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22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44.xml.rels" ContentType="application/vnd.openxmlformats-package.relationships+xml"/>
  <Override PartName="/xl/worksheets/_rels/sheet5.xml.rels" ContentType="application/vnd.openxmlformats-package.relationships+xml"/>
  <Override PartName="/xl/worksheets/_rels/sheet45.xml.rels" ContentType="application/vnd.openxmlformats-package.relationships+xml"/>
  <Override PartName="/xl/worksheets/_rels/sheet6.xml.rels" ContentType="application/vnd.openxmlformats-package.relationships+xml"/>
  <Override PartName="/xl/worksheets/_rels/sheet20.xml.rels" ContentType="application/vnd.openxmlformats-package.relationships+xml"/>
  <Override PartName="/xl/worksheets/_rels/sheet7.xml.rels" ContentType="application/vnd.openxmlformats-package.relationships+xml"/>
  <Override PartName="/xl/worksheets/_rels/sheet46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21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31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39.xml.rels" ContentType="application/vnd.openxmlformats-package.relationships+xml"/>
  <Override PartName="/xl/worksheets/_rels/sheet40.xml.rels" ContentType="application/vnd.openxmlformats-package.relationships+xml"/>
  <Override PartName="/xl/worksheets/_rels/sheet42.xml.rels" ContentType="application/vnd.openxmlformats-package.relationships+xml"/>
  <Override PartName="/xl/worksheets/_rels/sheet4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  <Override PartName="/xl/media/image1.png" ContentType="image/png"/>
  <Override PartName="/xl/media/image9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drawings/drawing1.xml" ContentType="application/vnd.openxmlformats-officedocument.drawing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_rels/drawing26.xml.rels" ContentType="application/vnd.openxmlformats-package.relationships+xml"/>
  <Override PartName="/xl/drawings/_rels/drawing9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20.xml.rels" ContentType="application/vnd.openxmlformats-package.relationships+xml"/>
  <Override PartName="/xl/drawings/_rels/drawing3.xml.rels" ContentType="application/vnd.openxmlformats-package.relationships+xml"/>
  <Override PartName="/xl/drawings/_rels/drawing21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22.xml.rels" ContentType="application/vnd.openxmlformats-package.relationships+xml"/>
  <Override PartName="/xl/drawings/_rels/drawing6.xml.rels" ContentType="application/vnd.openxmlformats-package.relationships+xml"/>
  <Override PartName="/xl/drawings/_rels/drawing23.xml.rels" ContentType="application/vnd.openxmlformats-package.relationships+xml"/>
  <Override PartName="/xl/drawings/_rels/drawing7.xml.rels" ContentType="application/vnd.openxmlformats-package.relationships+xml"/>
  <Override PartName="/xl/drawings/_rels/drawing24.xml.rels" ContentType="application/vnd.openxmlformats-package.relationships+xml"/>
  <Override PartName="/xl/drawings/_rels/drawing8.xml.rels" ContentType="application/vnd.openxmlformats-package.relationships+xml"/>
  <Override PartName="/xl/drawings/_rels/drawing25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drawings/_rels/drawing12.xml.rels" ContentType="application/vnd.openxmlformats-package.relationships+xml"/>
  <Override PartName="/xl/drawings/_rels/drawing13.xml.rels" ContentType="application/vnd.openxmlformats-package.relationships+xml"/>
  <Override PartName="/xl/drawings/_rels/drawing14.xml.rels" ContentType="application/vnd.openxmlformats-package.relationships+xml"/>
  <Override PartName="/xl/drawings/_rels/drawing15.xml.rels" ContentType="application/vnd.openxmlformats-package.relationships+xml"/>
  <Override PartName="/xl/drawings/_rels/drawing16.xml.rels" ContentType="application/vnd.openxmlformats-package.relationships+xml"/>
  <Override PartName="/xl/drawings/_rels/drawing17.xml.rels" ContentType="application/vnd.openxmlformats-package.relationships+xml"/>
  <Override PartName="/xl/drawings/_rels/drawing18.xml.rels" ContentType="application/vnd.openxmlformats-package.relationships+xml"/>
  <Override PartName="/xl/drawings/_rels/drawing19.xml.rels" ContentType="application/vnd.openxmlformats-package.relationships+xml"/>
  <Override PartName="/xl/drawings/_rels/drawing27.xml.rels" ContentType="application/vnd.openxmlformats-package.relationships+xml"/>
  <Override PartName="/xl/drawings/_rels/drawing28.xml.rels" ContentType="application/vnd.openxmlformats-package.relationships+xml"/>
  <Override PartName="/xl/drawings/_rels/drawing29.xml.rels" ContentType="application/vnd.openxmlformats-package.relationships+xml"/>
  <Override PartName="/xl/drawings/_rels/drawing30.xml.rels" ContentType="application/vnd.openxmlformats-package.relationships+xml"/>
  <Override PartName="/xl/drawings/_rels/drawing31.xml.rels" ContentType="application/vnd.openxmlformats-package.relationships+xml"/>
  <Override PartName="/xl/drawings/_rels/drawing32.xml.rels" ContentType="application/vnd.openxmlformats-package.relationships+xml"/>
  <Override PartName="/xl/drawings/_rels/drawing33.xml.rels" ContentType="application/vnd.openxmlformats-package.relationships+xml"/>
  <Override PartName="/xl/drawings/_rels/drawing34.xml.rels" ContentType="application/vnd.openxmlformats-package.relationships+xml"/>
  <Override PartName="/xl/drawings/_rels/drawing35.xml.rels" ContentType="application/vnd.openxmlformats-package.relationships+xml"/>
  <Override PartName="/xl/drawings/_rels/drawing36.xml.rels" ContentType="application/vnd.openxmlformats-package.relationships+xml"/>
  <Override PartName="/xl/drawings/_rels/drawing37.xml.rels" ContentType="application/vnd.openxmlformats-package.relationships+xml"/>
  <Override PartName="/xl/drawings/_rels/drawing38.xml.rels" ContentType="application/vnd.openxmlformats-package.relationships+xml"/>
  <Override PartName="/xl/drawings/_rels/drawing39.xml.rels" ContentType="application/vnd.openxmlformats-package.relationships+xml"/>
  <Override PartName="/xl/drawings/_rels/drawing40.xml.rels" ContentType="application/vnd.openxmlformats-package.relationships+xml"/>
  <Override PartName="/xl/drawings/_rels/drawing41.xml.rels" ContentType="application/vnd.openxmlformats-package.relationships+xml"/>
  <Override PartName="/xl/drawings/_rels/drawing42.xml.rels" ContentType="application/vnd.openxmlformats-package.relationships+xml"/>
  <Override PartName="/xl/drawings/_rels/drawing43.xml.rels" ContentType="application/vnd.openxmlformats-package.relationship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5"/>
  </bookViews>
  <sheets>
    <sheet name="Exhibiciones " sheetId="1" state="visible" r:id="rId2"/>
    <sheet name="Incidencias Colaborador" sheetId="2" state="hidden" r:id="rId3"/>
    <sheet name="Plantilla y Concentrado" sheetId="3" state="visible" r:id="rId4"/>
    <sheet name="Bot" sheetId="4" state="visible" r:id="rId5"/>
    <sheet name="DBot" sheetId="5" state="visible" r:id="rId6"/>
    <sheet name="CBot" sheetId="6" state="visible" r:id="rId7"/>
    <sheet name="Urb" sheetId="7" state="visible" r:id="rId8"/>
    <sheet name="DUrb" sheetId="8" state="visible" r:id="rId9"/>
    <sheet name="CUrb" sheetId="9" state="visible" r:id="rId10"/>
    <sheet name="Esc" sheetId="10" state="visible" r:id="rId11"/>
    <sheet name="DEsc" sheetId="11" state="visible" r:id="rId12"/>
    <sheet name="CEsc" sheetId="12" state="visible" r:id="rId13"/>
    <sheet name="San" sheetId="13" state="visible" r:id="rId14"/>
    <sheet name="DSan" sheetId="14" state="visible" r:id="rId15"/>
    <sheet name="CSan" sheetId="15" state="visible" r:id="rId16"/>
    <sheet name="Con" sheetId="16" state="visible" r:id="rId17"/>
    <sheet name="DCon" sheetId="17" state="visible" r:id="rId18"/>
    <sheet name="CCon" sheetId="18" state="visible" r:id="rId19"/>
    <sheet name="Ves" sheetId="19" state="visible" r:id="rId20"/>
    <sheet name="DVes" sheetId="20" state="visible" r:id="rId21"/>
    <sheet name="CVes" sheetId="21" state="visible" r:id="rId22"/>
    <sheet name="Inf" sheetId="22" state="visible" r:id="rId23"/>
    <sheet name="DInf" sheetId="23" state="visible" r:id="rId24"/>
    <sheet name="CInf" sheetId="24" state="visible" r:id="rId25"/>
    <sheet name="Cab" sheetId="25" state="visible" r:id="rId26"/>
    <sheet name="DCab" sheetId="26" state="visible" r:id="rId27"/>
    <sheet name="CCab" sheetId="27" state="visible" r:id="rId28"/>
    <sheet name="Cha" sheetId="28" state="visible" r:id="rId29"/>
    <sheet name="DCha" sheetId="29" state="visible" r:id="rId30"/>
    <sheet name="CCha" sheetId="30" state="visible" r:id="rId31"/>
    <sheet name="Mes1" sheetId="31" state="visible" r:id="rId32"/>
    <sheet name="DMes1" sheetId="32" state="visible" r:id="rId33"/>
    <sheet name="CMes1" sheetId="33" state="visible" r:id="rId34"/>
    <sheet name="Colg1 " sheetId="34" state="visible" r:id="rId35"/>
    <sheet name="DColg1 " sheetId="35" state="visible" r:id="rId36"/>
    <sheet name="CColg1 " sheetId="36" state="visible" r:id="rId37"/>
    <sheet name="Jeans" sheetId="37" state="visible" r:id="rId38"/>
    <sheet name="Imp" sheetId="38" state="visible" r:id="rId39"/>
    <sheet name="DImp" sheetId="39" state="visible" r:id="rId40"/>
    <sheet name="CImp" sheetId="40" state="visible" r:id="rId41"/>
    <sheet name="Beb " sheetId="41" state="visible" r:id="rId42"/>
    <sheet name="DBeb" sheetId="42" state="visible" r:id="rId43"/>
    <sheet name="CBeb" sheetId="43" state="visible" r:id="rId44"/>
    <sheet name="DHasta" sheetId="44" state="visible" r:id="rId45"/>
    <sheet name="MOCHILAS " sheetId="45" state="visible" r:id="rId46"/>
    <sheet name="Conc Dictamenes" sheetId="46" state="visible" r:id="rId47"/>
  </sheets>
  <definedNames>
    <definedName function="false" hidden="false" localSheetId="40" name="_xlnm.Print_Area" vbProcedure="false">'Beb '!$B$1:$J$37</definedName>
    <definedName function="false" hidden="false" localSheetId="3" name="_xlnm.Print_Area" vbProcedure="false">Bot!$B$1:$J$49</definedName>
    <definedName function="false" hidden="false" localSheetId="24" name="_xlnm.Print_Area" vbProcedure="false">Cab!$B$1:$J$49</definedName>
    <definedName function="false" hidden="false" localSheetId="35" name="_xlnm.Print_Area" vbProcedure="false">'CColg1 '!$A$1:$M$33</definedName>
    <definedName function="false" hidden="false" localSheetId="17" name="_xlnm.Print_Area" vbProcedure="false">CCon!$A$1:$M$32</definedName>
    <definedName function="false" hidden="false" localSheetId="27" name="_xlnm.Print_Area" vbProcedure="false">Cha!$B$1:$J$98</definedName>
    <definedName function="false" hidden="false" localSheetId="32" name="_xlnm.Print_Area" vbProcedure="false">CMes1!$A$1:$M$26</definedName>
    <definedName function="false" hidden="false" localSheetId="33" name="_xlnm.Print_Area" vbProcedure="false">'Colg1 '!$A$1:$J$41</definedName>
    <definedName function="false" hidden="false" localSheetId="15" name="_xlnm.Print_Area" vbProcedure="false">Con!$B$1:$J$49</definedName>
    <definedName function="false" hidden="false" localSheetId="45" name="_xlnm.Print_Area" vbProcedure="false">'Conc Dictamenes'!$A$1:$AN$59</definedName>
    <definedName function="false" hidden="false" localSheetId="41" name="_xlnm.Print_Area" vbProcedure="false">DBeb!$A$1:$AJ$86</definedName>
    <definedName function="false" hidden="false" localSheetId="4" name="_xlnm.Print_Area" vbProcedure="false">DBot!$A$1:$AJ$94</definedName>
    <definedName function="false" hidden="false" localSheetId="25" name="_xlnm.Print_Area" vbProcedure="false">DCab!$A$1:$AK$89</definedName>
    <definedName function="false" hidden="false" localSheetId="28" name="_xlnm.Print_Area" vbProcedure="false">DCha!$A$1:$AJ$82</definedName>
    <definedName function="false" hidden="false" localSheetId="34" name="_xlnm.Print_Area" vbProcedure="false">'DColg1 '!$A$1:$AD$109</definedName>
    <definedName function="false" hidden="false" localSheetId="16" name="_xlnm.Print_Area" vbProcedure="false">DCon!$A$1:$AJ$84</definedName>
    <definedName function="false" hidden="false" localSheetId="10" name="_xlnm.Print_Area" vbProcedure="false">DEsc!$A$1:$AJ$85</definedName>
    <definedName function="false" hidden="false" localSheetId="43" name="_xlnm.Print_Area" vbProcedure="false">DHasta!$A$1:$AJ$82</definedName>
    <definedName function="false" hidden="false" localSheetId="38" name="_xlnm.Print_Area" vbProcedure="false">DImp!$A$1:$AH$82</definedName>
    <definedName function="false" hidden="false" localSheetId="22" name="_xlnm.Print_Area" vbProcedure="false">DInf!$A$1:$AJ$82</definedName>
    <definedName function="false" hidden="false" localSheetId="31" name="_xlnm.Print_Area" vbProcedure="false">DMes1!$A$1:$AE$144</definedName>
    <definedName function="false" hidden="false" localSheetId="13" name="_xlnm.Print_Area" vbProcedure="false">DSan!$A$1:$AJ$83</definedName>
    <definedName function="false" hidden="false" localSheetId="7" name="_xlnm.Print_Area" vbProcedure="false">DUrb!$A$1:$AK$91</definedName>
    <definedName function="false" hidden="false" localSheetId="19" name="_xlnm.Print_Area" vbProcedure="false">DVes!$A$1:$AJ$85</definedName>
    <definedName function="false" hidden="false" localSheetId="9" name="_xlnm.Print_Area" vbProcedure="false">Esc!$B$1:$L$49</definedName>
    <definedName function="false" hidden="false" localSheetId="0" name="_xlnm.Print_Area" vbProcedure="false">'Exhibiciones '!$A$1:$X$603</definedName>
    <definedName function="false" hidden="false" localSheetId="37" name="_xlnm.Print_Area" vbProcedure="false">Imp!$B$1:$J$42</definedName>
    <definedName function="false" hidden="false" localSheetId="21" name="_xlnm.Print_Area" vbProcedure="false">Inf!$B$1:$J$49</definedName>
    <definedName function="false" hidden="false" localSheetId="36" name="_xlnm.Print_Area" vbProcedure="false">Jeans!$A$1:$AE$91</definedName>
    <definedName function="false" hidden="false" localSheetId="30" name="_xlnm.Print_Area" vbProcedure="false">Mes1!$B$1:$J$37</definedName>
    <definedName function="false" hidden="false" localSheetId="12" name="_xlnm.Print_Area" vbProcedure="false">San!$B$1:$J$49</definedName>
    <definedName function="false" hidden="false" localSheetId="6" name="_xlnm.Print_Area" vbProcedure="false">Urb!$B$1:$J$49</definedName>
    <definedName function="false" hidden="false" localSheetId="18" name="_xlnm.Print_Area" vbProcedure="false">Ves!$A$1:$J$49</definedName>
    <definedName function="false" hidden="false" name="bot" vbProcedure="false">NA()</definedName>
    <definedName function="false" hidden="false" name="Caballeros" vbProcedure="false">NA()</definedName>
    <definedName function="false" hidden="false" name="DR" vbProcedure="false">NA()</definedName>
    <definedName function="false" hidden="false" name="DRT" vbProcedure="false">NA()</definedName>
    <definedName function="false" hidden="false" name="Excel_BuiltIn_Print_Area_2_1" vbProcedure="false">NA()</definedName>
    <definedName function="false" hidden="false" name="Excel_BuiltIn_Print_Area_2_1_1" vbProcedure="false">NA()</definedName>
    <definedName function="false" hidden="false" name="Excel_BuiltIn_Print_Area_2_1_1_1" vbProcedure="false">NA()</definedName>
    <definedName function="false" hidden="false" name="Excel_BuiltIn_Print_Area_2_1_1_1_1" vbProcedure="false">NA()</definedName>
    <definedName function="false" hidden="false" name="Excel_BuiltIn_Print_Area_2_1_1_1_1_1" vbProcedure="false">NA()</definedName>
    <definedName function="false" hidden="false" name="Excel_BuiltIn_Print_Area_2_1_1_1_1_1_1" vbProcedure="false">0</definedName>
    <definedName function="false" hidden="false" name="Excel_BuiltIn_Print_Area_2_1_1_1_1_2" vbProcedure="false">0</definedName>
    <definedName function="false" hidden="false" name="Excel_BuiltIn_Print_Area_2_1_1_1_2" vbProcedure="false">0</definedName>
    <definedName function="false" hidden="false" name="Excel_BuiltIn_Print_Area_2_1_1_2" vbProcedure="false">0</definedName>
    <definedName function="false" hidden="false" name="Excel_BuiltIn_Print_Area_2_1_2" vbProcedure="false">0</definedName>
    <definedName function="false" hidden="false" name="FT" vbProcedure="false">NA()</definedName>
    <definedName function="false" hidden="false" name="HFGH" vbProcedure="false">NA()</definedName>
    <definedName function="false" hidden="false" name="HJ" vbProcedure="false">NA()</definedName>
    <definedName function="false" hidden="false" name="otro" vbProcedure="false">NA()</definedName>
    <definedName function="false" hidden="false" name="qw" vbProcedure="false">NA()</definedName>
    <definedName function="false" hidden="false" name="TR" vbProcedure="false">NA()</definedName>
    <definedName function="false" hidden="false" name="ty" vbProcedure="false">NA()</definedName>
    <definedName function="false" hidden="false" name="Urbano" vbProcedure="false">NA()</definedName>
    <definedName function="false" hidden="false" name="_" vbProcedure="false">NA()</definedName>
    <definedName function="false" hidden="false" name="__xlfn_COUNTIFS" vbProcedure="false">#N/A</definedName>
    <definedName function="false" hidden="false" name="__xlfn_IFERROR" vbProcedure="false">NA()</definedName>
    <definedName function="false" hidden="false" localSheetId="3" name="Excel_BuiltIn_Print_Area" vbProcedure="false">Bot!$A$1:$AC$58</definedName>
    <definedName function="false" hidden="false" localSheetId="3" name="Excel_BuiltIn__FilterDatabase" vbProcedure="false">Bot!$D$4:$AD$789</definedName>
    <definedName function="false" hidden="false" localSheetId="4" name="Excel_BuiltIn_Print_Area" vbProcedure="false">DBot!$A$4:$AJ$92</definedName>
    <definedName function="false" hidden="false" localSheetId="6" name="Excel_BuiltIn_Print_Area" vbProcedure="false">Urb!$B$1:$J$98</definedName>
    <definedName function="false" hidden="false" localSheetId="6" name="Excel_BuiltIn__FilterDatabase" vbProcedure="false">Urb!$D$4:$AD$788</definedName>
    <definedName function="false" hidden="false" localSheetId="7" name="Excel_BuiltIn_Print_Area" vbProcedure="false">DUrb!$A$3:$AJ$77</definedName>
    <definedName function="false" hidden="false" localSheetId="9" name="Excel_BuiltIn_Print_Area" vbProcedure="false">Esc!$B$1:$L$98</definedName>
    <definedName function="false" hidden="false" localSheetId="9" name="Excel_BuiltIn__FilterDatabase" vbProcedure="false">Esc!$D$4:$AD$788</definedName>
    <definedName function="false" hidden="false" localSheetId="10" name="Excel_BuiltIn_Print_Area" vbProcedure="false">DEsc!$A$3:$AF$80</definedName>
    <definedName function="false" hidden="false" localSheetId="12" name="Excel_BuiltIn_Print_Area" vbProcedure="false">San!$B$1:$J$55</definedName>
    <definedName function="false" hidden="false" localSheetId="12" name="Excel_BuiltIn__FilterDatabase" vbProcedure="false">San!$D$4:$AD$788</definedName>
    <definedName function="false" hidden="false" localSheetId="13" name="Excel_BuiltIn_Print_Area" vbProcedure="false">DSan!$A$3:$AJ$80</definedName>
    <definedName function="false" hidden="false" localSheetId="15" name="Excel_BuiltIn_Print_Area" vbProcedure="false">Con!$B$1:$J$98</definedName>
    <definedName function="false" hidden="false" localSheetId="15" name="Excel_BuiltIn__FilterDatabase" vbProcedure="false">Con!$D$4:$AD$788</definedName>
    <definedName function="false" hidden="false" localSheetId="16" name="Excel_BuiltIn_Print_Area" vbProcedure="false">DCon!$A$3:$AJ$83</definedName>
    <definedName function="false" hidden="false" localSheetId="18" name="Excel_BuiltIn_Print_Area" vbProcedure="false">Ves!$A$1:$J$98</definedName>
    <definedName function="false" hidden="false" localSheetId="18" name="Excel_BuiltIn__FilterDatabase" vbProcedure="false">Ves!$D$4:$AD$788</definedName>
    <definedName function="false" hidden="false" localSheetId="19" name="Excel_BuiltIn_Print_Area" vbProcedure="false">DVes!$A$3:$AJ$82</definedName>
    <definedName function="false" hidden="false" localSheetId="21" name="Excel_BuiltIn_Print_Area" vbProcedure="false">Inf!$B$1:$J$98</definedName>
    <definedName function="false" hidden="false" localSheetId="21" name="Excel_BuiltIn__FilterDatabase" vbProcedure="false">Inf!$D$4:$AD$788</definedName>
    <definedName function="false" hidden="false" localSheetId="22" name="Excel_BuiltIn_Print_Area" vbProcedure="false">DInf!$A$3:$AJ$82</definedName>
    <definedName function="false" hidden="false" localSheetId="24" name="Excel_BuiltIn_Print_Area" vbProcedure="false">Cab!$B$1:$J$98</definedName>
    <definedName function="false" hidden="false" localSheetId="24" name="Excel_BuiltIn__FilterDatabase" vbProcedure="false">Cab!$D$4:$AD$788</definedName>
    <definedName function="false" hidden="false" localSheetId="25" name="Excel_BuiltIn_Print_Area" vbProcedure="false">DCab!$A$3:$AK$80</definedName>
    <definedName function="false" hidden="false" localSheetId="27" name="Excel_BuiltIn_Print_Area" vbProcedure="false">Cha!$B$1:$J$81</definedName>
    <definedName function="false" hidden="false" localSheetId="27" name="Excel_BuiltIn__FilterDatabase" vbProcedure="false">Cha!$D$4:$AD$788</definedName>
    <definedName function="false" hidden="false" localSheetId="28" name="Excel_BuiltIn_Print_Area" vbProcedure="false">DCha!$A$3:$AJ$79</definedName>
    <definedName function="false" hidden="false" localSheetId="30" name="Excel_BuiltIn_Print_Area" vbProcedure="false">Mes1!$B$1:$J$58</definedName>
    <definedName function="false" hidden="false" localSheetId="33" name="Excel_BuiltIn_Print_Area" vbProcedure="false">'Colg1 '!$B$2:$J$39</definedName>
    <definedName function="false" hidden="false" localSheetId="34" name="Excel_BuiltIn_Print_Area" vbProcedure="false">'DColg1 '!$B$3:$Q$39</definedName>
    <definedName function="false" hidden="false" localSheetId="34" name="_xlnm._FilterDatabase" vbProcedure="false">'DColg1 '!$A$29:$AD$30</definedName>
    <definedName function="false" hidden="false" localSheetId="35" name="Excel_BuiltIn_Print_Area" vbProcedure="false">'CColg1 '!$B$1:$J$40</definedName>
    <definedName function="false" hidden="false" localSheetId="37" name="Excel_BuiltIn_Print_Area" vbProcedure="false">Imp!$B$1:$J$65</definedName>
    <definedName function="false" hidden="false" localSheetId="38" name="Excel_BuiltIn_Print_Area" vbProcedure="false">DImp!$A$3:$AC$79</definedName>
    <definedName function="false" hidden="false" localSheetId="40" name="Excel_BuiltIn_Print_Area" vbProcedure="false">'Beb '!$B$1:$J$76</definedName>
    <definedName function="false" hidden="false" localSheetId="41" name="Excel_BuiltIn_Print_Area" vbProcedure="false">DBeb!$A$3:$AD$79</definedName>
    <definedName function="false" hidden="false" localSheetId="45" name="Excel_BuiltIn_Print_Area" vbProcedure="false">'Conc Dictamenes'!$A$3:$AM$60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<sst xmlns="http://schemas.openxmlformats.org/spreadsheetml/2006/main" count="9745" uniqueCount="1116">
  <si>
    <t xml:space="preserve">Formato para el registro de las exhibiciones de pasillos calzado </t>
  </si>
  <si>
    <t xml:space="preserve">Código: MS-AUE/02-03</t>
  </si>
  <si>
    <t xml:space="preserve">Versión: 001</t>
  </si>
  <si>
    <t xml:space="preserve">Periodo de evaluación:</t>
  </si>
  <si>
    <t xml:space="preserve">Del 29 al 03 de Julio del 2026</t>
  </si>
  <si>
    <t xml:space="preserve">Vigencia a partir : Mayo 2022</t>
  </si>
  <si>
    <t xml:space="preserve">ECATEPEC</t>
  </si>
  <si>
    <t xml:space="preserve">Nave</t>
  </si>
  <si>
    <t xml:space="preserve">Catalogo</t>
  </si>
  <si>
    <t xml:space="preserve">Pasillo</t>
  </si>
  <si>
    <t xml:space="preserve">Modelos por Pasillo</t>
  </si>
  <si>
    <t xml:space="preserve">Calzado no exhibido</t>
  </si>
  <si>
    <t xml:space="preserve">Calzado sin elastico y/o suelto y/o mal amrrado</t>
  </si>
  <si>
    <t xml:space="preserve">Calzado blanco o claro, sin playo, playo roto</t>
  </si>
  <si>
    <t xml:space="preserve">Calzado no exhibido correctamente</t>
  </si>
  <si>
    <t xml:space="preserve">Calzado sucio</t>
  </si>
  <si>
    <t xml:space="preserve">Calzado maltratado / dañado</t>
  </si>
  <si>
    <t xml:space="preserve">Calzado mal agujetado</t>
  </si>
  <si>
    <t xml:space="preserve">Pie izquierdo</t>
  </si>
  <si>
    <t xml:space="preserve">Sin relleno autorizado</t>
  </si>
  <si>
    <t xml:space="preserve">Sin talla autorizada</t>
  </si>
  <si>
    <t xml:space="preserve">Calzado sin rotacion</t>
  </si>
  <si>
    <t xml:space="preserve">Pasillo alineado</t>
  </si>
  <si>
    <t xml:space="preserve">Total de areas de oportunidad</t>
  </si>
  <si>
    <t xml:space="preserve">Total de areas de oportunidad RECUPERADAS</t>
  </si>
  <si>
    <t xml:space="preserve">Nomina</t>
  </si>
  <si>
    <t xml:space="preserve">Nombre</t>
  </si>
  <si>
    <t xml:space="preserve">% de eficiencia</t>
  </si>
  <si>
    <t xml:space="preserve">% de RECUPERACION</t>
  </si>
  <si>
    <t xml:space="preserve">NO MODIFICAR ESTA COLUMNA NI OCULTAR</t>
  </si>
  <si>
    <t xml:space="preserve">ESTAS COLUMNAS NO SE DEBEN MODIFICAR  SOLO OCULTAR</t>
  </si>
  <si>
    <t xml:space="preserve">SEMANA 26</t>
  </si>
  <si>
    <t xml:space="preserve">Lunes</t>
  </si>
  <si>
    <t xml:space="preserve">A</t>
  </si>
  <si>
    <t xml:space="preserve">Botas</t>
  </si>
  <si>
    <t xml:space="preserve">SI</t>
  </si>
  <si>
    <t xml:space="preserve">Solo colocar los pasillos evaluados, si algun pasillo se encuentra en cuadraje o movimiento no colocar</t>
  </si>
  <si>
    <t xml:space="preserve">-</t>
  </si>
  <si>
    <t xml:space="preserve">TOTAL BOTAS</t>
  </si>
  <si>
    <t xml:space="preserve">B</t>
  </si>
  <si>
    <t xml:space="preserve">Caballeros</t>
  </si>
  <si>
    <t xml:space="preserve">53A</t>
  </si>
  <si>
    <t xml:space="preserve">C</t>
  </si>
  <si>
    <t xml:space="preserve">TOTAL CABALLEROS</t>
  </si>
  <si>
    <t xml:space="preserve">Confort</t>
  </si>
  <si>
    <t xml:space="preserve">32B</t>
  </si>
  <si>
    <t xml:space="preserve">37A</t>
  </si>
  <si>
    <t xml:space="preserve">TOTAL CONFORT</t>
  </si>
  <si>
    <t xml:space="preserve">Escolar</t>
  </si>
  <si>
    <t xml:space="preserve">41A</t>
  </si>
  <si>
    <t xml:space="preserve">Si</t>
  </si>
  <si>
    <t xml:space="preserve">47B</t>
  </si>
  <si>
    <t xml:space="preserve">TOTAL ESCOLAR</t>
  </si>
  <si>
    <t xml:space="preserve">Infantiles</t>
  </si>
  <si>
    <t xml:space="preserve">10B</t>
  </si>
  <si>
    <t xml:space="preserve">14A</t>
  </si>
  <si>
    <t xml:space="preserve">TOTAL INFANTILES</t>
  </si>
  <si>
    <t xml:space="preserve">Sandalias</t>
  </si>
  <si>
    <t xml:space="preserve">3B</t>
  </si>
  <si>
    <t xml:space="preserve">TOTAL  SANDALIAS</t>
  </si>
  <si>
    <t xml:space="preserve">Urbano</t>
  </si>
  <si>
    <t xml:space="preserve">TOTAL URBANO</t>
  </si>
  <si>
    <t xml:space="preserve">Vestir Casual</t>
  </si>
  <si>
    <t xml:space="preserve">37B</t>
  </si>
  <si>
    <t xml:space="preserve">40A</t>
  </si>
  <si>
    <t xml:space="preserve">TOTAL VESTIR</t>
  </si>
  <si>
    <t xml:space="preserve">Hasta </t>
  </si>
  <si>
    <t xml:space="preserve">TOTAL HASTA</t>
  </si>
  <si>
    <t xml:space="preserve">QR</t>
  </si>
  <si>
    <t xml:space="preserve">TOTAL QR</t>
  </si>
  <si>
    <t xml:space="preserve">Oportunidades</t>
  </si>
  <si>
    <t xml:space="preserve">TOTAL OPORTUNIDAD</t>
  </si>
  <si>
    <t xml:space="preserve">Miercoles</t>
  </si>
  <si>
    <t xml:space="preserve">Viernes</t>
  </si>
  <si>
    <t xml:space="preserve">Catalogos sin revisar se les coloca guión (-)</t>
  </si>
  <si>
    <t xml:space="preserve">D</t>
  </si>
  <si>
    <t xml:space="preserve">Pasillos del catalogo</t>
  </si>
  <si>
    <t xml:space="preserve">Modelos revisados</t>
  </si>
  <si>
    <t xml:space="preserve">% de Recuperación </t>
  </si>
  <si>
    <t xml:space="preserve">% DE EFICIENCIA EN PASILLOS ALINEADOS </t>
  </si>
  <si>
    <t xml:space="preserve">Miércoles</t>
  </si>
  <si>
    <t xml:space="preserve">Viernes </t>
  </si>
  <si>
    <t xml:space="preserve">Total</t>
  </si>
  <si>
    <t xml:space="preserve">Incidencias colaborador Calzado</t>
  </si>
  <si>
    <t xml:space="preserve">Incidencias colaborador Ropa</t>
  </si>
  <si>
    <t xml:space="preserve">Tienda</t>
  </si>
  <si>
    <t xml:space="preserve">INCIDENCIAS OPERATIVAS </t>
  </si>
  <si>
    <t xml:space="preserve">Frenteos</t>
  </si>
  <si>
    <t xml:space="preserve">Negados por exhibición </t>
  </si>
  <si>
    <t xml:space="preserve">Falta de exhibición</t>
  </si>
  <si>
    <t xml:space="preserve">Exhibiciones fuera de politica</t>
  </si>
  <si>
    <t xml:space="preserve"># de piezas revueltas</t>
  </si>
  <si>
    <t xml:space="preserve">Modelos mal entallados</t>
  </si>
  <si>
    <t xml:space="preserve">Total de incidencias </t>
  </si>
  <si>
    <t xml:space="preserve">Negados de bodega venta</t>
  </si>
  <si>
    <t xml:space="preserve">Modelo ordenado y/o acondicionado</t>
  </si>
  <si>
    <t xml:space="preserve">09.02.2026</t>
  </si>
  <si>
    <t xml:space="preserve">Gomez Cardenas Laura Minerva</t>
  </si>
  <si>
    <t xml:space="preserve">Estado de México</t>
  </si>
  <si>
    <t xml:space="preserve">Tienda Ecatepec</t>
  </si>
  <si>
    <t xml:space="preserve">Administrativo Quin</t>
  </si>
  <si>
    <t xml:space="preserve">PST002G501</t>
  </si>
  <si>
    <t xml:space="preserve">Recursos Humanos</t>
  </si>
  <si>
    <t xml:space="preserve">Analista</t>
  </si>
  <si>
    <t xml:space="preserve">Dir Capital Humano</t>
  </si>
  <si>
    <t xml:space="preserve">Arellano Arellano Cyntia Elizabeth</t>
  </si>
  <si>
    <t xml:space="preserve">Operativo Quin</t>
  </si>
  <si>
    <t xml:space="preserve">PST002G301</t>
  </si>
  <si>
    <t xml:space="preserve">Gerencia Servicios</t>
  </si>
  <si>
    <t xml:space="preserve">Supervisor</t>
  </si>
  <si>
    <t xml:space="preserve">Gerencia General</t>
  </si>
  <si>
    <t xml:space="preserve">Vidaurri Morales Yareni</t>
  </si>
  <si>
    <t xml:space="preserve">PST002G181</t>
  </si>
  <si>
    <t xml:space="preserve">Golden</t>
  </si>
  <si>
    <t xml:space="preserve">Comercial</t>
  </si>
  <si>
    <t xml:space="preserve">Hernandez Gonzalez Anita</t>
  </si>
  <si>
    <t xml:space="preserve">PST002G404</t>
  </si>
  <si>
    <t xml:space="preserve">Verific Garantías</t>
  </si>
  <si>
    <t xml:space="preserve">Verificador</t>
  </si>
  <si>
    <t xml:space="preserve">Operaciones</t>
  </si>
  <si>
    <t xml:space="preserve">Fernandez Galeana Rafael</t>
  </si>
  <si>
    <t xml:space="preserve">Gerencia</t>
  </si>
  <si>
    <t xml:space="preserve">PST002G001</t>
  </si>
  <si>
    <t xml:space="preserve">Gerente</t>
  </si>
  <si>
    <t xml:space="preserve">Dir Comercial Operativa</t>
  </si>
  <si>
    <t xml:space="preserve">Alvarado Hernandez Irma</t>
  </si>
  <si>
    <t xml:space="preserve">PST002G309</t>
  </si>
  <si>
    <t xml:space="preserve">Cambios y Devolucion</t>
  </si>
  <si>
    <t xml:space="preserve">Hernandez Gonzalez Israel</t>
  </si>
  <si>
    <t xml:space="preserve">Operativo Sem</t>
  </si>
  <si>
    <t xml:space="preserve">PST002G204</t>
  </si>
  <si>
    <t xml:space="preserve">Etiquetado</t>
  </si>
  <si>
    <t xml:space="preserve">Auxiliar</t>
  </si>
  <si>
    <t xml:space="preserve">Lopez Martinez Jannet</t>
  </si>
  <si>
    <t xml:space="preserve">PST002G021</t>
  </si>
  <si>
    <t xml:space="preserve">Caja General</t>
  </si>
  <si>
    <t xml:space="preserve">Jefe</t>
  </si>
  <si>
    <t xml:space="preserve">Tesoreria</t>
  </si>
  <si>
    <t xml:space="preserve">Garcia Moreno Enrique</t>
  </si>
  <si>
    <t xml:space="preserve">PST002G206</t>
  </si>
  <si>
    <t xml:space="preserve">Bodegas</t>
  </si>
  <si>
    <t xml:space="preserve">Cordova Ramirez Elizabeth Edith</t>
  </si>
  <si>
    <t xml:space="preserve">PST002G118</t>
  </si>
  <si>
    <t xml:space="preserve">Producto</t>
  </si>
  <si>
    <t xml:space="preserve">Vargas Guadalupe Maria de Jesus Alicia</t>
  </si>
  <si>
    <t xml:space="preserve">PST002G160</t>
  </si>
  <si>
    <t xml:space="preserve">Ropa</t>
  </si>
  <si>
    <t xml:space="preserve">Asesor</t>
  </si>
  <si>
    <t xml:space="preserve">Muñoz Sanchez Yesmet Wendy</t>
  </si>
  <si>
    <t xml:space="preserve">PST002G192</t>
  </si>
  <si>
    <t xml:space="preserve">Cambios Piso</t>
  </si>
  <si>
    <t xml:space="preserve">Hernandez Cristobal Beatriz</t>
  </si>
  <si>
    <t xml:space="preserve">Auxiliar Administrativo</t>
  </si>
  <si>
    <t xml:space="preserve">Fuentes Garrido Martha</t>
  </si>
  <si>
    <t xml:space="preserve">Huerta Alcantara Daniela</t>
  </si>
  <si>
    <t xml:space="preserve">PST002G401</t>
  </si>
  <si>
    <t xml:space="preserve">Cajas</t>
  </si>
  <si>
    <t xml:space="preserve">Martinez Garcia Marisol</t>
  </si>
  <si>
    <t xml:space="preserve">PST002G107</t>
  </si>
  <si>
    <t xml:space="preserve">Importados</t>
  </si>
  <si>
    <t xml:space="preserve">Ortiz Perez Fabiola</t>
  </si>
  <si>
    <t xml:space="preserve">Marquez De Jesus Juan</t>
  </si>
  <si>
    <t xml:space="preserve">Marquez De Jesus Sonia</t>
  </si>
  <si>
    <t xml:space="preserve">Escaneador</t>
  </si>
  <si>
    <t xml:space="preserve">Enriquez Ayala Irma</t>
  </si>
  <si>
    <t xml:space="preserve">PST002G208</t>
  </si>
  <si>
    <t xml:space="preserve">Aduana de Traspasos</t>
  </si>
  <si>
    <t xml:space="preserve">Garcia Bustamante Luisa</t>
  </si>
  <si>
    <t xml:space="preserve">PST002G005</t>
  </si>
  <si>
    <t xml:space="preserve">Comedor Empleados</t>
  </si>
  <si>
    <t xml:space="preserve">Servicios y Alimentos</t>
  </si>
  <si>
    <t xml:space="preserve">Vasquez Pinacho Ana Eunice</t>
  </si>
  <si>
    <t xml:space="preserve">Dominguez Ponce Jorge</t>
  </si>
  <si>
    <t xml:space="preserve">Regis De Nova Juan</t>
  </si>
  <si>
    <t xml:space="preserve">PST002G210</t>
  </si>
  <si>
    <t xml:space="preserve">Bodega Recibo</t>
  </si>
  <si>
    <t xml:space="preserve">Garcia Romano Erendira</t>
  </si>
  <si>
    <t xml:space="preserve">PST073G000</t>
  </si>
  <si>
    <t xml:space="preserve">Outlet Ecatepec</t>
  </si>
  <si>
    <t xml:space="preserve">Garcia Romano Hazminda</t>
  </si>
  <si>
    <t xml:space="preserve">PST002G211</t>
  </si>
  <si>
    <t xml:space="preserve">Surtido y Traslado</t>
  </si>
  <si>
    <t xml:space="preserve">Rosas Serrano Hector</t>
  </si>
  <si>
    <t xml:space="preserve">Gallegos Torres Jose Antonio</t>
  </si>
  <si>
    <t xml:space="preserve">Zamano Lopez Flora Elvia</t>
  </si>
  <si>
    <t xml:space="preserve">PST002G402</t>
  </si>
  <si>
    <t xml:space="preserve">Recolector Valores</t>
  </si>
  <si>
    <t xml:space="preserve">Recolector</t>
  </si>
  <si>
    <t xml:space="preserve">Luna Martinez Blanca Estela</t>
  </si>
  <si>
    <t xml:space="preserve">PST002G115</t>
  </si>
  <si>
    <t xml:space="preserve">Calzado</t>
  </si>
  <si>
    <t xml:space="preserve">Lopez Garcia Beatriz Adriana</t>
  </si>
  <si>
    <t xml:space="preserve">PST002G116</t>
  </si>
  <si>
    <t xml:space="preserve">Calzado Dama</t>
  </si>
  <si>
    <t xml:space="preserve">Pantoja Hernandez Lesliee Jhudit</t>
  </si>
  <si>
    <t xml:space="preserve">PST002G153</t>
  </si>
  <si>
    <t xml:space="preserve">Price Toons</t>
  </si>
  <si>
    <t xml:space="preserve">Garcia Alonso Sofia</t>
  </si>
  <si>
    <t xml:space="preserve">PST007G009</t>
  </si>
  <si>
    <t xml:space="preserve">Coord Administrativa</t>
  </si>
  <si>
    <t xml:space="preserve">Administracion</t>
  </si>
  <si>
    <t xml:space="preserve">Monsalvo Rocha Lissete Carina</t>
  </si>
  <si>
    <t xml:space="preserve">PST002G801</t>
  </si>
  <si>
    <t xml:space="preserve">Embajador Servicio</t>
  </si>
  <si>
    <t xml:space="preserve">Embajador</t>
  </si>
  <si>
    <t xml:space="preserve">Servicios</t>
  </si>
  <si>
    <t xml:space="preserve">Hernandez Cristobal Esther</t>
  </si>
  <si>
    <t xml:space="preserve">Balleza Gomez Alejandro</t>
  </si>
  <si>
    <t xml:space="preserve">PST002G201</t>
  </si>
  <si>
    <t xml:space="preserve">Gcia Oper y Com Oper</t>
  </si>
  <si>
    <t xml:space="preserve">Santiago Hernandez Lorena</t>
  </si>
  <si>
    <t xml:space="preserve">Huidobro Duran Brenda</t>
  </si>
  <si>
    <t xml:space="preserve">PST002G007</t>
  </si>
  <si>
    <t xml:space="preserve">Contraloria Operativ</t>
  </si>
  <si>
    <t xml:space="preserve">Auditor</t>
  </si>
  <si>
    <t xml:space="preserve">Contraloria Operativa</t>
  </si>
  <si>
    <t xml:space="preserve">Ledesma Chavez Atzelvi</t>
  </si>
  <si>
    <t xml:space="preserve">Cajero</t>
  </si>
  <si>
    <t xml:space="preserve">Perez Campos Beatriz</t>
  </si>
  <si>
    <t xml:space="preserve">Garcia Villegas Agustin Samuel</t>
  </si>
  <si>
    <t xml:space="preserve">PST002G009</t>
  </si>
  <si>
    <t xml:space="preserve">Quezada Reyes Claudia</t>
  </si>
  <si>
    <t xml:space="preserve">Garcia Vera Laura Ericka</t>
  </si>
  <si>
    <t xml:space="preserve">Martinez Zamora Maria Monica</t>
  </si>
  <si>
    <t xml:space="preserve">Jimenez Acosta Carlos Omar</t>
  </si>
  <si>
    <t xml:space="preserve">PST002G002</t>
  </si>
  <si>
    <t xml:space="preserve">Mercaderías</t>
  </si>
  <si>
    <t xml:space="preserve">Corona Gonzalez Celia</t>
  </si>
  <si>
    <t xml:space="preserve">Lira Cortes Myriam</t>
  </si>
  <si>
    <t xml:space="preserve">PST002G216</t>
  </si>
  <si>
    <t xml:space="preserve">ControlC-MercNoApta</t>
  </si>
  <si>
    <t xml:space="preserve">Galvan Lopez Maria Candelaria</t>
  </si>
  <si>
    <t xml:space="preserve">PST002G191</t>
  </si>
  <si>
    <t xml:space="preserve">Probadores</t>
  </si>
  <si>
    <t xml:space="preserve">Carrera Cruz Violeta</t>
  </si>
  <si>
    <t xml:space="preserve">PST002G026</t>
  </si>
  <si>
    <t xml:space="preserve">Gerente RH Tiendas</t>
  </si>
  <si>
    <t xml:space="preserve">Soto Salgado Agustina</t>
  </si>
  <si>
    <t xml:space="preserve">PST002G308</t>
  </si>
  <si>
    <t xml:space="preserve">Módulos Internos</t>
  </si>
  <si>
    <t xml:space="preserve">Promotor</t>
  </si>
  <si>
    <t xml:space="preserve">Badillo Segura Juana</t>
  </si>
  <si>
    <t xml:space="preserve">Sanchez Tapia Thania</t>
  </si>
  <si>
    <t xml:space="preserve">Escorza Sanchez Esmeralda</t>
  </si>
  <si>
    <t xml:space="preserve">Barra de Importados</t>
  </si>
  <si>
    <t xml:space="preserve">Sandoval Valencia Maria Mercedes</t>
  </si>
  <si>
    <t xml:space="preserve">Carmona Hernandez Isidro</t>
  </si>
  <si>
    <t xml:space="preserve">Rodriguez Olivo Jorge Alberto</t>
  </si>
  <si>
    <t xml:space="preserve">Peralta Ramirez Claudia</t>
  </si>
  <si>
    <t xml:space="preserve">PST002G330</t>
  </si>
  <si>
    <t xml:space="preserve">Dulcería</t>
  </si>
  <si>
    <t xml:space="preserve">Dominguez Sanchez Maria del Pilar</t>
  </si>
  <si>
    <t xml:space="preserve">Garcia Guerrero Paola</t>
  </si>
  <si>
    <t xml:space="preserve">Leal Vargas Magda Luz</t>
  </si>
  <si>
    <t xml:space="preserve">Espinoza Sanchez Maria del Pilar</t>
  </si>
  <si>
    <t xml:space="preserve">Capacitador</t>
  </si>
  <si>
    <t xml:space="preserve">Dominguez Zamudio Oscar</t>
  </si>
  <si>
    <t xml:space="preserve">Mendoza Torres Maria del Rocio</t>
  </si>
  <si>
    <t xml:space="preserve">PST002G182</t>
  </si>
  <si>
    <t xml:space="preserve">Apartado</t>
  </si>
  <si>
    <t xml:space="preserve">Anguiano Leal Jonathan Daniel</t>
  </si>
  <si>
    <t xml:space="preserve">Rodriguez Soriano Emilia Alejandra</t>
  </si>
  <si>
    <t xml:space="preserve">Sanchez Aguilar Ana Elena</t>
  </si>
  <si>
    <t xml:space="preserve">Vergara Muñoz Maria Gabriela</t>
  </si>
  <si>
    <t xml:space="preserve">PST002G310</t>
  </si>
  <si>
    <t xml:space="preserve">Intendencia</t>
  </si>
  <si>
    <t xml:space="preserve">Angeles Garcia Carlos</t>
  </si>
  <si>
    <t xml:space="preserve">Ponce Rosales Griselda Irais</t>
  </si>
  <si>
    <t xml:space="preserve">Especialista</t>
  </si>
  <si>
    <t xml:space="preserve">Gamboa Soto Concepcion del Carmen</t>
  </si>
  <si>
    <t xml:space="preserve">Peralta Ortega Juan de Dios</t>
  </si>
  <si>
    <t xml:space="preserve">Ortega Marquez Diego</t>
  </si>
  <si>
    <t xml:space="preserve">Granados Carmona Maria Lucia</t>
  </si>
  <si>
    <t xml:space="preserve">PST002G202</t>
  </si>
  <si>
    <t xml:space="preserve">Control de Invent</t>
  </si>
  <si>
    <t xml:space="preserve">Mesa Control</t>
  </si>
  <si>
    <t xml:space="preserve">Flores Feliciano Miguel Angel</t>
  </si>
  <si>
    <t xml:space="preserve">Fernandez Garcia Nancy Beney</t>
  </si>
  <si>
    <t xml:space="preserve">Mayora</t>
  </si>
  <si>
    <t xml:space="preserve">Garcia Velazquez Maria del Rosario</t>
  </si>
  <si>
    <t xml:space="preserve">Escamilla Montes Pablo Ivan</t>
  </si>
  <si>
    <t xml:space="preserve">PST002G012</t>
  </si>
  <si>
    <t xml:space="preserve">Soporte Técnico TI</t>
  </si>
  <si>
    <t xml:space="preserve">Soporte Tecnico</t>
  </si>
  <si>
    <t xml:space="preserve">Salazar Pastrana Ricardo Virginio</t>
  </si>
  <si>
    <t xml:space="preserve">PST002G313</t>
  </si>
  <si>
    <t xml:space="preserve">Diseño e Imagen</t>
  </si>
  <si>
    <t xml:space="preserve">Peña Rodriguez Francisco Jhovany</t>
  </si>
  <si>
    <t xml:space="preserve">Luna Mendez Jessica Monserrat</t>
  </si>
  <si>
    <t xml:space="preserve">PST002G015</t>
  </si>
  <si>
    <t xml:space="preserve">Crédito y Cobranza</t>
  </si>
  <si>
    <t xml:space="preserve">Lider</t>
  </si>
  <si>
    <t xml:space="preserve">Pineda Lozada Ricardo</t>
  </si>
  <si>
    <t xml:space="preserve">Almacenista</t>
  </si>
  <si>
    <t xml:space="preserve">Ruiz Medina Mirna</t>
  </si>
  <si>
    <t xml:space="preserve">PST002G150</t>
  </si>
  <si>
    <t xml:space="preserve">Price Electronics</t>
  </si>
  <si>
    <t xml:space="preserve">Lopez Ramirez Irma</t>
  </si>
  <si>
    <t xml:space="preserve">Hernandez Castillo Christian Daniel</t>
  </si>
  <si>
    <t xml:space="preserve">PST002G311</t>
  </si>
  <si>
    <t xml:space="preserve">Reparadora Calzado</t>
  </si>
  <si>
    <t xml:space="preserve">Hurtado Diaz Raul Andrick</t>
  </si>
  <si>
    <t xml:space="preserve">Olguin Gasparri Luis Fernando</t>
  </si>
  <si>
    <t xml:space="preserve">Dominguez Hernandez Luis Fernando</t>
  </si>
  <si>
    <t xml:space="preserve">PST002G020</t>
  </si>
  <si>
    <t xml:space="preserve">Tesorería</t>
  </si>
  <si>
    <t xml:space="preserve">Reyes Ugalde Maria del Carmen</t>
  </si>
  <si>
    <t xml:space="preserve">San Agustin Tolentino Obed Jovany</t>
  </si>
  <si>
    <t xml:space="preserve">Cruz Yobal Marlene</t>
  </si>
  <si>
    <t xml:space="preserve">Paredes Gonzalez Josue Emanuel</t>
  </si>
  <si>
    <t xml:space="preserve">PST002G403</t>
  </si>
  <si>
    <t xml:space="preserve">Verificación Cajas</t>
  </si>
  <si>
    <t xml:space="preserve">Villavicencio Martinez Luz Elena</t>
  </si>
  <si>
    <t xml:space="preserve">Remigio Reyes Ana Karen</t>
  </si>
  <si>
    <t xml:space="preserve">Dorantes Segundo Maria de los Angeles</t>
  </si>
  <si>
    <t xml:space="preserve">PST002G147</t>
  </si>
  <si>
    <t xml:space="preserve">Ofertas Calzado</t>
  </si>
  <si>
    <t xml:space="preserve">Chacon Cerriteño Marisol</t>
  </si>
  <si>
    <t xml:space="preserve">Direccion General</t>
  </si>
  <si>
    <t xml:space="preserve">Osornio Alvarado Esmeralda</t>
  </si>
  <si>
    <t xml:space="preserve">PST002G314</t>
  </si>
  <si>
    <t xml:space="preserve">Informes</t>
  </si>
  <si>
    <t xml:space="preserve">Edecan</t>
  </si>
  <si>
    <t xml:space="preserve">Gonzalez Amador Guillermina Viviana</t>
  </si>
  <si>
    <t xml:space="preserve">Martinez Nuñez Rocio Janeth</t>
  </si>
  <si>
    <t xml:space="preserve">Cruz Ballesteros Margarita</t>
  </si>
  <si>
    <t xml:space="preserve">Ruiz Cruz Sandra Elizabeth</t>
  </si>
  <si>
    <t xml:space="preserve">Sanchez Gonzalez Lucero</t>
  </si>
  <si>
    <t xml:space="preserve">Lopez Gonzalez Lilia</t>
  </si>
  <si>
    <t xml:space="preserve">Ocampo Martinez Jose Alberto</t>
  </si>
  <si>
    <t xml:space="preserve">Chavez Hernandez Stephanie</t>
  </si>
  <si>
    <t xml:space="preserve">Cardenas Ramos Kitzia Yareli</t>
  </si>
  <si>
    <t xml:space="preserve">Francisco Francisco Anayeli</t>
  </si>
  <si>
    <t xml:space="preserve">Nuñez Duran Maria Alondra</t>
  </si>
  <si>
    <t xml:space="preserve">Romero Venegas Jessica Samantha</t>
  </si>
  <si>
    <t xml:space="preserve">Celedonio Sanchez Cintia</t>
  </si>
  <si>
    <t xml:space="preserve">Hernandez Tello Brenda</t>
  </si>
  <si>
    <t xml:space="preserve">Calva Beltran Patricia</t>
  </si>
  <si>
    <t xml:space="preserve">Luna Martinez Juan Carlos</t>
  </si>
  <si>
    <t xml:space="preserve">Garcia Valencia Ericka</t>
  </si>
  <si>
    <t xml:space="preserve">Contreras Carrera Guadalupe</t>
  </si>
  <si>
    <t xml:space="preserve">Vazquez Cervantes Sandra Angelica</t>
  </si>
  <si>
    <t xml:space="preserve">Fuentes Bermudez Maria del Pilar</t>
  </si>
  <si>
    <t xml:space="preserve">Carmona Rosales Brenda Angelica</t>
  </si>
  <si>
    <t xml:space="preserve">Garcia Alvarez David</t>
  </si>
  <si>
    <t xml:space="preserve">PST002G101</t>
  </si>
  <si>
    <t xml:space="preserve">Gerencia Comercial</t>
  </si>
  <si>
    <t xml:space="preserve">Perez Mercado Luis Alberto</t>
  </si>
  <si>
    <t xml:space="preserve">Espitia Modesto Arisbet</t>
  </si>
  <si>
    <t xml:space="preserve">Garcia Garcia Cesia Edith</t>
  </si>
  <si>
    <t xml:space="preserve">Martinez Zamora Maria Guadalupe</t>
  </si>
  <si>
    <t xml:space="preserve">Montiel Hernandez Gabriela Guadalupe</t>
  </si>
  <si>
    <t xml:space="preserve">Fajardo Flores Maria Luisa</t>
  </si>
  <si>
    <t xml:space="preserve">Lopez Rangel Araceli</t>
  </si>
  <si>
    <t xml:space="preserve">Almazan Linares Hayde Abigail</t>
  </si>
  <si>
    <t xml:space="preserve">Beltran Gonzalez Patricia Elizabeth</t>
  </si>
  <si>
    <t xml:space="preserve">Carmona Garcia Norma</t>
  </si>
  <si>
    <t xml:space="preserve">Martinez Leon Elizabeth</t>
  </si>
  <si>
    <t xml:space="preserve">Zarate Vargas Nayeli Guadalupe</t>
  </si>
  <si>
    <t xml:space="preserve">Garcia Callejas Susana Elizabeth</t>
  </si>
  <si>
    <t xml:space="preserve">Reyes Pineda Gerardo Francisco</t>
  </si>
  <si>
    <t xml:space="preserve">Gutierrez Barrientos Marycruz</t>
  </si>
  <si>
    <t xml:space="preserve">Lopez Callejas Beatriz Adriana</t>
  </si>
  <si>
    <t xml:space="preserve">Gonzalez Castillo Jesus Santiago</t>
  </si>
  <si>
    <t xml:space="preserve">Serrano Ramirez Miriam Angelica</t>
  </si>
  <si>
    <t xml:space="preserve">Montes Sosa Sonia Areli</t>
  </si>
  <si>
    <t xml:space="preserve">Naranjo Castillo Tania Berenice</t>
  </si>
  <si>
    <t xml:space="preserve">Carmona Galicia Gabriela</t>
  </si>
  <si>
    <t xml:space="preserve">Cruz Hernandez Blanca Silvia</t>
  </si>
  <si>
    <t xml:space="preserve">Ajuech Lugo Mariana</t>
  </si>
  <si>
    <t xml:space="preserve">Monsalvo Alvarez Maria de Los Angeles</t>
  </si>
  <si>
    <t xml:space="preserve">Damazo Perez Rocio</t>
  </si>
  <si>
    <t xml:space="preserve">Hernandez Dominguez Azul Estephania</t>
  </si>
  <si>
    <t xml:space="preserve">Villegas Hernandez Yuriko</t>
  </si>
  <si>
    <t xml:space="preserve">Martinez Fuentes Maria Teresa</t>
  </si>
  <si>
    <t xml:space="preserve">Tomas Vallejo Johely</t>
  </si>
  <si>
    <t xml:space="preserve">PST002G004</t>
  </si>
  <si>
    <t xml:space="preserve">Mejoras</t>
  </si>
  <si>
    <t xml:space="preserve">Azuara Ramos Maria Soledad</t>
  </si>
  <si>
    <t xml:space="preserve">Aguilar Bello Martha Maria</t>
  </si>
  <si>
    <t xml:space="preserve">Morales Acosta Arantxa</t>
  </si>
  <si>
    <t xml:space="preserve">Perez Ambrosio Nayeli</t>
  </si>
  <si>
    <t xml:space="preserve">Escarcega Cruz Marisol</t>
  </si>
  <si>
    <t xml:space="preserve">Outlet</t>
  </si>
  <si>
    <t xml:space="preserve">Rivera Ramos Katya</t>
  </si>
  <si>
    <t xml:space="preserve">Cruz Lopez Angelica</t>
  </si>
  <si>
    <t xml:space="preserve">Serrato De La Rosa Elizabeth</t>
  </si>
  <si>
    <t xml:space="preserve">Baltierra Muñoz Brenda Rubi</t>
  </si>
  <si>
    <t xml:space="preserve">Ramirez Sosa Itzel Ariana</t>
  </si>
  <si>
    <t xml:space="preserve">Ayala Reyes Hector Alejandro</t>
  </si>
  <si>
    <t xml:space="preserve">Leyva Flores Pedro</t>
  </si>
  <si>
    <t xml:space="preserve">Martinez Razo Bryan</t>
  </si>
  <si>
    <t xml:space="preserve">PST002G193</t>
  </si>
  <si>
    <t xml:space="preserve">Visual Merchandising</t>
  </si>
  <si>
    <t xml:space="preserve">Silva Hernandez Miriam</t>
  </si>
  <si>
    <t xml:space="preserve">Outlet Comercial</t>
  </si>
  <si>
    <t xml:space="preserve">Gutierrez Salazar Lilia</t>
  </si>
  <si>
    <t xml:space="preserve">Vazquez Mata Maria Guadalupe</t>
  </si>
  <si>
    <t xml:space="preserve">Villar Nicolas Brisa Jazmin</t>
  </si>
  <si>
    <t xml:space="preserve">Hernandez Diego Josue</t>
  </si>
  <si>
    <t xml:space="preserve">Hernandez Romero Jessica</t>
  </si>
  <si>
    <t xml:space="preserve">Meza Picazo Lizeth</t>
  </si>
  <si>
    <t xml:space="preserve">Diaz Perez Andrea</t>
  </si>
  <si>
    <t xml:space="preserve">Nava Solis Rocio</t>
  </si>
  <si>
    <t xml:space="preserve">Garcia Jimenez Maria Elena</t>
  </si>
  <si>
    <t xml:space="preserve">Rosas Rivas Alberto</t>
  </si>
  <si>
    <t xml:space="preserve">PST002G112</t>
  </si>
  <si>
    <t xml:space="preserve">Admon Op Negados</t>
  </si>
  <si>
    <t xml:space="preserve">Islas Santiago Beatriz Adriana</t>
  </si>
  <si>
    <t xml:space="preserve">Chavez Garcia Jorge Antonio</t>
  </si>
  <si>
    <t xml:space="preserve">Reyes Romano Janet</t>
  </si>
  <si>
    <t xml:space="preserve">Garcia Lopez Mireya</t>
  </si>
  <si>
    <t xml:space="preserve">Ramirez Isabel Cecilia Yessica</t>
  </si>
  <si>
    <t xml:space="preserve">Matias Cortes Ana Barbara</t>
  </si>
  <si>
    <t xml:space="preserve">Palmeño Camarillo Carlos Daniel</t>
  </si>
  <si>
    <t xml:space="preserve">Miranda Bautista Dania Michel</t>
  </si>
  <si>
    <t xml:space="preserve">Rangel Gudiño Maria Fernanda</t>
  </si>
  <si>
    <t xml:space="preserve">PST002G113</t>
  </si>
  <si>
    <t xml:space="preserve">Cuadraje</t>
  </si>
  <si>
    <t xml:space="preserve">Lopez Llanos Brenda Itzel</t>
  </si>
  <si>
    <t xml:space="preserve">Guerrero Aguilar Norma Angelica</t>
  </si>
  <si>
    <t xml:space="preserve">Castillo Ramirez Tania Mayeli</t>
  </si>
  <si>
    <t xml:space="preserve">Castillo Gomez Guadalupe</t>
  </si>
  <si>
    <t xml:space="preserve">PST002G213</t>
  </si>
  <si>
    <t xml:space="preserve">Caja 12</t>
  </si>
  <si>
    <t xml:space="preserve">Romero Saladino Silvia Valeria</t>
  </si>
  <si>
    <t xml:space="preserve">Labra Bermudez Rubi Cristal</t>
  </si>
  <si>
    <t xml:space="preserve">PST002G405</t>
  </si>
  <si>
    <t xml:space="preserve">Paqueteros</t>
  </si>
  <si>
    <t xml:space="preserve">Castañeda Cuevas Ingrid Citlali</t>
  </si>
  <si>
    <t xml:space="preserve">Cruz Martinez Diana Berenice</t>
  </si>
  <si>
    <t xml:space="preserve">Cosme Hernandez Rosa Angelica</t>
  </si>
  <si>
    <t xml:space="preserve">Alvarado Reynoso Itzel</t>
  </si>
  <si>
    <t xml:space="preserve">PST002G040</t>
  </si>
  <si>
    <t xml:space="preserve">Nóminas</t>
  </si>
  <si>
    <t xml:space="preserve">Nominas</t>
  </si>
  <si>
    <t xml:space="preserve">Vega Gutierrez Erika Marlen</t>
  </si>
  <si>
    <t xml:space="preserve">Arteaga Carrillo Dana Joseline</t>
  </si>
  <si>
    <t xml:space="preserve">Martinez Prado Andrea Fernanda</t>
  </si>
  <si>
    <t xml:space="preserve">Hernandez Sainz Angel Gabriel</t>
  </si>
  <si>
    <t xml:space="preserve">Rodriguez Monroy Lourdes Guadalupe</t>
  </si>
  <si>
    <t xml:space="preserve">Tamayo Ortiz Victoria Nahomy</t>
  </si>
  <si>
    <t xml:space="preserve">Guerrero Gutierrez Betzabe</t>
  </si>
  <si>
    <t xml:space="preserve">De Jesus Trinidad Sandra</t>
  </si>
  <si>
    <t xml:space="preserve">Luna Zamano Osvaldo</t>
  </si>
  <si>
    <t xml:space="preserve">Paredes Lopez Ingrid</t>
  </si>
  <si>
    <t xml:space="preserve">Palomino Jara Rosaura</t>
  </si>
  <si>
    <t xml:space="preserve">Roblero Cortes Victor Edgar</t>
  </si>
  <si>
    <t xml:space="preserve">Davila Godinez Estephani Fernanda</t>
  </si>
  <si>
    <t xml:space="preserve">Tapia Alarcon Marisol</t>
  </si>
  <si>
    <t xml:space="preserve">Patiño Gonzalez Juan Francisco</t>
  </si>
  <si>
    <t xml:space="preserve">Ramirez Cuervo Vanessa Guadalupe</t>
  </si>
  <si>
    <t xml:space="preserve">Azuara Ramos Jorge</t>
  </si>
  <si>
    <t xml:space="preserve">PST002G218</t>
  </si>
  <si>
    <t xml:space="preserve">Multifuncional Oper</t>
  </si>
  <si>
    <t xml:space="preserve">Martinez Guzman Ariadna Lisette</t>
  </si>
  <si>
    <t xml:space="preserve">PST002G307</t>
  </si>
  <si>
    <t xml:space="preserve">Nuevos Socios</t>
  </si>
  <si>
    <t xml:space="preserve">Hernandez Gonzalez Claudia</t>
  </si>
  <si>
    <t xml:space="preserve">Castro Cabrera Jaqueline</t>
  </si>
  <si>
    <t xml:space="preserve">Pacheco Rojas Jose Ivan</t>
  </si>
  <si>
    <t xml:space="preserve">Galindo Contreras Ana Lilia</t>
  </si>
  <si>
    <t xml:space="preserve">Montiel Ramirez Cintya Elizabeth</t>
  </si>
  <si>
    <t xml:space="preserve">Damian Peña Julio Antonio</t>
  </si>
  <si>
    <t xml:space="preserve">PST002G305</t>
  </si>
  <si>
    <t xml:space="preserve">Cambaceo</t>
  </si>
  <si>
    <t xml:space="preserve">Barba Ramirez Jatziri Lizeth</t>
  </si>
  <si>
    <t xml:space="preserve">Lopez Perez Israel</t>
  </si>
  <si>
    <t xml:space="preserve">Perez Gomez Oliver</t>
  </si>
  <si>
    <t xml:space="preserve">Rosas Gutierrez Juana</t>
  </si>
  <si>
    <t xml:space="preserve">Nicolas De German Nadia Ivonne</t>
  </si>
  <si>
    <t xml:space="preserve">Najera Najera Citlaly Yolisma</t>
  </si>
  <si>
    <t xml:space="preserve">Martinez Farias Ivett</t>
  </si>
  <si>
    <t xml:space="preserve">Chavez Cruz Diego Alonso</t>
  </si>
  <si>
    <t xml:space="preserve">Osorio Lopez Axel Alejandro</t>
  </si>
  <si>
    <t xml:space="preserve">Lopez Sebastian Karen Jazmin</t>
  </si>
  <si>
    <t xml:space="preserve">Gutierrez Reyes Jose Ismael</t>
  </si>
  <si>
    <t xml:space="preserve">Montes Pantoja Sandra Paola</t>
  </si>
  <si>
    <t xml:space="preserve">Jimenez Rodriguez Marco Antonio</t>
  </si>
  <si>
    <t xml:space="preserve">Ortega Araiza Vicente</t>
  </si>
  <si>
    <t xml:space="preserve">Chofer</t>
  </si>
  <si>
    <t xml:space="preserve">Flores Ortiz Jhoksan Horlando</t>
  </si>
  <si>
    <t xml:space="preserve">Santiago Lopez Abigail</t>
  </si>
  <si>
    <t xml:space="preserve">Guzman Navarrete Arlen Esmeralda</t>
  </si>
  <si>
    <t xml:space="preserve">Resendiz Hernandez Ivan Aldair</t>
  </si>
  <si>
    <t xml:space="preserve">Bonilla Ramos Pamela</t>
  </si>
  <si>
    <t xml:space="preserve">Rosillo Pineda Jose Juan</t>
  </si>
  <si>
    <t xml:space="preserve">Peña Perez Saul Eleazar</t>
  </si>
  <si>
    <t xml:space="preserve">Lopez Hernandez Gabriela Rocio</t>
  </si>
  <si>
    <t xml:space="preserve">Alarcon Arellano Gwendoly Karen</t>
  </si>
  <si>
    <t xml:space="preserve">Morales Ocampo Oscar</t>
  </si>
  <si>
    <t xml:space="preserve">Islas Rodriguez Angel Israel</t>
  </si>
  <si>
    <t xml:space="preserve">Rodriguez Landin Kelly Alexandra</t>
  </si>
  <si>
    <t xml:space="preserve">Mejia Ceron Juan Manuel</t>
  </si>
  <si>
    <t xml:space="preserve">Felipe Herrera Norely America Abigail</t>
  </si>
  <si>
    <t xml:space="preserve">Perez Rabaza Edith</t>
  </si>
  <si>
    <t xml:space="preserve">PST002G162</t>
  </si>
  <si>
    <t xml:space="preserve">Lencería</t>
  </si>
  <si>
    <t xml:space="preserve">Dimas Montiel Erick Jovan</t>
  </si>
  <si>
    <t xml:space="preserve">Espinoza Ortiz Lesly Pamela</t>
  </si>
  <si>
    <t xml:space="preserve">PST002G504</t>
  </si>
  <si>
    <t xml:space="preserve">Salud y Bienestar</t>
  </si>
  <si>
    <t xml:space="preserve">Medico</t>
  </si>
  <si>
    <t xml:space="preserve">Espino Lopez Dulce Susana</t>
  </si>
  <si>
    <t xml:space="preserve">Gomez Rayas Francisco Javier</t>
  </si>
  <si>
    <t xml:space="preserve">Salinas Montiel Gabriela</t>
  </si>
  <si>
    <t xml:space="preserve">Ramirez Vazquez Lizeth Mariel</t>
  </si>
  <si>
    <t xml:space="preserve">Garcia Cortes Alejandra Cecilia</t>
  </si>
  <si>
    <t xml:space="preserve">Valentin Rodriguez Ana Laura</t>
  </si>
  <si>
    <t xml:space="preserve">Gomez Cruzaley Victor Hugo</t>
  </si>
  <si>
    <t xml:space="preserve">Silva Badillo Jhoana Quetzaly</t>
  </si>
  <si>
    <t xml:space="preserve">Rueda Uresti Michel Griselda</t>
  </si>
  <si>
    <t xml:space="preserve">Tolentino Hernandez Alondra Paola</t>
  </si>
  <si>
    <t xml:space="preserve">PST002G142</t>
  </si>
  <si>
    <t xml:space="preserve">Barra de Bebés</t>
  </si>
  <si>
    <t xml:space="preserve">Ramirez Diaz Edgar Alexis</t>
  </si>
  <si>
    <t xml:space="preserve">Perez Martinez Angelica Marilu</t>
  </si>
  <si>
    <t xml:space="preserve">Carbajal Garcia Jose Luis</t>
  </si>
  <si>
    <t xml:space="preserve">Sanchez Sanchez Sebastian</t>
  </si>
  <si>
    <t xml:space="preserve">Sanchez Chepe Akari Betsabe</t>
  </si>
  <si>
    <t xml:space="preserve">Sanchez Zamora Sebastian</t>
  </si>
  <si>
    <t xml:space="preserve">Bartolo Enriquez Brayan</t>
  </si>
  <si>
    <t xml:space="preserve">Herrera Juan Carlos</t>
  </si>
  <si>
    <t xml:space="preserve">Jimenez Resendiz Miguel Angel</t>
  </si>
  <si>
    <t xml:space="preserve">Vazquez Rosales Vanessa Dhamar</t>
  </si>
  <si>
    <t xml:space="preserve">Moreno Torres Angel Uriel</t>
  </si>
  <si>
    <t xml:space="preserve">Macias Montoya Arturo</t>
  </si>
  <si>
    <t xml:space="preserve">Hernandez Mendoza Leticia</t>
  </si>
  <si>
    <t xml:space="preserve">Castañeda Rodriguez Maria Cristina</t>
  </si>
  <si>
    <t xml:space="preserve">Merced Rios Dulce Yanett</t>
  </si>
  <si>
    <t xml:space="preserve">Ochoa Lozano Rosalia</t>
  </si>
  <si>
    <t xml:space="preserve">Delgado Porras Yazmin</t>
  </si>
  <si>
    <t xml:space="preserve">Valencia Granados Cecilia</t>
  </si>
  <si>
    <t xml:space="preserve">Gomez Chavarria Dulce Beatriz</t>
  </si>
  <si>
    <t xml:space="preserve">Desarrollador</t>
  </si>
  <si>
    <t xml:space="preserve">Arenas Oviedo Alexis Yair</t>
  </si>
  <si>
    <t xml:space="preserve">Dominguez Ochoa Job</t>
  </si>
  <si>
    <t xml:space="preserve">Torres Sanchez Erik Alessandro</t>
  </si>
  <si>
    <t xml:space="preserve">Alvarez Becerra Emiliano</t>
  </si>
  <si>
    <t xml:space="preserve">Hernandez Hermenegildo Jose De Jesus</t>
  </si>
  <si>
    <t xml:space="preserve">Arellano Gonzalez Nayeli</t>
  </si>
  <si>
    <t xml:space="preserve">Islas Magaña Janai</t>
  </si>
  <si>
    <t xml:space="preserve">Ojeda Soto Jose Naim</t>
  </si>
  <si>
    <t xml:space="preserve">Trinidad Espinosa Ana Cristina</t>
  </si>
  <si>
    <t xml:space="preserve">Gonzalez Tirado Maria Del Carmen</t>
  </si>
  <si>
    <t xml:space="preserve">Ferrusca Solis Karla Marcela</t>
  </si>
  <si>
    <t xml:space="preserve">Leal Anacleto Yesenia</t>
  </si>
  <si>
    <t xml:space="preserve">Tellez Carranza Paola Damaris</t>
  </si>
  <si>
    <t xml:space="preserve">Sanchez Justo Kevin Adrian</t>
  </si>
  <si>
    <t xml:space="preserve">PST002G194</t>
  </si>
  <si>
    <t xml:space="preserve">Aduana de Cambios</t>
  </si>
  <si>
    <t xml:space="preserve">Pastrana Becerril Maria Teresa</t>
  </si>
  <si>
    <t xml:space="preserve">Lopez De La Cruz Guillermo Acell</t>
  </si>
  <si>
    <t xml:space="preserve">PST002G195</t>
  </si>
  <si>
    <t xml:space="preserve">Perfumería</t>
  </si>
  <si>
    <t xml:space="preserve">Ocaña Montejo Yumhara Janeht</t>
  </si>
  <si>
    <t xml:space="preserve">Vicente Alvarez Angelica Judit</t>
  </si>
  <si>
    <t xml:space="preserve">Hernandez Mendoza Getzemani Guadalupe</t>
  </si>
  <si>
    <t xml:space="preserve">Vazquez Ortega Hana Alondra</t>
  </si>
  <si>
    <t xml:space="preserve">Leyva Toto Sujei</t>
  </si>
  <si>
    <t xml:space="preserve">Lopez Leon Sofia Victoria</t>
  </si>
  <si>
    <t xml:space="preserve">Farfan Ochoa Daniela Guadalupe</t>
  </si>
  <si>
    <t xml:space="preserve">Dominguez Fuentes Silvia Anai</t>
  </si>
  <si>
    <t xml:space="preserve">Rojas Diaz Maria Irene</t>
  </si>
  <si>
    <t xml:space="preserve">Garcia Sainos Melany Sofia</t>
  </si>
  <si>
    <t xml:space="preserve">Gonzalez Cruz Hiridiana</t>
  </si>
  <si>
    <t xml:space="preserve">Cruz Avelino Janet</t>
  </si>
  <si>
    <t xml:space="preserve">Hernandez Gonzalez Gabriela</t>
  </si>
  <si>
    <t xml:space="preserve">Gutierrez Flores Audrey Assul</t>
  </si>
  <si>
    <t xml:space="preserve">Lagunas Cordoba Alexis Daniel</t>
  </si>
  <si>
    <t xml:space="preserve">Aguilar Segura Luis Antonio</t>
  </si>
  <si>
    <t xml:space="preserve">Espinos Perez Alejandra Sisinay</t>
  </si>
  <si>
    <t xml:space="preserve">Lopez Guadalupe Joseph Naim</t>
  </si>
  <si>
    <t xml:space="preserve">Molina Martinez Jesus Emilio</t>
  </si>
  <si>
    <t xml:space="preserve">Californias Almaraz Berenice</t>
  </si>
  <si>
    <t xml:space="preserve">Lopez Escamilla Arlet Alejandra</t>
  </si>
  <si>
    <t xml:space="preserve">Mondragon Martinez Eduardo</t>
  </si>
  <si>
    <t xml:space="preserve">Jimenez Ramirez Nancy Yoselin</t>
  </si>
  <si>
    <t xml:space="preserve">Diaz Barrera Heriberto</t>
  </si>
  <si>
    <t xml:space="preserve">Lopez Garrido Mitzy Paola</t>
  </si>
  <si>
    <t xml:space="preserve">Martinez Espinosa Beatriz</t>
  </si>
  <si>
    <t xml:space="preserve">PST002G117</t>
  </si>
  <si>
    <t xml:space="preserve">Cuadraje Ropa</t>
  </si>
  <si>
    <t xml:space="preserve">Romero Rivera Norma Stephanya</t>
  </si>
  <si>
    <t xml:space="preserve">Corte Pastrana Sergio Alejandro</t>
  </si>
  <si>
    <t xml:space="preserve">Martinez Muñoz Dilan</t>
  </si>
  <si>
    <t xml:space="preserve">Hernandez Sotelo Obed</t>
  </si>
  <si>
    <t xml:space="preserve">Garcia Garcia Jared Naarai</t>
  </si>
  <si>
    <t xml:space="preserve">Enfermera</t>
  </si>
  <si>
    <t xml:space="preserve">Celis Popocatl Daniela</t>
  </si>
  <si>
    <t xml:space="preserve">Arias Lazalde David Sabino</t>
  </si>
  <si>
    <t xml:space="preserve">Mendez Rojas Fernando</t>
  </si>
  <si>
    <t xml:space="preserve">Corona Teodosio Vanessa Rocio</t>
  </si>
  <si>
    <t xml:space="preserve">Castillo Herrera Daniel</t>
  </si>
  <si>
    <t xml:space="preserve">Outlet Operaciones</t>
  </si>
  <si>
    <t xml:space="preserve">Benitez Cabrera Braulio</t>
  </si>
  <si>
    <t xml:space="preserve">Jimenez Briseño Miguel Angel</t>
  </si>
  <si>
    <t xml:space="preserve">Martinez Ortiz Miguel Angel</t>
  </si>
  <si>
    <t xml:space="preserve">Cervantes Vazquez Vanessa Iveth</t>
  </si>
  <si>
    <t xml:space="preserve">Vargas Villegas Mariana</t>
  </si>
  <si>
    <t xml:space="preserve">Moreno Aguilar Aldo Antonio</t>
  </si>
  <si>
    <t xml:space="preserve">Torres Amador Juan Carlos</t>
  </si>
  <si>
    <t xml:space="preserve">Merino Madero Carolina</t>
  </si>
  <si>
    <t xml:space="preserve">Santobeña Plata Daniela Alejandra</t>
  </si>
  <si>
    <t xml:space="preserve">Ayala Ignacio Aidee Citlali</t>
  </si>
  <si>
    <t xml:space="preserve">PST002G032</t>
  </si>
  <si>
    <t xml:space="preserve">Academia Price</t>
  </si>
  <si>
    <t xml:space="preserve">Garcia Merida Jesus Manuel</t>
  </si>
  <si>
    <t xml:space="preserve">Luis Rojas Karla Marlenne</t>
  </si>
  <si>
    <t xml:space="preserve">Gamboa Aguirre Luis Angel</t>
  </si>
  <si>
    <t xml:space="preserve">Garcia Monter Alyn Fernanda</t>
  </si>
  <si>
    <t xml:space="preserve">Rios Torres Victor Julio</t>
  </si>
  <si>
    <t xml:space="preserve">Peralta Clavijo Diana</t>
  </si>
  <si>
    <t xml:space="preserve">Perez Sanchez Anet Guadalupe</t>
  </si>
  <si>
    <t xml:space="preserve">Reyes Ibarra Rosario</t>
  </si>
  <si>
    <t xml:space="preserve">Perez Espino Daniel Eliasib</t>
  </si>
  <si>
    <t xml:space="preserve">Muñoz Lara Karla Paola</t>
  </si>
  <si>
    <t xml:space="preserve">Santiago Flores Jesica Jazmin</t>
  </si>
  <si>
    <t xml:space="preserve">Jimenez Morales Claudia Maria De La Paz</t>
  </si>
  <si>
    <t xml:space="preserve">Mireles Saucedo Fabiola Alehandra</t>
  </si>
  <si>
    <t xml:space="preserve">Vite Sanchez Marco Antonio</t>
  </si>
  <si>
    <t xml:space="preserve">Preciado Cuevas Ofelia Sarahi</t>
  </si>
  <si>
    <t xml:space="preserve">PST002G152</t>
  </si>
  <si>
    <t xml:space="preserve">Price Joyas</t>
  </si>
  <si>
    <t xml:space="preserve">Mendoza Diaz Itzel Josselyn</t>
  </si>
  <si>
    <t xml:space="preserve">Hernandez Martinez Geraldine Celeste</t>
  </si>
  <si>
    <t xml:space="preserve">Hernandez Flores Ana Guadalupe</t>
  </si>
  <si>
    <t xml:space="preserve">Saldaña Lopez Benjamin</t>
  </si>
  <si>
    <t xml:space="preserve">Perez Ibarra Kenya Guadalupe</t>
  </si>
  <si>
    <t xml:space="preserve">Tenango Joaquin Leticia Janeth</t>
  </si>
  <si>
    <t xml:space="preserve">Jimenez Islas Atziri Sherlyn</t>
  </si>
  <si>
    <t xml:space="preserve">Leon Hernandez Gabriela Elisama</t>
  </si>
  <si>
    <t xml:space="preserve">Granados Perez Erik Isai</t>
  </si>
  <si>
    <t xml:space="preserve">Sandoval Santoyo Ana Lilia</t>
  </si>
  <si>
    <t xml:space="preserve">Mexicano Faustino Angel Gabriel</t>
  </si>
  <si>
    <t xml:space="preserve">Mosqueda Soria Jacqueline Pamela</t>
  </si>
  <si>
    <t xml:space="preserve">Tenorio Hernandez Ayrton Alejandro</t>
  </si>
  <si>
    <t xml:space="preserve">Reyes Camacho Axel Ricardo</t>
  </si>
  <si>
    <t xml:space="preserve">Mendez Salinas Miriam Mayte</t>
  </si>
  <si>
    <t xml:space="preserve">Wals Perez Jose Luis</t>
  </si>
  <si>
    <t xml:space="preserve">Garmendia Lopez Adriana</t>
  </si>
  <si>
    <t xml:space="preserve">Vazquez Cruz Liliana Patricia</t>
  </si>
  <si>
    <t xml:space="preserve">Alvarez Leon Dulce Isabel</t>
  </si>
  <si>
    <t xml:space="preserve">Vargas Guevara Oscar Isaias</t>
  </si>
  <si>
    <t xml:space="preserve">Cruz Chavez Anahi Dayana</t>
  </si>
  <si>
    <t xml:space="preserve">Rivas Valero Abner Israel</t>
  </si>
  <si>
    <t xml:space="preserve">PST002G157</t>
  </si>
  <si>
    <t xml:space="preserve">Stand de Catálogos</t>
  </si>
  <si>
    <t xml:space="preserve">Camarillo Maldonado Jazmin Lucia</t>
  </si>
  <si>
    <t xml:space="preserve">Chavez Pacheco Allison Jocelyn</t>
  </si>
  <si>
    <t xml:space="preserve">Arias Garcia Diego</t>
  </si>
  <si>
    <t xml:space="preserve">Miranda Delgado Jeshua Zareth</t>
  </si>
  <si>
    <t xml:space="preserve">Martinez Horta Juan Alberto</t>
  </si>
  <si>
    <t xml:space="preserve">Lanuza Hervert Fernando</t>
  </si>
  <si>
    <t xml:space="preserve">Pacheco Mora Jeronimo Ezequiel</t>
  </si>
  <si>
    <t xml:space="preserve">Huidobro Lopez Edwin Rodrigo</t>
  </si>
  <si>
    <t xml:space="preserve">Lopez Leon Osiris Jasiel</t>
  </si>
  <si>
    <t xml:space="preserve">Gamiño Lopez Beatriz</t>
  </si>
  <si>
    <t xml:space="preserve">Vidals Romero Jesus Rodrigo</t>
  </si>
  <si>
    <t xml:space="preserve">Flores Salinas Melany Marlenne</t>
  </si>
  <si>
    <t xml:space="preserve">Larrauri Diaz Jose Lauro</t>
  </si>
  <si>
    <t xml:space="preserve">Melendez Martinez Sergio</t>
  </si>
  <si>
    <t xml:space="preserve">Vazquez Garcia Joshua Axel</t>
  </si>
  <si>
    <t xml:space="preserve">Aguilar Lozano Brian Andrei</t>
  </si>
  <si>
    <t xml:space="preserve">Marin Muñoz Axel Tristan</t>
  </si>
  <si>
    <t xml:space="preserve">Figueroa Rico Edith Esmeralda</t>
  </si>
  <si>
    <t xml:space="preserve">Sanchez Vazquez Anayareli</t>
  </si>
  <si>
    <t xml:space="preserve">Albarran Cruces Jonathan Yussif</t>
  </si>
  <si>
    <t xml:space="preserve">Rosas Paniagua Elizabeth</t>
  </si>
  <si>
    <t xml:space="preserve">Roman Contreras Jazmin Alejandra</t>
  </si>
  <si>
    <t xml:space="preserve">Carreon Antolin Israel Alejandro</t>
  </si>
  <si>
    <t xml:space="preserve">Del Angel Fonseca Jose Ignacio</t>
  </si>
  <si>
    <t xml:space="preserve">Urbano Antonio Alan Yael</t>
  </si>
  <si>
    <t xml:space="preserve">Flores Luna Pamela</t>
  </si>
  <si>
    <t xml:space="preserve">Aguilar Flores Erika Jazmin</t>
  </si>
  <si>
    <t xml:space="preserve">Robles Santillan Beatriz Alejandra</t>
  </si>
  <si>
    <t xml:space="preserve">Torres Garduño Ivonne</t>
  </si>
  <si>
    <t xml:space="preserve">Valle Lona Joshua Arturo</t>
  </si>
  <si>
    <t xml:space="preserve">Salazar Herrera Lesly Daniela</t>
  </si>
  <si>
    <t xml:space="preserve">Maldonado Sanchez Karla Belem</t>
  </si>
  <si>
    <t xml:space="preserve">Landeta Aquino Martin</t>
  </si>
  <si>
    <t xml:space="preserve">Hernandez Hernandez Wendy Elizabeth</t>
  </si>
  <si>
    <t xml:space="preserve">Aldana Noguez Dania</t>
  </si>
  <si>
    <t xml:space="preserve">Gonzalez Valdez Zoe Kimberly</t>
  </si>
  <si>
    <t xml:space="preserve">Gomez Martinez Erika Kelly</t>
  </si>
  <si>
    <t xml:space="preserve">Tapia Torres Anallely</t>
  </si>
  <si>
    <t xml:space="preserve">Campos Zaragoza Mireya</t>
  </si>
  <si>
    <t xml:space="preserve">Morales Silva Kevin Alberto</t>
  </si>
  <si>
    <t xml:space="preserve">Pedraza Franco Yessenia</t>
  </si>
  <si>
    <t xml:space="preserve">Tejeda Hernandez Susana</t>
  </si>
  <si>
    <t xml:space="preserve">Cesareo Hernandez Jessica</t>
  </si>
  <si>
    <t xml:space="preserve">Islas Jara Miriam</t>
  </si>
  <si>
    <t xml:space="preserve">Martinez Martinez Diana</t>
  </si>
  <si>
    <t xml:space="preserve">Mora Marin Yisua Amairani</t>
  </si>
  <si>
    <t xml:space="preserve">Casillas Camarena Rosario Montserrat</t>
  </si>
  <si>
    <t xml:space="preserve">Viruel Hernandez Abraham</t>
  </si>
  <si>
    <t xml:space="preserve">Gutierrez Caudillo Dayan Abigail</t>
  </si>
  <si>
    <t xml:space="preserve">Tinajero Marroquin Vanessa</t>
  </si>
  <si>
    <t xml:space="preserve">Hernandez Santiago Jenny Fernanda</t>
  </si>
  <si>
    <t xml:space="preserve">Noveron Juarez Lucero Yetzin</t>
  </si>
  <si>
    <t xml:space="preserve">Ugalde Prepan America Paola</t>
  </si>
  <si>
    <t xml:space="preserve">Instructor</t>
  </si>
  <si>
    <t xml:space="preserve">Moncada Torres Sandra</t>
  </si>
  <si>
    <t xml:space="preserve">De La Garza Reyes Daniela Fernanda</t>
  </si>
  <si>
    <t xml:space="preserve">Nuñez Garcia Clarissa Naomi</t>
  </si>
  <si>
    <t xml:space="preserve">Arenas Santos Tania Desiree</t>
  </si>
  <si>
    <t xml:space="preserve">Hernandez Hernandez Lissete</t>
  </si>
  <si>
    <t xml:space="preserve">Balderas Carmona Angel Danyahel</t>
  </si>
  <si>
    <t xml:space="preserve">Gordillo Ruiz Ricardo Apolinar</t>
  </si>
  <si>
    <t xml:space="preserve">Sanchez Toledo Fatima Azul</t>
  </si>
  <si>
    <t xml:space="preserve">Formato para el registro del Check list del Supervisor </t>
  </si>
  <si>
    <t xml:space="preserve">Código: MS-CLS/01-18</t>
  </si>
  <si>
    <t xml:space="preserve">Ecatepec</t>
  </si>
  <si>
    <t xml:space="preserve">Fecha de auditoria:</t>
  </si>
  <si>
    <t xml:space="preserve">30/Junio/2026</t>
  </si>
  <si>
    <t xml:space="preserve">Gerente Comercial</t>
  </si>
  <si>
    <t xml:space="preserve">Luis ALberto Pérez</t>
  </si>
  <si>
    <t xml:space="preserve">Catálogo:</t>
  </si>
  <si>
    <t xml:space="preserve">BOTAS </t>
  </si>
  <si>
    <t xml:space="preserve">Gerente Com. Operativo</t>
  </si>
  <si>
    <t xml:space="preserve">Alejandro Balleza Gómez</t>
  </si>
  <si>
    <t xml:space="preserve">Supervisor de Catalogo</t>
  </si>
  <si>
    <t xml:space="preserve">Hazminda Garcia</t>
  </si>
  <si>
    <t xml:space="preserve">Gerente de Servicios</t>
  </si>
  <si>
    <t xml:space="preserve">NO</t>
  </si>
  <si>
    <t xml:space="preserve"># de Nomina</t>
  </si>
  <si>
    <t xml:space="preserve">Gerente de Operaciones</t>
  </si>
  <si>
    <t xml:space="preserve">NA</t>
  </si>
  <si>
    <t xml:space="preserve">Responsable</t>
  </si>
  <si>
    <t xml:space="preserve">Definición de Servicio</t>
  </si>
  <si>
    <t xml:space="preserve">Indicador</t>
  </si>
  <si>
    <t xml:space="preserve">Criterio de Evaluación</t>
  </si>
  <si>
    <t xml:space="preserve">Número</t>
  </si>
  <si>
    <t xml:space="preserve">Alcance</t>
  </si>
  <si>
    <t xml:space="preserve">Valor</t>
  </si>
  <si>
    <t xml:space="preserve">Logro x actividad</t>
  </si>
  <si>
    <t xml:space="preserve">Logro x departamento</t>
  </si>
  <si>
    <t xml:space="preserve">Que dato se captura?</t>
  </si>
  <si>
    <t xml:space="preserve">Como obtengo este dato o cual es el entregable?</t>
  </si>
  <si>
    <t xml:space="preserve">Informativo</t>
  </si>
  <si>
    <t xml:space="preserve">Total de Tallas del Catálogo</t>
  </si>
  <si>
    <t xml:space="preserve">Total de Tallas auditadas</t>
  </si>
  <si>
    <t xml:space="preserve">Número de pasillos</t>
  </si>
  <si>
    <t xml:space="preserve">Sugerido del catálogo a 7 días</t>
  </si>
  <si>
    <t xml:space="preserve">Resurtido</t>
  </si>
  <si>
    <t xml:space="preserve">Pasillos y piso de venta libre de mercancia por suvir a bodega. ( bodegas en el piso sin quien las trabaje )</t>
  </si>
  <si>
    <t xml:space="preserve">Si cumple  "Si" , si no cumple  coloca "No"</t>
  </si>
  <si>
    <t xml:space="preserve">Na</t>
  </si>
  <si>
    <t xml:space="preserve">Cumple=100%, No cumple=0%</t>
  </si>
  <si>
    <t xml:space="preserve">Recorrido – Auditoría de Check List</t>
  </si>
  <si>
    <t xml:space="preserve">Auxiliar de Zona DEN</t>
  </si>
  <si>
    <t xml:space="preserve">Zona DEN en orden y con calzado del día (validar la entrega diaria de Lunes a Sábado)</t>
  </si>
  <si>
    <t xml:space="preserve">Si se realiza la entrega diaria = "Si", sino = "No"</t>
  </si>
  <si>
    <t xml:space="preserve">Zona Den muestra reporte de entrega de mercancía ya sea de Nones o defectos</t>
  </si>
  <si>
    <t xml:space="preserve">Cambios Operativo</t>
  </si>
  <si>
    <t xml:space="preserve">Pasillos y piso de venta libre de cambios. (cambios en el piso sin quien lo ubique = 0)</t>
  </si>
  <si>
    <t xml:space="preserve">Si hay cambios en el piso, Valida nombre de la persona destinada para subirlos, si esta la persona coloca "Si" , si no cumple  coloca "No"</t>
  </si>
  <si>
    <t xml:space="preserve">Personal de cambios ubicando el calzado en el modelo correcto</t>
  </si>
  <si>
    <t xml:space="preserve">Si hay personal ubicando cambios valida alguno, si los coloca en el modelo correcto, Si cumple  "Si" , si no cumple  coloca "No"</t>
  </si>
  <si>
    <t xml:space="preserve">Supervisor Calzado</t>
  </si>
  <si>
    <t xml:space="preserve">Se tiene evidencia de recorrido diario de revisión de exhibiciones</t>
  </si>
  <si>
    <t xml:space="preserve">Debe estar documentado el recorrido, si cumple coloca  "Si" sino coloca cero "No"</t>
  </si>
  <si>
    <t xml:space="preserve">Supervisor de Piso muestra evidencia de recorrido</t>
  </si>
  <si>
    <t xml:space="preserve"># de frenteos encontrados en auditoria </t>
  </si>
  <si>
    <t xml:space="preserve">Por cada negado detectado como frenteo detectado en auditoria    -5%</t>
  </si>
  <si>
    <t xml:space="preserve">Total de Modelos revueltos</t>
  </si>
  <si>
    <t xml:space="preserve"># de Pasillos con mercancía desalineada</t>
  </si>
  <si>
    <t xml:space="preserve"># pasillos NO alineados / Total de pasillos</t>
  </si>
  <si>
    <t xml:space="preserve">Muestra evidencia de la validación de curvas al día (Si se realiza Check List antes de las 12am puede mostrar evidencia del día anterior)</t>
  </si>
  <si>
    <t xml:space="preserve">Cumple=SI, No cumple=NO</t>
  </si>
  <si>
    <t xml:space="preserve">Reporte de Certificacion de curvas</t>
  </si>
  <si>
    <t xml:space="preserve">El colaborador conoce o da opciones de modelos similares de los modelos Agotados en su totalidad</t>
  </si>
  <si>
    <t xml:space="preserve">Si cumple  "Si" , si no cumple  coloca "No" ( Se valida a 2 colaboradores )</t>
  </si>
  <si>
    <t xml:space="preserve">Colaboradores conocen  sus funciones que vienen en su Rutina.</t>
  </si>
  <si>
    <t xml:space="preserve">Colaboradores conocen  sus resultados de su ultima auditoria.</t>
  </si>
  <si>
    <t xml:space="preserve">El supervisor cuenta con evidencia de que ya entrego su rutina a sus colaboradores</t>
  </si>
  <si>
    <t xml:space="preserve">Evidencia de listado de entrega de rutinas</t>
  </si>
  <si>
    <t xml:space="preserve">Se cuenta con listado de Cajas Maltratadas que entrega a Zona DEN, para ser solicitadas al área de Compras</t>
  </si>
  <si>
    <t xml:space="preserve">Listado actualizado de cajas </t>
  </si>
  <si>
    <t xml:space="preserve">Auto conducción</t>
  </si>
  <si>
    <t xml:space="preserve">Publicidad en buen estado y vigente</t>
  </si>
  <si>
    <t xml:space="preserve">La numeración del pasillo  en buenas condiciones  </t>
  </si>
  <si>
    <t xml:space="preserve">Los pendones  visibles al socio , en buenas condiciones, alineados y limpios</t>
  </si>
  <si>
    <t xml:space="preserve">Recibo</t>
  </si>
  <si>
    <t xml:space="preserve">Se recibió el reporte Hot list (Origen)</t>
  </si>
  <si>
    <t xml:space="preserve">Reporte de Origen actualizado</t>
  </si>
  <si>
    <t xml:space="preserve">Sistemas</t>
  </si>
  <si>
    <t xml:space="preserve">Revisión de kioscos encendidos y limpios funcion</t>
  </si>
  <si>
    <t xml:space="preserve">Indicadores</t>
  </si>
  <si>
    <t xml:space="preserve">% del check list de cabeceras de catalogo</t>
  </si>
  <si>
    <t xml:space="preserve">% de calificación que se obtuvo el la revision de las cabeceras en base a las fichas de instruccion </t>
  </si>
  <si>
    <t xml:space="preserve">% de check list de supervisor de calzado</t>
  </si>
  <si>
    <t xml:space="preserve">% de calificación de check list de supervisor,  (Semana Anterior o ultima auditoria)</t>
  </si>
  <si>
    <t xml:space="preserve">Imagen</t>
  </si>
  <si>
    <t xml:space="preserve">TOTAL:</t>
  </si>
  <si>
    <t xml:space="preserve">Dictamen de Auditoría a pasillos calzado</t>
  </si>
  <si>
    <t xml:space="preserve">Código: MS-APC/01-17</t>
  </si>
  <si>
    <t xml:space="preserve">Catalogo:</t>
  </si>
  <si>
    <t xml:space="preserve">Precio promedio por pieza:</t>
  </si>
  <si>
    <t xml:space="preserve">Supervisor de Catalogo:</t>
  </si>
  <si>
    <t xml:space="preserve">Sugerido de Catalogo</t>
  </si>
  <si>
    <t xml:space="preserve">Tallas del catalogo (linea y linea x inventario)</t>
  </si>
  <si>
    <t xml:space="preserve">Causas de Negado</t>
  </si>
  <si>
    <t xml:space="preserve">Incidencias de Auditoria</t>
  </si>
  <si>
    <t xml:space="preserve">TOTAL DE TALLAS POR PASILLO</t>
  </si>
  <si>
    <t xml:space="preserve">TALLAS AUDITADAS</t>
  </si>
  <si>
    <t xml:space="preserve">Revueltos</t>
  </si>
  <si>
    <t xml:space="preserve">Bodega Venta </t>
  </si>
  <si>
    <t xml:space="preserve">Bodega Tapanco</t>
  </si>
  <si>
    <t xml:space="preserve">Doble Ubicación</t>
  </si>
  <si>
    <t xml:space="preserve">Excedente</t>
  </si>
  <si>
    <t xml:space="preserve">Origen</t>
  </si>
  <si>
    <t xml:space="preserve">Cambios / Probadores</t>
  </si>
  <si>
    <t xml:space="preserve">Negados sin Recuperar</t>
  </si>
  <si>
    <t xml:space="preserve">Exhibiciones</t>
  </si>
  <si>
    <t xml:space="preserve">Bodega Aclaración</t>
  </si>
  <si>
    <t xml:space="preserve">Aduanas</t>
  </si>
  <si>
    <t xml:space="preserve">Golden o apartados</t>
  </si>
  <si>
    <t xml:space="preserve">Control de calidad</t>
  </si>
  <si>
    <t xml:space="preserve">Costo por pasillo</t>
  </si>
  <si>
    <t xml:space="preserve">Sin Exhibición</t>
  </si>
  <si>
    <t xml:space="preserve">Exhibición fuera de Política</t>
  </si>
  <si>
    <t xml:space="preserve">Modelos revuelto</t>
  </si>
  <si>
    <t xml:space="preserve">Modelos con error de ubicación</t>
  </si>
  <si>
    <t xml:space="preserve">Curva con diferencia en frentes</t>
  </si>
  <si>
    <t xml:space="preserve">Curva con diferencia en fondos</t>
  </si>
  <si>
    <t xml:space="preserve">Curva con diferencia en altura</t>
  </si>
  <si>
    <t xml:space="preserve">Curvas vencidas</t>
  </si>
  <si>
    <t xml:space="preserve">Curvas que no coincide Price Soft vs Piso de Venta</t>
  </si>
  <si>
    <t xml:space="preserve">Curvas faltantes</t>
  </si>
  <si>
    <t xml:space="preserve">Cenefas faltantes</t>
  </si>
  <si>
    <t xml:space="preserve">Cenefas de precio Promoción faltantes</t>
  </si>
  <si>
    <t xml:space="preserve">Cartas disculpa / destallados faltantes</t>
  </si>
  <si>
    <t xml:space="preserve">Nómina</t>
  </si>
  <si>
    <t xml:space="preserve">Asesor de venta responsable del pasillo</t>
  </si>
  <si>
    <t xml:space="preserve">Costo de Oportunidad</t>
  </si>
  <si>
    <t xml:space="preserve">Incidencias corregidas durante la auditoria</t>
  </si>
  <si>
    <t xml:space="preserve">Piezas recuperadas</t>
  </si>
  <si>
    <t xml:space="preserve">Total de Recuperacion</t>
  </si>
  <si>
    <t xml:space="preserve">% de tallas negadas</t>
  </si>
  <si>
    <t xml:space="preserve">% de Recuperación</t>
  </si>
  <si>
    <t xml:space="preserve">Costo Recuperado durante la auditoria</t>
  </si>
  <si>
    <t xml:space="preserve">#</t>
  </si>
  <si>
    <t xml:space="preserve">Incidencia</t>
  </si>
  <si>
    <t xml:space="preserve">Área responsable</t>
  </si>
  <si>
    <t xml:space="preserve">Punto de Rutina</t>
  </si>
  <si>
    <t xml:space="preserve">Plan de acción del Supervisor del área:</t>
  </si>
  <si>
    <t xml:space="preserve">Resultado de Check List Operativo</t>
  </si>
  <si>
    <t xml:space="preserve">%</t>
  </si>
  <si>
    <t xml:space="preserve">Supervisor de Piso de Venta</t>
  </si>
  <si>
    <t xml:space="preserve">Resurtido / Operativo / Negados</t>
  </si>
  <si>
    <t xml:space="preserve">Plan de acción de Mercaderías:</t>
  </si>
  <si>
    <t xml:space="preserve">Mercaderias / Administrativos</t>
  </si>
  <si>
    <t xml:space="preserve">TOTAL</t>
  </si>
  <si>
    <t xml:space="preserve">Plan de acción del Gerente Comercial</t>
  </si>
  <si>
    <t xml:space="preserve">Plan de acción del Gerente Comercial Operativo</t>
  </si>
  <si>
    <t xml:space="preserve">Solo se bajaron tallas</t>
  </si>
  <si>
    <t xml:space="preserve">Firmas:</t>
  </si>
  <si>
    <t xml:space="preserve">(Mejoras entregó Dummy y Check List)</t>
  </si>
  <si>
    <t xml:space="preserve">(Mejoras entregó Dummy)</t>
  </si>
  <si>
    <t xml:space="preserve">Supervisor de Área</t>
  </si>
  <si>
    <t xml:space="preserve">Gerente de Nave</t>
  </si>
  <si>
    <t xml:space="preserve">Gerente Comercial Operativo</t>
  </si>
  <si>
    <t xml:space="preserve">Gerente General</t>
  </si>
  <si>
    <t xml:space="preserve">Carta de cierre de incidencias </t>
  </si>
  <si>
    <t xml:space="preserve">Código: MS-CCI/01-19</t>
  </si>
  <si>
    <t xml:space="preserve">CATALOGO AUDITADO</t>
  </si>
  <si>
    <t xml:space="preserve">N°</t>
  </si>
  <si>
    <t xml:space="preserve">Área</t>
  </si>
  <si>
    <t xml:space="preserve">Area de Oportunidad</t>
  </si>
  <si>
    <t xml:space="preserve">Tiempo de Solucion en minutos</t>
  </si>
  <si>
    <t xml:space="preserve">Número de Incidencias</t>
  </si>
  <si>
    <t xml:space="preserve">Tiempo estimado de solución</t>
  </si>
  <si>
    <t xml:space="preserve">Hora de Aviso a Responsables</t>
  </si>
  <si>
    <t xml:space="preserve">Hora de Compromiso</t>
  </si>
  <si>
    <t xml:space="preserve">Firma</t>
  </si>
  <si>
    <t xml:space="preserve">Numero de Incidencias corregidas</t>
  </si>
  <si>
    <t xml:space="preserve">% DE AVANCE</t>
  </si>
  <si>
    <t xml:space="preserve">Observaciones</t>
  </si>
  <si>
    <t xml:space="preserve">Cartas de Disculpa y/o Carta de Destallado Faltantes</t>
  </si>
  <si>
    <t xml:space="preserve">Curvas que no cuadran Price Soft vs Fisico</t>
  </si>
  <si>
    <t xml:space="preserve">Curva con Diferencia en Frentes</t>
  </si>
  <si>
    <t xml:space="preserve">Curva con Diferencia en Fondos</t>
  </si>
  <si>
    <t xml:space="preserve">Curva con Diferencia en Altura</t>
  </si>
  <si>
    <t xml:space="preserve">Modelos con error en ubicación en sistema</t>
  </si>
  <si>
    <t xml:space="preserve">Modelos sin Cenefa</t>
  </si>
  <si>
    <t xml:space="preserve">Modelos sin Cenefa de Precio Promocion</t>
  </si>
  <si>
    <t xml:space="preserve">Surtido/Resurtido</t>
  </si>
  <si>
    <t xml:space="preserve">Número de tallas negadas de bodega de rack</t>
  </si>
  <si>
    <t xml:space="preserve">Número de tallas negadas de Excedente </t>
  </si>
  <si>
    <t xml:space="preserve">Número de tallas negadas de origen </t>
  </si>
  <si>
    <t xml:space="preserve">Numero de tallas negadas de bodega recepción</t>
  </si>
  <si>
    <t xml:space="preserve">Número de tallas negadas por estibas y 7mos</t>
  </si>
  <si>
    <t xml:space="preserve">Número de tallas negadas por cambios</t>
  </si>
  <si>
    <t xml:space="preserve">Auxiliar Doble Ubicación</t>
  </si>
  <si>
    <t xml:space="preserve">Número de Negados de Doble Ubicación</t>
  </si>
  <si>
    <t xml:space="preserve">Bodega Calzado</t>
  </si>
  <si>
    <t xml:space="preserve">Número de talla Negadas de Bodega  (consulta del reporte comparativo entre dos bodegas)</t>
  </si>
  <si>
    <t xml:space="preserve">Número de exhibiciones faltantes de Calzado en pasillo</t>
  </si>
  <si>
    <t xml:space="preserve">Número de tallas negadas por Frenteo</t>
  </si>
  <si>
    <t xml:space="preserve">Número de tallas negadas por Revuelto</t>
  </si>
  <si>
    <t xml:space="preserve">GERENCIA  </t>
  </si>
  <si>
    <t xml:space="preserve">RESPONSABLE</t>
  </si>
  <si>
    <t xml:space="preserve">DESVIACIONES</t>
  </si>
  <si>
    <t xml:space="preserve">FIRMA</t>
  </si>
  <si>
    <t xml:space="preserve">Realizo Supervisor de Mejoras</t>
  </si>
  <si>
    <t xml:space="preserve">GERENCIA COMERCIAL DE PRODUCTO</t>
  </si>
  <si>
    <t xml:space="preserve">GERENCIA COMERCIAL OPERATIVA</t>
  </si>
  <si>
    <t xml:space="preserve">Luis Alberto Pérez</t>
  </si>
  <si>
    <t xml:space="preserve">URBANO</t>
  </si>
  <si>
    <t xml:space="preserve">Rosario García V.</t>
  </si>
  <si>
    <t xml:space="preserve">Fecha de auditoria: </t>
  </si>
  <si>
    <t xml:space="preserve">29/Junio/2026</t>
  </si>
  <si>
    <t xml:space="preserve">SANDALIAS </t>
  </si>
  <si>
    <t xml:space="preserve"> Fecha de auditoria:     </t>
  </si>
  <si>
    <t xml:space="preserve">Luis Albeto Pérez</t>
  </si>
  <si>
    <t xml:space="preserve">02/julio/2026</t>
  </si>
  <si>
    <t xml:space="preserve">Asegurar que el pasillo y mercancia se encuentren en optimas condiciones para el socio</t>
  </si>
  <si>
    <t xml:space="preserve">Validar que la mercancía se encuentre en niveles de venta</t>
  </si>
  <si>
    <t xml:space="preserve">No se resurtio</t>
  </si>
  <si>
    <t xml:space="preserve"> </t>
  </si>
  <si>
    <t xml:space="preserve">03/Julio/2026</t>
  </si>
  <si>
    <t xml:space="preserve">Luis Alberto Perez</t>
  </si>
  <si>
    <t xml:space="preserve">CABALLEROS</t>
  </si>
  <si>
    <t xml:space="preserve">Ixtapaluca </t>
  </si>
  <si>
    <t xml:space="preserve">CHANCLERO</t>
  </si>
  <si>
    <t xml:space="preserve">Indicadores Generales del Catalogo</t>
  </si>
  <si>
    <t xml:space="preserve">02/Julio/2026</t>
  </si>
  <si>
    <t xml:space="preserve">Ropa Doblada</t>
  </si>
  <si>
    <t xml:space="preserve">Martha Fuentes</t>
  </si>
  <si>
    <t xml:space="preserve">Número de Mesas</t>
  </si>
  <si>
    <t xml:space="preserve">Dìas de Cuadraje</t>
  </si>
  <si>
    <t xml:space="preserve">Zona DEN en orden y con ropa del día (validar la entrega diaria de Lunes a Sábado)</t>
  </si>
  <si>
    <t xml:space="preserve">Supervisor Ropa</t>
  </si>
  <si>
    <t xml:space="preserve"># de Mesas con mercancía desalineada (#pasillos NO alineados / Total de pasillos)</t>
  </si>
  <si>
    <t xml:space="preserve">Colocar el numero de mesas que no cumplen </t>
  </si>
  <si>
    <t xml:space="preserve">No se cuenta con espacios vacios en mesas</t>
  </si>
  <si>
    <t xml:space="preserve">Exhibiciones adicionales colocadas en el area  cuentan con curva y ubicacion en sistema </t>
  </si>
  <si>
    <t xml:space="preserve">Colaboradores conocen sus funciones que vienen en su rutina</t>
  </si>
  <si>
    <t xml:space="preserve">Colaboradores conocen sus resultados de su ultima auditoria</t>
  </si>
  <si>
    <t xml:space="preserve">El supervisor cuenta con evidencia de que ya entrego su rutina a sus colaboradores.</t>
  </si>
  <si>
    <t xml:space="preserve">Pasillos entre mesas libres de cajas, ganchos, bolsas, etc.</t>
  </si>
  <si>
    <t xml:space="preserve">La numeración de mesas  en buenas condiciones  </t>
  </si>
  <si>
    <t xml:space="preserve"> Se recibió el reporte de origen</t>
  </si>
  <si>
    <t xml:space="preserve">% de check list de supervisor de Ropa</t>
  </si>
  <si>
    <t xml:space="preserve">% de calificación de check list de superviro,  (Semana Anterior)</t>
  </si>
  <si>
    <t xml:space="preserve">% de calificación  de Banderazo de Apertura </t>
  </si>
  <si>
    <t xml:space="preserve">% de calificación de check list de Banderazo de Apertura (Semana Anterior)</t>
  </si>
  <si>
    <t xml:space="preserve">ROPA DOBLADA (MESAS)</t>
  </si>
  <si>
    <t xml:space="preserve">Auxiliar Zona DEN</t>
  </si>
  <si>
    <t xml:space="preserve">Dictamen de Auditoría a Ropa Doblada</t>
  </si>
  <si>
    <t xml:space="preserve">Código: MS-APC/01-17A</t>
  </si>
  <si>
    <t xml:space="preserve">Auxiliar de Servicio</t>
  </si>
  <si>
    <t xml:space="preserve">Mercaderias</t>
  </si>
  <si>
    <t xml:space="preserve"># de Mesa</t>
  </si>
  <si>
    <t xml:space="preserve">Bodega tapanco</t>
  </si>
  <si>
    <t xml:space="preserve">Exhibición</t>
  </si>
  <si>
    <t xml:space="preserve">Excedentes</t>
  </si>
  <si>
    <t xml:space="preserve">Cambios/ Probadores</t>
  </si>
  <si>
    <t xml:space="preserve">Doble ubicación </t>
  </si>
  <si>
    <t xml:space="preserve">Mal entallado</t>
  </si>
  <si>
    <t xml:space="preserve">Mal Ordenado y acondicionado</t>
  </si>
  <si>
    <t xml:space="preserve">Modelos revueltos</t>
  </si>
  <si>
    <t xml:space="preserve">Altura de mesa 1.40m</t>
  </si>
  <si>
    <t xml:space="preserve">Modelos con Error de Ubicación</t>
  </si>
  <si>
    <t xml:space="preserve">Modelos cuadran con planograma</t>
  </si>
  <si>
    <t xml:space="preserve">Mesa 1</t>
  </si>
  <si>
    <t xml:space="preserve">Mesa 2</t>
  </si>
  <si>
    <t xml:space="preserve">Mesa 3</t>
  </si>
  <si>
    <t xml:space="preserve">Mesa 4</t>
  </si>
  <si>
    <t xml:space="preserve">Mesa 5</t>
  </si>
  <si>
    <t xml:space="preserve">Mesa 6</t>
  </si>
  <si>
    <t xml:space="preserve">Mesa 7</t>
  </si>
  <si>
    <t xml:space="preserve">Mesa 8</t>
  </si>
  <si>
    <t xml:space="preserve">Mesa 9</t>
  </si>
  <si>
    <t xml:space="preserve">Mesa 10</t>
  </si>
  <si>
    <t xml:space="preserve">Mesa 11</t>
  </si>
  <si>
    <t xml:space="preserve">Mesa 12</t>
  </si>
  <si>
    <t xml:space="preserve">Mesa 13</t>
  </si>
  <si>
    <t xml:space="preserve">Mesa 14</t>
  </si>
  <si>
    <t xml:space="preserve">Mesa 15</t>
  </si>
  <si>
    <t xml:space="preserve">Mesa 16</t>
  </si>
  <si>
    <t xml:space="preserve">Mesa 17</t>
  </si>
  <si>
    <t xml:space="preserve">Mesa 18</t>
  </si>
  <si>
    <t xml:space="preserve">Mesa 19</t>
  </si>
  <si>
    <t xml:space="preserve">Mesa 20</t>
  </si>
  <si>
    <t xml:space="preserve">Mesa 21</t>
  </si>
  <si>
    <t xml:space="preserve">Mesa 22</t>
  </si>
  <si>
    <t xml:space="preserve">Mesa 23</t>
  </si>
  <si>
    <t xml:space="preserve">Mesa 24</t>
  </si>
  <si>
    <t xml:space="preserve">Mesa 25</t>
  </si>
  <si>
    <t xml:space="preserve">Mesa 38</t>
  </si>
  <si>
    <t xml:space="preserve">Mesa 39</t>
  </si>
  <si>
    <t xml:space="preserve">Mesa 40</t>
  </si>
  <si>
    <t xml:space="preserve">Mesa 41</t>
  </si>
  <si>
    <t xml:space="preserve">Mesa 42</t>
  </si>
  <si>
    <t xml:space="preserve">Mesa 43</t>
  </si>
  <si>
    <t xml:space="preserve">Mesa 44</t>
  </si>
  <si>
    <t xml:space="preserve">Mesa 45</t>
  </si>
  <si>
    <t xml:space="preserve">Mesa 46</t>
  </si>
  <si>
    <t xml:space="preserve">Mesa 47</t>
  </si>
  <si>
    <t xml:space="preserve">Mesa 48</t>
  </si>
  <si>
    <t xml:space="preserve">Mesa 49</t>
  </si>
  <si>
    <t xml:space="preserve">Mesa 50</t>
  </si>
  <si>
    <t xml:space="preserve">Mesa 51</t>
  </si>
  <si>
    <t xml:space="preserve">Gerente de Ropa</t>
  </si>
  <si>
    <t xml:space="preserve">Modelos que no cuadran con planograma</t>
  </si>
  <si>
    <t xml:space="preserve">Auxiliar de Negados</t>
  </si>
  <si>
    <t xml:space="preserve">Número de tallas negadas por excedentes</t>
  </si>
  <si>
    <t xml:space="preserve">Número de tallas negadas por origen</t>
  </si>
  <si>
    <t xml:space="preserve">Número de tallas negadas por bodega recepcion</t>
  </si>
  <si>
    <t xml:space="preserve">Número de tallas negadas por Exhibicion</t>
  </si>
  <si>
    <t xml:space="preserve">Ropa Colgada </t>
  </si>
  <si>
    <t xml:space="preserve"># de Pasillos con mercancía desalineada (#pasillos NO alineados / Total de pasillos)</t>
  </si>
  <si>
    <t xml:space="preserve">Se califica los pasillos en forma porcentual vs el total</t>
  </si>
  <si>
    <t xml:space="preserve">No se cuenta con espacios vacios en pasillos</t>
  </si>
  <si>
    <t xml:space="preserve">Se cuenta con el ranking enviedo por corporativo</t>
  </si>
  <si>
    <t xml:space="preserve">Colaboradores conocen sus funciones que vienen en su rutina.</t>
  </si>
  <si>
    <t xml:space="preserve">Colaboradores conocen sus resultados de su ultima auditoria.</t>
  </si>
  <si>
    <t xml:space="preserve">El supervisor cuenta con evidencia de que ya entrego la rutina a sus colaboradores.</t>
  </si>
  <si>
    <t xml:space="preserve">Dictamen de Auditoría a Ropa Colgada</t>
  </si>
  <si>
    <t xml:space="preserve">Código: MS-APC/01-17B</t>
  </si>
  <si>
    <t xml:space="preserve">Causa del Negado</t>
  </si>
  <si>
    <t xml:space="preserve">PASILLO</t>
  </si>
  <si>
    <t xml:space="preserve">Bodega Venta</t>
  </si>
  <si>
    <t xml:space="preserve">Doble ubicacion </t>
  </si>
  <si>
    <t xml:space="preserve">Modelo cuadra con el planograma</t>
  </si>
  <si>
    <t xml:space="preserve">R. COLGADA 01</t>
  </si>
  <si>
    <t xml:space="preserve">R. COLGADA 02</t>
  </si>
  <si>
    <t xml:space="preserve">R. COLGADA 03</t>
  </si>
  <si>
    <t xml:space="preserve">R. COLGADA 04</t>
  </si>
  <si>
    <t xml:space="preserve">R. COLGADA 05</t>
  </si>
  <si>
    <t xml:space="preserve">R. COLGADA 06</t>
  </si>
  <si>
    <t xml:space="preserve">R. COLGADA 07</t>
  </si>
  <si>
    <t xml:space="preserve">R. COLGADA 08</t>
  </si>
  <si>
    <t xml:space="preserve">R. COLGADA 09</t>
  </si>
  <si>
    <t xml:space="preserve">R. COLGADA 10</t>
  </si>
  <si>
    <t xml:space="preserve">R. COLGADA 11</t>
  </si>
  <si>
    <t xml:space="preserve">R. COLGADA 12</t>
  </si>
  <si>
    <t xml:space="preserve">R. COLGADA 13</t>
  </si>
  <si>
    <t xml:space="preserve">R. COLGADA 14</t>
  </si>
  <si>
    <t xml:space="preserve">Resurtido/surtido ropa</t>
  </si>
  <si>
    <t xml:space="preserve">Número de tallas negadas de bodega recepción</t>
  </si>
  <si>
    <t xml:space="preserve">Número de tallas negadas de excedente</t>
  </si>
  <si>
    <t xml:space="preserve">Número de tallas negadas de origen</t>
  </si>
  <si>
    <t xml:space="preserve">Número de tallas negadas de exhibicion</t>
  </si>
  <si>
    <t xml:space="preserve">Dictamen de Auditoría a Ropa Dobla (Jeans)</t>
  </si>
  <si>
    <t xml:space="preserve">Jeans</t>
  </si>
  <si>
    <t xml:space="preserve">Jefe de Catalogo:</t>
  </si>
  <si>
    <t xml:space="preserve">Modelos de Catalogo (linea y linea x inventario)</t>
  </si>
  <si>
    <t xml:space="preserve">modelo cuadra con planograma</t>
  </si>
  <si>
    <t xml:space="preserve">SEVEN</t>
  </si>
  <si>
    <t xml:space="preserve">FERGINO</t>
  </si>
  <si>
    <t xml:space="preserve">22/JUNIO/2026</t>
  </si>
  <si>
    <t xml:space="preserve">Marisol Martinez</t>
  </si>
  <si>
    <t xml:space="preserve">Total Modelos del Catálogo</t>
  </si>
  <si>
    <t xml:space="preserve">Total Modelos auditados</t>
  </si>
  <si>
    <t xml:space="preserve">Sin Cajas maltratadas</t>
  </si>
  <si>
    <t xml:space="preserve">Mobiliario de Exhibiciones limpios y libres de residuos de Diurex (Cajas de Luz, mamparas, punto focal)</t>
  </si>
  <si>
    <t xml:space="preserve">Vigas y Racks limpios y libres de residuos de Diurex</t>
  </si>
  <si>
    <t xml:space="preserve">Las exhibiciones de mercancía en cabeceras que no es calzado están surtidas y señalizadas</t>
  </si>
  <si>
    <t xml:space="preserve"> Revisión de kioscos encendidos y limpios</t>
  </si>
  <si>
    <t xml:space="preserve">% de check list de supervisor de Importados</t>
  </si>
  <si>
    <t xml:space="preserve">Clave Pasillo</t>
  </si>
  <si>
    <t xml:space="preserve">Modelos de pasillo</t>
  </si>
  <si>
    <t xml:space="preserve">Modelos auditados</t>
  </si>
  <si>
    <t xml:space="preserve">Hojas de Fechas de llegada faltantes</t>
  </si>
  <si>
    <t xml:space="preserve">Número de tallas negadas por Exhibición</t>
  </si>
  <si>
    <t xml:space="preserve">Se tiene identificado en WEB master lo modelos que si se tienen</t>
  </si>
  <si>
    <t xml:space="preserve">  </t>
  </si>
  <si>
    <t xml:space="preserve">AUDITORIA OPERATIVA A BARRA DE BEBES</t>
  </si>
  <si>
    <t xml:space="preserve">BARRA DE BEBES</t>
  </si>
  <si>
    <t xml:space="preserve">Lesliee Pantoja</t>
  </si>
  <si>
    <t xml:space="preserve">El supervisor cuenta con la evidencia de que ya entrego su rutina a sus colaboradores.</t>
  </si>
  <si>
    <t xml:space="preserve">% de check list de supervisor de Bebes</t>
  </si>
  <si>
    <t xml:space="preserve">% de calificación  de Banderazo de Apertura</t>
  </si>
  <si>
    <t xml:space="preserve">Supervisor de Surtido</t>
  </si>
  <si>
    <t xml:space="preserve">HASTA </t>
  </si>
  <si>
    <t xml:space="preserve">Dictamen de Auditoría a Pasillos </t>
  </si>
  <si>
    <t xml:space="preserve">MOCHILAS </t>
  </si>
  <si>
    <t xml:space="preserve">29/JUNIO/2026</t>
  </si>
  <si>
    <t xml:space="preserve">ARCO NORTE</t>
  </si>
  <si>
    <t xml:space="preserve">EN ESTA TABLA SOLO COLOCAR EL NOMBRE DE LA TIENDA Y NO MODIFICAR LAS COLUMNAS AH Y AJ</t>
  </si>
  <si>
    <t xml:space="preserve">Aguascalientes</t>
  </si>
  <si>
    <t xml:space="preserve">32A</t>
  </si>
  <si>
    <t xml:space="preserve">Concentrado de Dictamenes de Auditoría </t>
  </si>
  <si>
    <t xml:space="preserve">Código: MS-APC/01-20</t>
  </si>
  <si>
    <t xml:space="preserve">Tienda:</t>
  </si>
  <si>
    <t xml:space="preserve">Semana:</t>
  </si>
  <si>
    <t xml:space="preserve">Periodo de evaluación: </t>
  </si>
  <si>
    <t xml:space="preserve">Responsable de Catalogo</t>
  </si>
  <si>
    <t xml:space="preserve">% de Cobertura de auditoria</t>
  </si>
  <si>
    <t xml:space="preserve">Cumplimiento al Check List del superviosr </t>
  </si>
  <si>
    <t xml:space="preserve">BOTAS</t>
  </si>
  <si>
    <t xml:space="preserve">ESCOLAR</t>
  </si>
  <si>
    <t xml:space="preserve">SANDALIAS</t>
  </si>
  <si>
    <t xml:space="preserve">CONFORT</t>
  </si>
  <si>
    <t xml:space="preserve">VESTIR CASUAL</t>
  </si>
  <si>
    <t xml:space="preserve">INFANTILES</t>
  </si>
  <si>
    <t xml:space="preserve">Diferencia Negado VS Recuperado</t>
  </si>
  <si>
    <t xml:space="preserve">ROPA DOBLADA </t>
  </si>
  <si>
    <t xml:space="preserve">ROPA COLGADA </t>
  </si>
  <si>
    <t xml:space="preserve">% de Costo no recuperado</t>
  </si>
  <si>
    <t xml:space="preserve">IMPORTADOS</t>
  </si>
  <si>
    <t xml:space="preserve">JEANS </t>
  </si>
  <si>
    <t xml:space="preserve">HASTA</t>
  </si>
  <si>
    <t xml:space="preserve">JEANS</t>
  </si>
  <si>
    <t xml:space="preserve">Incidencias reucperadas</t>
  </si>
  <si>
    <t xml:space="preserve">Costo Recuperado</t>
  </si>
  <si>
    <t xml:space="preserve">Resultado de BARRAS</t>
  </si>
  <si>
    <t xml:space="preserve">Responsable de área</t>
  </si>
  <si>
    <t xml:space="preserve">Resultado de ROPA</t>
  </si>
  <si>
    <t xml:space="preserve">Resultado de CALZADO</t>
  </si>
  <si>
    <t xml:space="preserve">Gerente de Nave (ROPA)</t>
  </si>
  <si>
    <t xml:space="preserve">Auxiliar Doble Ubicación *solo colgado</t>
  </si>
  <si>
    <t xml:space="preserve">Gerente de Nave (CALZADO)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</si>
</sst>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DDD\ DD/MMM/YY"/>
    <numFmt numFmtId="166" formatCode="DD/MM/YY"/>
    <numFmt numFmtId="167" formatCode="General"/>
    <numFmt numFmtId="168" formatCode="0%"/>
    <numFmt numFmtId="169" formatCode="0\ "/>
    <numFmt numFmtId="170" formatCode="0.0000\ "/>
    <numFmt numFmtId="171" formatCode="&quot; $&quot;* #,##0.00\ ;&quot;-$&quot;* #,##0.00\ ;&quot; $&quot;* \-#\ ;@\ "/>
    <numFmt numFmtId="172" formatCode="[$$-80A]#,##0;[RED]\-[$$-80A]#,##0"/>
    <numFmt numFmtId="173" formatCode="HH:MM"/>
    <numFmt numFmtId="174" formatCode="0.0"/>
    <numFmt numFmtId="175" formatCode="DD\-MMM\-YY;@"/>
    <numFmt numFmtId="176" formatCode="D&quot;. &quot;MMM&quot;. &quot;YYYY"/>
    <numFmt numFmtId="177" formatCode="\$#,##0\ ;[RED]&quot;($&quot;#,##0\)"/>
    <numFmt numFmtId="178" formatCode="0.00%"/>
    <numFmt numFmtId="179" formatCode="H:MM:SS;@"/>
    <numFmt numFmtId="180" formatCode="[$-80A]HH:MM:SS\ AM/PM"/>
    <numFmt numFmtId="181" formatCode="* #,##0.00\ ;\-* #,##0.00\ ;* \-#\ ;@\ "/>
    <numFmt numFmtId="182" formatCode="* #,##0\ ;\-* #,##0\ ;* \-#\ ;@\ "/>
    <numFmt numFmtId="183" formatCode="0"/>
    <numFmt numFmtId="184" formatCode="HH:MM:SS"/>
    <numFmt numFmtId="185" formatCode="D\-MMM\-YYYY;@"/>
    <numFmt numFmtId="186" formatCode="DD/MM/YYYY"/>
    <numFmt numFmtId="187" formatCode="DD/MM/YYYY;@"/>
  </numFmts>
  <fonts count="19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800000"/>
      <name val="Calibri"/>
      <family val="0"/>
      <charset val="134"/>
    </font>
    <font>
      <sz val="11"/>
      <color rgb="FFFFFFFF"/>
      <name val="Calibri"/>
      <family val="0"/>
      <charset val="1"/>
    </font>
    <font>
      <sz val="18"/>
      <color rgb="FF800000"/>
      <name val="Calibri"/>
      <family val="0"/>
      <charset val="134"/>
    </font>
    <font>
      <b val="true"/>
      <sz val="36"/>
      <name val="Calibri"/>
      <family val="0"/>
      <charset val="134"/>
    </font>
    <font>
      <b val="true"/>
      <sz val="20"/>
      <name val="Calibri"/>
      <family val="0"/>
      <charset val="134"/>
    </font>
    <font>
      <b val="true"/>
      <sz val="26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20"/>
      <name val="Calibri"/>
      <family val="0"/>
      <charset val="1"/>
    </font>
    <font>
      <b val="true"/>
      <sz val="20"/>
      <color rgb="FF000000"/>
      <name val="Calibri"/>
      <family val="0"/>
      <charset val="1"/>
    </font>
    <font>
      <b val="true"/>
      <sz val="48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6"/>
      <color rgb="FF2F5597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28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8"/>
      <color rgb="FF000000"/>
      <name val="Calibri"/>
      <family val="0"/>
      <charset val="1"/>
    </font>
    <font>
      <sz val="10"/>
      <name val="Arial"/>
      <family val="0"/>
      <charset val="1"/>
    </font>
    <font>
      <b val="true"/>
      <sz val="18"/>
      <color rgb="FFFFFFFF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0"/>
      <color rgb="FF000000"/>
      <name val="Calibri"/>
      <family val="0"/>
      <charset val="134"/>
    </font>
    <font>
      <b val="true"/>
      <sz val="12"/>
      <color rgb="FF000000"/>
      <name val="Calibri"/>
      <family val="0"/>
      <charset val="134"/>
    </font>
    <font>
      <b val="true"/>
      <sz val="11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000000"/>
      <name val="Calibri"/>
      <family val="0"/>
      <charset val="1"/>
    </font>
    <font>
      <sz val="18"/>
      <name val="Calibri"/>
      <family val="0"/>
      <charset val="134"/>
    </font>
    <font>
      <b val="true"/>
      <sz val="28"/>
      <name val="Calibri"/>
      <family val="0"/>
      <charset val="134"/>
    </font>
    <font>
      <b val="true"/>
      <sz val="14"/>
      <name val="Calibri"/>
      <family val="0"/>
      <charset val="134"/>
    </font>
    <font>
      <b val="true"/>
      <sz val="16"/>
      <color rgb="FFFF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9"/>
      <color rgb="FF000000"/>
      <name val="Calibri"/>
      <family val="0"/>
      <charset val="1"/>
    </font>
    <font>
      <b val="true"/>
      <sz val="19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6"/>
      <color rgb="FF000000"/>
      <name val="Calibri"/>
      <family val="0"/>
      <charset val="1"/>
    </font>
    <font>
      <b val="true"/>
      <sz val="19"/>
      <name val="Calibri"/>
      <family val="0"/>
      <charset val="1"/>
    </font>
    <font>
      <sz val="12"/>
      <color rgb="FF000000"/>
      <name val="Calibri"/>
      <family val="0"/>
      <charset val="1"/>
    </font>
    <font>
      <sz val="14"/>
      <color rgb="FFFFFFFF"/>
      <name val="Calibri"/>
      <family val="0"/>
      <charset val="1"/>
    </font>
    <font>
      <sz val="20"/>
      <color rgb="FF000000"/>
      <name val="Calibri"/>
      <family val="0"/>
      <charset val="1"/>
    </font>
    <font>
      <sz val="20"/>
      <name val="Calibri"/>
      <family val="0"/>
      <charset val="1"/>
    </font>
    <font>
      <sz val="19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20"/>
      <color rgb="FFFF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48"/>
      <name val="Calibri"/>
      <family val="0"/>
      <charset val="134"/>
    </font>
    <font>
      <sz val="11"/>
      <name val="Calibri"/>
      <family val="0"/>
      <charset val="1"/>
    </font>
    <font>
      <b val="true"/>
      <sz val="18"/>
      <name val="Calibri"/>
      <family val="0"/>
      <charset val="1"/>
    </font>
    <font>
      <sz val="18"/>
      <name val="Calibri"/>
      <family val="0"/>
      <charset val="1"/>
    </font>
    <font>
      <sz val="24"/>
      <name val="Calibri"/>
      <family val="0"/>
      <charset val="1"/>
    </font>
    <font>
      <sz val="19"/>
      <name val="Calibri"/>
      <family val="0"/>
      <charset val="1"/>
    </font>
    <font>
      <sz val="19"/>
      <color rgb="FFFFFFFF"/>
      <name val="Arial Narrow"/>
      <family val="0"/>
      <charset val="1"/>
    </font>
    <font>
      <sz val="12"/>
      <color rgb="FFFFFFFF"/>
      <name val="Arial Narrow"/>
      <family val="0"/>
      <charset val="1"/>
    </font>
    <font>
      <sz val="19"/>
      <name val="Arial Narrow"/>
      <family val="0"/>
      <charset val="1"/>
    </font>
    <font>
      <b val="true"/>
      <sz val="24"/>
      <name val="Calibri"/>
      <family val="0"/>
      <charset val="1"/>
    </font>
    <font>
      <b val="true"/>
      <sz val="22"/>
      <name val="Calibri"/>
      <family val="0"/>
      <charset val="1"/>
    </font>
    <font>
      <sz val="24"/>
      <color rgb="FF000000"/>
      <name val="Calibri"/>
      <family val="0"/>
      <charset val="1"/>
    </font>
    <font>
      <b val="true"/>
      <sz val="26"/>
      <name val="Calibri"/>
      <family val="0"/>
      <charset val="1"/>
    </font>
    <font>
      <b val="true"/>
      <sz val="26"/>
      <name val="Arial"/>
      <family val="0"/>
      <charset val="1"/>
    </font>
    <font>
      <sz val="26"/>
      <name val="Calibri"/>
      <family val="0"/>
      <charset val="1"/>
    </font>
    <font>
      <b val="true"/>
      <sz val="36"/>
      <name val="Arial"/>
      <family val="0"/>
      <charset val="1"/>
    </font>
    <font>
      <b val="true"/>
      <sz val="24"/>
      <color rgb="FFFFFFFF"/>
      <name val="Calibri"/>
      <family val="0"/>
      <charset val="1"/>
    </font>
    <font>
      <sz val="12"/>
      <name val="Calibri"/>
      <family val="0"/>
      <charset val="1"/>
    </font>
    <font>
      <sz val="26"/>
      <color rgb="FF000000"/>
      <name val="Calibri"/>
      <family val="0"/>
      <charset val="1"/>
    </font>
    <font>
      <sz val="26"/>
      <name val="Arial"/>
      <family val="0"/>
      <charset val="1"/>
    </font>
    <font>
      <sz val="16"/>
      <name val="Calibri"/>
      <family val="0"/>
      <charset val="1"/>
    </font>
    <font>
      <b val="true"/>
      <sz val="16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6"/>
      <color rgb="FF000000"/>
      <name val="Arial"/>
      <family val="0"/>
      <charset val="1"/>
    </font>
    <font>
      <sz val="16"/>
      <color rgb="FF000000"/>
      <name val="Arial"/>
      <family val="0"/>
      <charset val="1"/>
    </font>
    <font>
      <b val="true"/>
      <sz val="22"/>
      <name val="Calibri"/>
      <family val="0"/>
      <charset val="134"/>
    </font>
    <font>
      <sz val="14"/>
      <color rgb="FF000000"/>
      <name val="Berlin Sans FB"/>
      <family val="0"/>
      <charset val="1"/>
    </font>
    <font>
      <sz val="24"/>
      <color rgb="FF000000"/>
      <name val="Berlin Sans FB"/>
      <family val="0"/>
      <charset val="1"/>
    </font>
    <font>
      <b val="true"/>
      <u val="single"/>
      <sz val="12"/>
      <color rgb="FF000000"/>
      <name val="Calibri"/>
      <family val="0"/>
      <charset val="1"/>
    </font>
    <font>
      <sz val="22"/>
      <name val="Calibri"/>
      <family val="0"/>
      <charset val="1"/>
    </font>
    <font>
      <b val="true"/>
      <sz val="22"/>
      <color rgb="FFFF0000"/>
      <name val="Calibri"/>
      <family val="0"/>
      <charset val="1"/>
    </font>
    <font>
      <sz val="26"/>
      <color rgb="FFFFFFFF"/>
      <name val="Calibri"/>
      <family val="0"/>
      <charset val="1"/>
    </font>
    <font>
      <sz val="36"/>
      <name val="Arial"/>
      <family val="0"/>
      <charset val="1"/>
    </font>
    <font>
      <b val="true"/>
      <sz val="22"/>
      <color rgb="FFFFFFFF"/>
      <name val="Calibri"/>
      <family val="0"/>
      <charset val="1"/>
    </font>
    <font>
      <sz val="19"/>
      <color rgb="FFFFFFFF"/>
      <name val="Calibri"/>
      <family val="0"/>
      <charset val="1"/>
    </font>
    <font>
      <sz val="14"/>
      <name val="Calibri"/>
      <family val="0"/>
      <charset val="1"/>
    </font>
    <font>
      <sz val="14"/>
      <color rgb="FF000000"/>
      <name val="Calibri"/>
      <family val="0"/>
      <charset val="1"/>
    </font>
    <font>
      <sz val="14"/>
      <color rgb="FFFF0000"/>
      <name val="Calibri"/>
      <family val="0"/>
      <charset val="1"/>
    </font>
    <font>
      <b val="true"/>
      <sz val="23"/>
      <name val="Calibri"/>
      <family val="0"/>
      <charset val="1"/>
    </font>
    <font>
      <sz val="23"/>
      <name val="Arial Narrow"/>
      <family val="0"/>
      <charset val="1"/>
    </font>
    <font>
      <sz val="23"/>
      <name val="Calibri"/>
      <family val="0"/>
      <charset val="1"/>
    </font>
    <font>
      <sz val="26"/>
      <name val="Arial Narrow"/>
      <family val="0"/>
      <charset val="1"/>
    </font>
    <font>
      <b val="true"/>
      <sz val="23"/>
      <color rgb="FFFFFFFF"/>
      <name val="Calibri"/>
      <family val="0"/>
      <charset val="1"/>
    </font>
    <font>
      <sz val="8"/>
      <name val="Calibri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20"/>
      <name val="Arial Narrow"/>
      <family val="0"/>
      <charset val="1"/>
    </font>
    <font>
      <b val="true"/>
      <sz val="24"/>
      <name val="Calibri"/>
      <family val="0"/>
      <charset val="134"/>
    </font>
    <font>
      <sz val="28"/>
      <name val="Calibri"/>
      <family val="0"/>
      <charset val="1"/>
    </font>
    <font>
      <b val="true"/>
      <sz val="28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28"/>
      <name val="Arial"/>
      <family val="0"/>
      <charset val="1"/>
    </font>
    <font>
      <b val="true"/>
      <sz val="48"/>
      <name val="Arial"/>
      <family val="0"/>
      <charset val="1"/>
    </font>
    <font>
      <sz val="15"/>
      <name val="Calibri"/>
      <family val="0"/>
      <charset val="1"/>
    </font>
    <font>
      <b val="true"/>
      <sz val="15"/>
      <name val="Calibri"/>
      <family val="0"/>
      <charset val="1"/>
    </font>
    <font>
      <sz val="15"/>
      <color rgb="FF000000"/>
      <name val="Calibri"/>
      <family val="0"/>
      <charset val="1"/>
    </font>
    <font>
      <b val="true"/>
      <sz val="15"/>
      <color rgb="FF000000"/>
      <name val="Arial"/>
      <family val="0"/>
      <charset val="1"/>
    </font>
    <font>
      <sz val="15"/>
      <color rgb="FF000000"/>
      <name val="Arial"/>
      <family val="0"/>
      <charset val="1"/>
    </font>
    <font>
      <sz val="18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sz val="16"/>
      <name val="Arial Narrow"/>
      <family val="0"/>
      <charset val="1"/>
    </font>
    <font>
      <b val="true"/>
      <sz val="26"/>
      <color rgb="FF000000"/>
      <name val="Calibri"/>
      <family val="0"/>
      <charset val="1"/>
    </font>
    <font>
      <b val="true"/>
      <sz val="17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5"/>
      <name val="Arial"/>
      <family val="0"/>
      <charset val="1"/>
    </font>
    <font>
      <b val="true"/>
      <sz val="24"/>
      <color rgb="FF000000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23"/>
      <color rgb="FFFF9900"/>
      <name val="Calibri"/>
      <family val="0"/>
      <charset val="1"/>
    </font>
    <font>
      <b val="true"/>
      <sz val="23"/>
      <color rgb="FFFF0000"/>
      <name val="Calibri"/>
      <family val="0"/>
      <charset val="1"/>
    </font>
    <font>
      <b val="true"/>
      <sz val="12"/>
      <color rgb="FFFF9900"/>
      <name val="Calibri"/>
      <family val="0"/>
      <charset val="1"/>
    </font>
    <font>
      <b val="true"/>
      <sz val="15"/>
      <color rgb="FF00000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7"/>
      <color rgb="FFFFFFFF"/>
      <name val="Calibri"/>
      <family val="0"/>
      <charset val="1"/>
    </font>
    <font>
      <sz val="17"/>
      <color rgb="FF000000"/>
      <name val="Calibri"/>
      <family val="0"/>
      <charset val="1"/>
    </font>
    <font>
      <sz val="20"/>
      <color rgb="FFFFFFFF"/>
      <name val="Arial Narrow"/>
      <family val="0"/>
      <charset val="1"/>
    </font>
    <font>
      <sz val="20"/>
      <color rgb="FFFFFFFF"/>
      <name val="Calibri"/>
      <family val="0"/>
      <charset val="1"/>
    </font>
    <font>
      <sz val="10"/>
      <name val="Arial Narrow"/>
      <family val="0"/>
      <charset val="1"/>
    </font>
    <font>
      <b val="true"/>
      <sz val="25"/>
      <name val="Calibri"/>
      <family val="0"/>
      <charset val="1"/>
    </font>
    <font>
      <sz val="25"/>
      <name val="Calibri"/>
      <family val="0"/>
      <charset val="1"/>
    </font>
    <font>
      <b val="true"/>
      <sz val="25"/>
      <color rgb="FFFFFFFF"/>
      <name val="Calibri"/>
      <family val="0"/>
      <charset val="1"/>
    </font>
    <font>
      <sz val="23"/>
      <color rgb="FF000000"/>
      <name val="Calibri"/>
      <family val="0"/>
      <charset val="1"/>
    </font>
    <font>
      <b val="true"/>
      <sz val="23"/>
      <color rgb="FF000000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26"/>
      <color rgb="FFFFFFFF"/>
      <name val="Arial Narrow"/>
      <family val="0"/>
      <charset val="1"/>
    </font>
    <font>
      <b val="true"/>
      <sz val="29"/>
      <name val="Calibri"/>
      <family val="0"/>
      <charset val="1"/>
    </font>
    <font>
      <b val="true"/>
      <sz val="29"/>
      <color rgb="FF000000"/>
      <name val="Calibri"/>
      <family val="0"/>
      <charset val="1"/>
    </font>
    <font>
      <sz val="29"/>
      <name val="Calibri"/>
      <family val="0"/>
      <charset val="1"/>
    </font>
    <font>
      <b val="true"/>
      <sz val="36"/>
      <name val="Calibri"/>
      <family val="0"/>
      <charset val="1"/>
    </font>
    <font>
      <sz val="28"/>
      <color rgb="FFFFFFFF"/>
      <name val="Calibri"/>
      <family val="0"/>
      <charset val="1"/>
    </font>
    <font>
      <b val="true"/>
      <sz val="39"/>
      <name val="Arial"/>
      <family val="0"/>
      <charset val="1"/>
    </font>
    <font>
      <sz val="18"/>
      <color rgb="FFFFFFFF"/>
      <name val="Calibri"/>
      <family val="0"/>
      <charset val="1"/>
    </font>
    <font>
      <b val="true"/>
      <sz val="26"/>
      <name val="Calibri"/>
      <family val="0"/>
      <charset val="134"/>
    </font>
    <font>
      <b val="true"/>
      <sz val="13"/>
      <name val="Calibri"/>
      <family val="0"/>
      <charset val="1"/>
    </font>
    <font>
      <b val="true"/>
      <sz val="16"/>
      <name val="Arial"/>
      <family val="0"/>
      <charset val="1"/>
    </font>
    <font>
      <sz val="16"/>
      <color rgb="FFFFFFFF"/>
      <name val="Arial Narrow"/>
      <family val="0"/>
      <charset val="1"/>
    </font>
    <font>
      <sz val="16"/>
      <color rgb="FFFFFFFF"/>
      <name val="Calibri"/>
      <family val="0"/>
      <charset val="1"/>
    </font>
    <font>
      <b val="true"/>
      <sz val="22"/>
      <color rgb="FF000000"/>
      <name val="Calibri"/>
      <family val="0"/>
      <charset val="1"/>
    </font>
    <font>
      <sz val="22"/>
      <color rgb="FF000000"/>
      <name val="Calibri"/>
      <family val="0"/>
      <charset val="1"/>
    </font>
    <font>
      <b val="true"/>
      <sz val="26"/>
      <color rgb="FFFFFFFF"/>
      <name val="Arial Narrow"/>
      <family val="0"/>
      <charset val="1"/>
    </font>
    <font>
      <b val="true"/>
      <sz val="26"/>
      <color rgb="FFFFFFFF"/>
      <name val="Arial Black"/>
      <family val="0"/>
      <charset val="1"/>
    </font>
    <font>
      <b val="true"/>
      <u val="single"/>
      <sz val="11"/>
      <color rgb="FF0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6"/>
      <color rgb="FFFFFFFF"/>
      <name val="Arial"/>
      <family val="0"/>
      <charset val="1"/>
    </font>
    <font>
      <b val="true"/>
      <sz val="40"/>
      <name val="Calibri"/>
      <family val="0"/>
      <charset val="1"/>
    </font>
    <font>
      <sz val="22"/>
      <color rgb="FFFFFFFF"/>
      <name val="Arial Narrow"/>
      <family val="0"/>
      <charset val="1"/>
    </font>
    <font>
      <sz val="22"/>
      <color rgb="FFFFFFFF"/>
      <name val="Calibri"/>
      <family val="0"/>
      <charset val="1"/>
    </font>
    <font>
      <sz val="22"/>
      <name val="Arial Narrow"/>
      <family val="0"/>
      <charset val="1"/>
    </font>
    <font>
      <b val="true"/>
      <sz val="38"/>
      <name val="Calibri"/>
      <family val="0"/>
      <charset val="1"/>
    </font>
    <font>
      <b val="true"/>
      <sz val="35"/>
      <name val="Calibri"/>
      <family val="0"/>
      <charset val="1"/>
    </font>
    <font>
      <sz val="38"/>
      <name val="Calibri"/>
      <family val="0"/>
      <charset val="1"/>
    </font>
    <font>
      <sz val="35"/>
      <name val="Calibri"/>
      <family val="0"/>
      <charset val="1"/>
    </font>
    <font>
      <b val="true"/>
      <sz val="30"/>
      <name val="Calibri"/>
      <family val="0"/>
      <charset val="1"/>
    </font>
    <font>
      <sz val="30"/>
      <name val="Calibri"/>
      <family val="0"/>
      <charset val="1"/>
    </font>
    <font>
      <sz val="36"/>
      <name val="Calibri"/>
      <family val="0"/>
      <charset val="1"/>
    </font>
    <font>
      <b val="true"/>
      <sz val="36"/>
      <color rgb="FFFFFFFF"/>
      <name val="Calibri"/>
      <family val="0"/>
      <charset val="1"/>
    </font>
    <font>
      <sz val="48"/>
      <name val="Arial"/>
      <family val="0"/>
      <charset val="1"/>
    </font>
    <font>
      <b val="true"/>
      <sz val="35"/>
      <color rgb="FFFFFFFF"/>
      <name val="Calibri"/>
      <family val="0"/>
      <charset val="1"/>
    </font>
    <font>
      <sz val="28"/>
      <color rgb="FF000000"/>
      <name val="Calibri"/>
      <family val="0"/>
      <charset val="1"/>
    </font>
    <font>
      <b val="true"/>
      <sz val="44"/>
      <name val="Calibri"/>
      <family val="0"/>
      <charset val="1"/>
    </font>
    <font>
      <b val="true"/>
      <sz val="30"/>
      <color rgb="FFFF9900"/>
      <name val="Calibri"/>
      <family val="0"/>
      <charset val="1"/>
    </font>
    <font>
      <b val="true"/>
      <sz val="30"/>
      <color rgb="FFFF0000"/>
      <name val="Calibri"/>
      <family val="0"/>
      <charset val="1"/>
    </font>
    <font>
      <b val="true"/>
      <sz val="35"/>
      <color rgb="FFFF9900"/>
      <name val="Calibri"/>
      <family val="0"/>
      <charset val="1"/>
    </font>
    <font>
      <b val="true"/>
      <sz val="20"/>
      <color rgb="FFFF0000"/>
      <name val="Calibri"/>
      <family val="0"/>
      <charset val="1"/>
    </font>
    <font>
      <b val="true"/>
      <sz val="19"/>
      <name val="Arial Narrow"/>
      <family val="0"/>
      <charset val="1"/>
    </font>
    <font>
      <b val="true"/>
      <sz val="26"/>
      <name val="Agency FB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29"/>
      <color rgb="FFFFFFFF"/>
      <name val="Calibri"/>
      <family val="0"/>
      <charset val="1"/>
    </font>
    <font>
      <b val="true"/>
      <sz val="29"/>
      <color rgb="FFFFFFFF"/>
      <name val="Arial Narrow"/>
      <family val="0"/>
      <charset val="1"/>
    </font>
    <font>
      <sz val="39"/>
      <name val="Calibri"/>
      <family val="0"/>
      <charset val="1"/>
    </font>
    <font>
      <sz val="39"/>
      <color rgb="FF000000"/>
      <name val="Calibri"/>
      <family val="0"/>
      <charset val="1"/>
    </font>
    <font>
      <b val="true"/>
      <sz val="39"/>
      <name val="Calibri"/>
      <family val="0"/>
      <charset val="1"/>
    </font>
    <font>
      <b val="true"/>
      <sz val="18"/>
      <color rgb="FF000000"/>
      <name val="Arial"/>
      <family val="0"/>
      <charset val="1"/>
    </font>
    <font>
      <sz val="14"/>
      <color rgb="FFFFFFFF"/>
      <name val="Arial Narrow"/>
      <family val="0"/>
      <charset val="1"/>
    </font>
    <font>
      <b val="true"/>
      <sz val="16"/>
      <name val="Arial Narrow"/>
      <family val="0"/>
      <charset val="1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F5597"/>
      </patternFill>
    </fill>
    <fill>
      <patternFill patternType="solid">
        <fgColor rgb="FF1F4E79"/>
        <bgColor rgb="FF2F5597"/>
      </patternFill>
    </fill>
    <fill>
      <patternFill patternType="solid">
        <fgColor rgb="FFED7D31"/>
        <bgColor rgb="FFFF808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  <fill>
      <patternFill patternType="solid">
        <fgColor rgb="FF00CCFF"/>
        <bgColor rgb="FF33CCCC"/>
      </patternFill>
    </fill>
    <fill>
      <patternFill patternType="solid">
        <fgColor rgb="FFBDD7EE"/>
        <bgColor rgb="FFCCCCCC"/>
      </patternFill>
    </fill>
    <fill>
      <patternFill patternType="solid">
        <fgColor rgb="FF20375E"/>
        <bgColor rgb="FF003366"/>
      </patternFill>
    </fill>
    <fill>
      <patternFill patternType="solid">
        <fgColor rgb="FFFFFFFF"/>
        <bgColor rgb="FFDEEBF7"/>
      </patternFill>
    </fill>
    <fill>
      <patternFill patternType="solid">
        <fgColor rgb="FF33CCCC"/>
        <bgColor rgb="FF00CCFF"/>
      </patternFill>
    </fill>
    <fill>
      <patternFill patternType="solid">
        <fgColor rgb="FF000000"/>
        <bgColor rgb="FF003300"/>
      </patternFill>
    </fill>
    <fill>
      <patternFill patternType="solid">
        <fgColor rgb="FF2F5597"/>
        <bgColor rgb="FF1F4E79"/>
      </patternFill>
    </fill>
    <fill>
      <patternFill patternType="solid">
        <fgColor rgb="FF9DC3E6"/>
        <bgColor rgb="FF99CCFF"/>
      </patternFill>
    </fill>
    <fill>
      <patternFill patternType="solid">
        <fgColor rgb="FFDEEBF7"/>
        <bgColor rgb="FFDBEEF4"/>
      </patternFill>
    </fill>
    <fill>
      <patternFill patternType="solid">
        <fgColor rgb="FF5B9BD5"/>
        <bgColor rgb="FF969696"/>
      </patternFill>
    </fill>
    <fill>
      <patternFill patternType="solid">
        <fgColor rgb="FF000081"/>
        <bgColor rgb="FF000080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DC3E6"/>
      </patternFill>
    </fill>
    <fill>
      <patternFill patternType="solid">
        <fgColor rgb="FF800000"/>
        <bgColor rgb="FFC00000"/>
      </patternFill>
    </fill>
    <fill>
      <patternFill patternType="solid">
        <fgColor rgb="FFFF8080"/>
        <bgColor rgb="FFED7D31"/>
      </patternFill>
    </fill>
    <fill>
      <patternFill patternType="solid">
        <fgColor rgb="FFC0C0C0"/>
        <bgColor rgb="FFCCCCCC"/>
      </patternFill>
    </fill>
    <fill>
      <patternFill patternType="solid">
        <fgColor rgb="FF808080"/>
        <bgColor rgb="FF969696"/>
      </patternFill>
    </fill>
    <fill>
      <patternFill patternType="solid">
        <fgColor rgb="FF339966"/>
        <bgColor rgb="FF008080"/>
      </patternFill>
    </fill>
    <fill>
      <patternFill patternType="solid">
        <fgColor rgb="FF00FF00"/>
        <bgColor rgb="FF33CCCC"/>
      </patternFill>
    </fill>
    <fill>
      <patternFill patternType="solid">
        <fgColor rgb="FFDDDDDD"/>
        <bgColor rgb="FFF2DCDB"/>
      </patternFill>
    </fill>
    <fill>
      <patternFill patternType="solid">
        <fgColor rgb="FFCCCCCC"/>
        <bgColor rgb="FFD0CECE"/>
      </patternFill>
    </fill>
    <fill>
      <patternFill patternType="solid">
        <fgColor rgb="FF007E00"/>
        <bgColor rgb="FF008080"/>
      </patternFill>
    </fill>
    <fill>
      <patternFill patternType="solid">
        <fgColor rgb="FFD0CECE"/>
        <bgColor rgb="FFCCCCCC"/>
      </patternFill>
    </fill>
    <fill>
      <patternFill patternType="solid">
        <fgColor rgb="FFF2DCDB"/>
        <bgColor rgb="FFDDDDDD"/>
      </patternFill>
    </fill>
    <fill>
      <patternFill patternType="solid">
        <fgColor rgb="FFDBEEF4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0066CC"/>
        <bgColor rgb="FF2E75B6"/>
      </patternFill>
    </fill>
    <fill>
      <patternFill patternType="solid">
        <fgColor rgb="FF969696"/>
        <bgColor rgb="FF808080"/>
      </patternFill>
    </fill>
    <fill>
      <patternFill patternType="solid">
        <fgColor rgb="FFC07162"/>
        <bgColor rgb="FFED7D31"/>
      </patternFill>
    </fill>
  </fills>
  <borders count="8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/>
      <bottom style="thin">
        <color rgb="FF808080"/>
      </bottom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 style="hair"/>
      <bottom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71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14" fillId="8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12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26" fillId="15" borderId="13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26" fillId="15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26" fillId="15" borderId="14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27" fillId="16" borderId="13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23" fillId="1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26" fillId="15" borderId="15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26" fillId="15" borderId="16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justify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1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1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6" fillId="1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1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7" fillId="1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9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9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9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3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3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9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3" fillId="1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9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3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3" fillId="1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3" fillId="1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19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3" fillId="1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6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19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6" fillId="1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6" fillId="1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9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6" fillId="19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6" fillId="1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7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7" fillId="17" borderId="3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5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5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7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7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7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7" fillId="21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5" fillId="17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5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58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2" fillId="0" borderId="0" xfId="17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64" fillId="21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24" borderId="36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8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4" borderId="3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61" fillId="25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1" fillId="25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68" fillId="21" borderId="6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4" fillId="24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1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5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9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5" fillId="19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2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7" borderId="3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6" fillId="0" borderId="3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6" fillId="0" borderId="3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6" fillId="0" borderId="34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76" fillId="0" borderId="6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2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2" fontId="39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9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7" fillId="2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5" fontId="5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7" fontId="5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8" fillId="0" borderId="0" xfId="17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81" fillId="21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2" fillId="24" borderId="36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3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1" fillId="25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2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3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3" fillId="2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2" fontId="45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5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4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9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9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19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19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19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1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5" fillId="1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5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19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5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5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1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1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5" fillId="1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5" fillId="1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1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1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5" fillId="1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5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19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1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19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1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8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87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1" fillId="24" borderId="36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7" fontId="8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7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81" fillId="24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6" fontId="7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1" fillId="0" borderId="0" xfId="17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2" fillId="21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0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0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9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9" fillId="25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100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9" fillId="25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9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02" fillId="24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0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0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2" fontId="108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10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5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2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9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0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7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2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1" fillId="25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2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6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2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0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6" fillId="19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2" fillId="2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2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2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2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2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3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9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5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1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8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0" fillId="1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51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4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0" borderId="4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0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5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7" fillId="3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9" fillId="31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9" fillId="3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6" fillId="2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6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2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2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52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22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5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5" fillId="2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6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4" fontId="1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6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6" fillId="0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6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6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5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8" fillId="17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6" fillId="21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13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3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2" fillId="24" borderId="36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7" fontId="13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2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8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6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8" fillId="19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3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2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0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2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1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3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1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4" fontId="1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1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7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0" fillId="1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1" fillId="1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5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9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19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4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3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36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6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6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17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0" fillId="21" borderId="3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0" fillId="21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3" fillId="2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8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2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0" fillId="23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3" fillId="21" borderId="8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3" fillId="21" borderId="7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8" fillId="3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2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9" fillId="25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0" fillId="2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9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0" fillId="20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0" fillId="21" borderId="37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43" fillId="24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3" fillId="24" borderId="0" xfId="1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2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1" fillId="17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1" fillId="1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2" fillId="0" borderId="5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4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44" fillId="3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4" fillId="33" borderId="5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26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122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1" fillId="17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1" fillId="17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3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39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8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5" fillId="17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5" fillId="17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5" fillId="17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5" fillId="17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1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1" fillId="1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5" fillId="17" borderId="6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5" fillId="1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9" borderId="6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9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9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9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0" borderId="6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9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9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9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0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0" borderId="3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1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9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9" fillId="1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9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9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19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47" fillId="0" borderId="0" xfId="17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17" borderId="6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7" borderId="6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9" fillId="17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3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2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2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4" fillId="21" borderId="8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3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7" fontId="5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9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62" fillId="21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4" fillId="26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2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1" fillId="26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7" fontId="6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9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2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9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9" fillId="19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4" fillId="0" borderId="5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8" fillId="17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3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6" fillId="2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6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21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0" fillId="21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28" fillId="17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8" fillId="3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0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9" fillId="1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5" fillId="17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5" fillId="1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1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1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9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1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19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5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5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10" borderId="23" xfId="19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5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1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5" fillId="1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1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5" fillId="1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1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5" fillId="1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5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5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19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19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5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5" fillId="1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5" fillId="1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1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19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5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5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9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0" fillId="21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0" fillId="21" borderId="1" xfId="0" applyFont="true" applyBorder="true" applyAlignment="true" applyProtection="false">
      <alignment horizontal="left" vertical="center" textRotation="90" wrapText="true" indent="0" shrinkToFit="false"/>
      <protection locked="true" hidden="false"/>
    </xf>
    <xf numFmtId="164" fontId="148" fillId="17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9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9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2" borderId="3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7" fontId="40" fillId="2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68" fillId="21" borderId="7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2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9" fillId="17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9" fillId="17" borderId="6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9" fillId="17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6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9" fillId="17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9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5" fillId="1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1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9" fillId="17" borderId="6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9" fillId="1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17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7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9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9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19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9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9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7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19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6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0" borderId="5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9" fillId="1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7" fillId="17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32" borderId="36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62" fillId="21" borderId="33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2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9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0" fillId="0" borderId="7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7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6" fontId="15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0" fillId="17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1" fillId="21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59" fillId="17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2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6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63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66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6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6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4" fillId="0" borderId="0" xfId="17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0" fillId="21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0" fillId="2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1" fillId="24" borderId="36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7" fontId="16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3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6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9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41" fillId="25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16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1" fillId="25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64" fillId="21" borderId="6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70" fillId="24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7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4" fillId="3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7" fillId="31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6" fillId="3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5" fillId="31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7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7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7" fillId="2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3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8" fillId="21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7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17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4" fillId="2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5" fillId="1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7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9" fillId="0" borderId="3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6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6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3" fontId="6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6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179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1" fillId="1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79" fillId="2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9" fillId="22" borderId="3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61" fillId="2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61" fillId="2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3" fontId="61" fillId="2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61" fillId="2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179" fillId="2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37" fillId="2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67" fillId="35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8" fillId="35" borderId="34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80" fillId="5" borderId="34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81" fillId="10" borderId="0" xfId="1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0" fillId="1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78" fontId="180" fillId="10" borderId="0" xfId="1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8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8" fillId="23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8" fillId="23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38" fillId="21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38" fillId="21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3" fontId="182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3" fillId="17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3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3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8" fillId="23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3" fillId="21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8" fillId="17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9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79" fillId="2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37" fillId="17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2" fillId="24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38" fillId="25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8" fillId="25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2" fillId="2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3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2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2" fillId="2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2" fillId="24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6" fillId="23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8" fillId="17" borderId="6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8" fillId="17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8" fillId="17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69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9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9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7" fillId="0" borderId="3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8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8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0" fillId="19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8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9" fillId="19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29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6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3" fontId="110" fillId="19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89" fillId="1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9" fillId="19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7" borderId="5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7" fillId="0" borderId="39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Excel Built-in Explanatory Text" xfId="21"/>
  </cellStyles>
  <dxfs count="123"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E00"/>
      <rgbColor rgb="FF000081"/>
      <rgbColor rgb="FFC07162"/>
      <rgbColor rgb="FF800080"/>
      <rgbColor rgb="FF5B9BD5"/>
      <rgbColor rgb="FFC0C0C0"/>
      <rgbColor rgb="FF808080"/>
      <rgbColor rgb="FF9DC3E6"/>
      <rgbColor rgb="FF993366"/>
      <rgbColor rgb="FFDDDDDD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DBEEF4"/>
      <rgbColor rgb="FFDEEBF7"/>
      <rgbColor rgb="FFFFFF99"/>
      <rgbColor rgb="FF99CCFF"/>
      <rgbColor rgb="FFD0CECE"/>
      <rgbColor rgb="FFCCCCCC"/>
      <rgbColor rgb="FFF2DCDB"/>
      <rgbColor rgb="FF2E75B6"/>
      <rgbColor rgb="FF33CCCC"/>
      <rgbColor rgb="FF99CC00"/>
      <rgbColor rgb="FFFFCC00"/>
      <rgbColor rgb="FFFF9900"/>
      <rgbColor rgb="FFED7D31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2037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3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5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6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7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8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9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20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21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22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23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24.pn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25.pn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26.pn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27.pn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28.pn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29.pn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30.pn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31.png"/>
</Relationships>
</file>

<file path=xl/drawings/_rels/drawing32.xml.rels><?xml version="1.0" encoding="UTF-8"?>
<Relationships xmlns="http://schemas.openxmlformats.org/package/2006/relationships"><Relationship Id="rId1" Type="http://schemas.openxmlformats.org/officeDocument/2006/relationships/image" Target="../media/image32.png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image" Target="../media/image33.png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image" Target="../media/image34.png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image" Target="../media/image35.png"/>
</Relationships>
</file>

<file path=xl/drawings/_rels/drawing36.xml.rels><?xml version="1.0" encoding="UTF-8"?>
<Relationships xmlns="http://schemas.openxmlformats.org/package/2006/relationships"><Relationship Id="rId1" Type="http://schemas.openxmlformats.org/officeDocument/2006/relationships/image" Target="../media/image36.png"/>
</Relationships>
</file>

<file path=xl/drawings/_rels/drawing37.xml.rels><?xml version="1.0" encoding="UTF-8"?>
<Relationships xmlns="http://schemas.openxmlformats.org/package/2006/relationships"><Relationship Id="rId1" Type="http://schemas.openxmlformats.org/officeDocument/2006/relationships/image" Target="../media/image37.png"/>
</Relationships>
</file>

<file path=xl/drawings/_rels/drawing38.xml.rels><?xml version="1.0" encoding="UTF-8"?>
<Relationships xmlns="http://schemas.openxmlformats.org/package/2006/relationships"><Relationship Id="rId1" Type="http://schemas.openxmlformats.org/officeDocument/2006/relationships/image" Target="../media/image38.png"/>
</Relationships>
</file>

<file path=xl/drawings/_rels/drawing39.xml.rels><?xml version="1.0" encoding="UTF-8"?>
<Relationships xmlns="http://schemas.openxmlformats.org/package/2006/relationships"><Relationship Id="rId1" Type="http://schemas.openxmlformats.org/officeDocument/2006/relationships/image" Target="../media/image39.png"/>
</Relationships>
</file>

<file path=xl/drawings/_rels/drawing40.xml.rels><?xml version="1.0" encoding="UTF-8"?>
<Relationships xmlns="http://schemas.openxmlformats.org/package/2006/relationships"><Relationship Id="rId1" Type="http://schemas.openxmlformats.org/officeDocument/2006/relationships/image" Target="../media/image40.png"/>
</Relationships>
</file>

<file path=xl/drawings/_rels/drawing41.xml.rels><?xml version="1.0" encoding="UTF-8"?>
<Relationships xmlns="http://schemas.openxmlformats.org/package/2006/relationships"><Relationship Id="rId1" Type="http://schemas.openxmlformats.org/officeDocument/2006/relationships/image" Target="../media/image41.png"/>
</Relationships>
</file>

<file path=xl/drawings/_rels/drawing42.xml.rels><?xml version="1.0" encoding="UTF-8"?>
<Relationships xmlns="http://schemas.openxmlformats.org/package/2006/relationships"><Relationship Id="rId1" Type="http://schemas.openxmlformats.org/officeDocument/2006/relationships/image" Target="../media/image42.png"/>
</Relationships>
</file>

<file path=xl/drawings/_rels/drawing43.xml.rels><?xml version="1.0" encoding="UTF-8"?>
<Relationships xmlns="http://schemas.openxmlformats.org/package/2006/relationships"><Relationship Id="rId1" Type="http://schemas.openxmlformats.org/officeDocument/2006/relationships/image" Target="../media/image4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243360</xdr:colOff>
      <xdr:row>0</xdr:row>
      <xdr:rowOff>277560</xdr:rowOff>
    </xdr:from>
    <xdr:to>
      <xdr:col>1</xdr:col>
      <xdr:colOff>962280</xdr:colOff>
      <xdr:row>2</xdr:row>
      <xdr:rowOff>210960</xdr:rowOff>
    </xdr:to>
    <xdr:pic>
      <xdr:nvPicPr>
        <xdr:cNvPr id="0" name="3 Imagen" descr=""/>
        <xdr:cNvPicPr/>
      </xdr:nvPicPr>
      <xdr:blipFill>
        <a:blip r:embed="rId1"/>
        <a:stretch/>
      </xdr:blipFill>
      <xdr:spPr>
        <a:xfrm>
          <a:off x="243360" y="277560"/>
          <a:ext cx="1484640" cy="79056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603720</xdr:colOff>
      <xdr:row>0</xdr:row>
      <xdr:rowOff>92160</xdr:rowOff>
    </xdr:from>
    <xdr:to>
      <xdr:col>2</xdr:col>
      <xdr:colOff>429120</xdr:colOff>
      <xdr:row>2</xdr:row>
      <xdr:rowOff>249120</xdr:rowOff>
    </xdr:to>
    <xdr:pic>
      <xdr:nvPicPr>
        <xdr:cNvPr id="1" name="3 Imagen" descr=""/>
        <xdr:cNvPicPr/>
      </xdr:nvPicPr>
      <xdr:blipFill>
        <a:blip r:embed="rId1"/>
        <a:stretch/>
      </xdr:blipFill>
      <xdr:spPr>
        <a:xfrm>
          <a:off x="754560" y="92160"/>
          <a:ext cx="154764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128880</xdr:colOff>
      <xdr:row>0</xdr:row>
      <xdr:rowOff>248400</xdr:rowOff>
    </xdr:from>
    <xdr:to>
      <xdr:col>2</xdr:col>
      <xdr:colOff>754560</xdr:colOff>
      <xdr:row>2</xdr:row>
      <xdr:rowOff>371160</xdr:rowOff>
    </xdr:to>
    <xdr:pic>
      <xdr:nvPicPr>
        <xdr:cNvPr id="2" name="3 Imagen" descr=""/>
        <xdr:cNvPicPr/>
      </xdr:nvPicPr>
      <xdr:blipFill>
        <a:blip r:embed="rId1"/>
        <a:stretch/>
      </xdr:blipFill>
      <xdr:spPr>
        <a:xfrm>
          <a:off x="128880" y="248400"/>
          <a:ext cx="2698200" cy="14371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149400</xdr:colOff>
      <xdr:row>0</xdr:row>
      <xdr:rowOff>263520</xdr:rowOff>
    </xdr:from>
    <xdr:to>
      <xdr:col>1</xdr:col>
      <xdr:colOff>1739520</xdr:colOff>
      <xdr:row>3</xdr:row>
      <xdr:rowOff>22320</xdr:rowOff>
    </xdr:to>
    <xdr:pic>
      <xdr:nvPicPr>
        <xdr:cNvPr id="3" name="3 Imagen" descr=""/>
        <xdr:cNvPicPr/>
      </xdr:nvPicPr>
      <xdr:blipFill>
        <a:blip r:embed="rId1"/>
        <a:stretch/>
      </xdr:blipFill>
      <xdr:spPr>
        <a:xfrm>
          <a:off x="149400" y="263520"/>
          <a:ext cx="1991880" cy="107316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544680</xdr:colOff>
      <xdr:row>0</xdr:row>
      <xdr:rowOff>84960</xdr:rowOff>
    </xdr:from>
    <xdr:to>
      <xdr:col>2</xdr:col>
      <xdr:colOff>370080</xdr:colOff>
      <xdr:row>2</xdr:row>
      <xdr:rowOff>241920</xdr:rowOff>
    </xdr:to>
    <xdr:pic>
      <xdr:nvPicPr>
        <xdr:cNvPr id="4" name="3 Imagen" descr=""/>
        <xdr:cNvPicPr/>
      </xdr:nvPicPr>
      <xdr:blipFill>
        <a:blip r:embed="rId1"/>
        <a:stretch/>
      </xdr:blipFill>
      <xdr:spPr>
        <a:xfrm>
          <a:off x="695520" y="84960"/>
          <a:ext cx="154764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104760</xdr:colOff>
      <xdr:row>0</xdr:row>
      <xdr:rowOff>286560</xdr:rowOff>
    </xdr:from>
    <xdr:to>
      <xdr:col>2</xdr:col>
      <xdr:colOff>756360</xdr:colOff>
      <xdr:row>2</xdr:row>
      <xdr:rowOff>313200</xdr:rowOff>
    </xdr:to>
    <xdr:pic>
      <xdr:nvPicPr>
        <xdr:cNvPr id="5" name="3 Imagen" descr=""/>
        <xdr:cNvPicPr/>
      </xdr:nvPicPr>
      <xdr:blipFill>
        <a:blip r:embed="rId1"/>
        <a:stretch/>
      </xdr:blipFill>
      <xdr:spPr>
        <a:xfrm>
          <a:off x="104760" y="286560"/>
          <a:ext cx="2508120" cy="1341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106560</xdr:colOff>
      <xdr:row>0</xdr:row>
      <xdr:rowOff>762480</xdr:rowOff>
    </xdr:from>
    <xdr:to>
      <xdr:col>1</xdr:col>
      <xdr:colOff>1333440</xdr:colOff>
      <xdr:row>2</xdr:row>
      <xdr:rowOff>300240</xdr:rowOff>
    </xdr:to>
    <xdr:pic>
      <xdr:nvPicPr>
        <xdr:cNvPr id="6" name="3 Imagen" descr=""/>
        <xdr:cNvPicPr/>
      </xdr:nvPicPr>
      <xdr:blipFill>
        <a:blip r:embed="rId1"/>
        <a:stretch/>
      </xdr:blipFill>
      <xdr:spPr>
        <a:xfrm>
          <a:off x="106560" y="762480"/>
          <a:ext cx="1628640" cy="8712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585360</xdr:colOff>
      <xdr:row>0</xdr:row>
      <xdr:rowOff>44280</xdr:rowOff>
    </xdr:from>
    <xdr:to>
      <xdr:col>2</xdr:col>
      <xdr:colOff>410760</xdr:colOff>
      <xdr:row>2</xdr:row>
      <xdr:rowOff>201240</xdr:rowOff>
    </xdr:to>
    <xdr:pic>
      <xdr:nvPicPr>
        <xdr:cNvPr id="7" name="3 Imagen" descr=""/>
        <xdr:cNvPicPr/>
      </xdr:nvPicPr>
      <xdr:blipFill>
        <a:blip r:embed="rId1"/>
        <a:stretch/>
      </xdr:blipFill>
      <xdr:spPr>
        <a:xfrm>
          <a:off x="736200" y="44280"/>
          <a:ext cx="154764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295200</xdr:colOff>
      <xdr:row>0</xdr:row>
      <xdr:rowOff>260280</xdr:rowOff>
    </xdr:from>
    <xdr:to>
      <xdr:col>2</xdr:col>
      <xdr:colOff>672480</xdr:colOff>
      <xdr:row>2</xdr:row>
      <xdr:rowOff>493920</xdr:rowOff>
    </xdr:to>
    <xdr:pic>
      <xdr:nvPicPr>
        <xdr:cNvPr id="8" name="3 Imagen" descr=""/>
        <xdr:cNvPicPr/>
      </xdr:nvPicPr>
      <xdr:blipFill>
        <a:blip r:embed="rId1"/>
        <a:stretch/>
      </xdr:blipFill>
      <xdr:spPr>
        <a:xfrm>
          <a:off x="295200" y="260280"/>
          <a:ext cx="252324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127800</xdr:colOff>
      <xdr:row>0</xdr:row>
      <xdr:rowOff>677520</xdr:rowOff>
    </xdr:from>
    <xdr:to>
      <xdr:col>1</xdr:col>
      <xdr:colOff>1354680</xdr:colOff>
      <xdr:row>2</xdr:row>
      <xdr:rowOff>215280</xdr:rowOff>
    </xdr:to>
    <xdr:pic>
      <xdr:nvPicPr>
        <xdr:cNvPr id="9" name="3 Imagen" descr=""/>
        <xdr:cNvPicPr/>
      </xdr:nvPicPr>
      <xdr:blipFill>
        <a:blip r:embed="rId1"/>
        <a:stretch/>
      </xdr:blipFill>
      <xdr:spPr>
        <a:xfrm>
          <a:off x="127800" y="677520"/>
          <a:ext cx="1628640" cy="8712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606960</xdr:colOff>
      <xdr:row>0</xdr:row>
      <xdr:rowOff>43920</xdr:rowOff>
    </xdr:from>
    <xdr:to>
      <xdr:col>2</xdr:col>
      <xdr:colOff>432360</xdr:colOff>
      <xdr:row>2</xdr:row>
      <xdr:rowOff>200880</xdr:rowOff>
    </xdr:to>
    <xdr:pic>
      <xdr:nvPicPr>
        <xdr:cNvPr id="10" name="3 Imagen" descr=""/>
        <xdr:cNvPicPr/>
      </xdr:nvPicPr>
      <xdr:blipFill>
        <a:blip r:embed="rId1"/>
        <a:stretch/>
      </xdr:blipFill>
      <xdr:spPr>
        <a:xfrm>
          <a:off x="757800" y="43920"/>
          <a:ext cx="154764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343440</xdr:colOff>
      <xdr:row>0</xdr:row>
      <xdr:rowOff>191160</xdr:rowOff>
    </xdr:from>
    <xdr:to>
      <xdr:col>2</xdr:col>
      <xdr:colOff>813960</xdr:colOff>
      <xdr:row>2</xdr:row>
      <xdr:rowOff>424800</xdr:rowOff>
    </xdr:to>
    <xdr:pic>
      <xdr:nvPicPr>
        <xdr:cNvPr id="11" name="3 Imagen" descr=""/>
        <xdr:cNvPicPr/>
      </xdr:nvPicPr>
      <xdr:blipFill>
        <a:blip r:embed="rId1"/>
        <a:stretch/>
      </xdr:blipFill>
      <xdr:spPr>
        <a:xfrm>
          <a:off x="343440" y="191160"/>
          <a:ext cx="251748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169560</xdr:colOff>
      <xdr:row>0</xdr:row>
      <xdr:rowOff>826200</xdr:rowOff>
    </xdr:from>
    <xdr:to>
      <xdr:col>1</xdr:col>
      <xdr:colOff>1396440</xdr:colOff>
      <xdr:row>2</xdr:row>
      <xdr:rowOff>363960</xdr:rowOff>
    </xdr:to>
    <xdr:pic>
      <xdr:nvPicPr>
        <xdr:cNvPr id="12" name="3 Imagen" descr=""/>
        <xdr:cNvPicPr/>
      </xdr:nvPicPr>
      <xdr:blipFill>
        <a:blip r:embed="rId1"/>
        <a:stretch/>
      </xdr:blipFill>
      <xdr:spPr>
        <a:xfrm>
          <a:off x="169560" y="826200"/>
          <a:ext cx="1628640" cy="8712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670680</xdr:colOff>
      <xdr:row>0</xdr:row>
      <xdr:rowOff>85680</xdr:rowOff>
    </xdr:from>
    <xdr:to>
      <xdr:col>2</xdr:col>
      <xdr:colOff>496080</xdr:colOff>
      <xdr:row>2</xdr:row>
      <xdr:rowOff>242640</xdr:rowOff>
    </xdr:to>
    <xdr:pic>
      <xdr:nvPicPr>
        <xdr:cNvPr id="13" name="3 Imagen" descr=""/>
        <xdr:cNvPicPr/>
      </xdr:nvPicPr>
      <xdr:blipFill>
        <a:blip r:embed="rId1"/>
        <a:stretch/>
      </xdr:blipFill>
      <xdr:spPr>
        <a:xfrm>
          <a:off x="821520" y="85680"/>
          <a:ext cx="154764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690840</xdr:colOff>
      <xdr:row>0</xdr:row>
      <xdr:rowOff>215280</xdr:rowOff>
    </xdr:from>
    <xdr:to>
      <xdr:col>2</xdr:col>
      <xdr:colOff>609480</xdr:colOff>
      <xdr:row>2</xdr:row>
      <xdr:rowOff>448920</xdr:rowOff>
    </xdr:to>
    <xdr:pic>
      <xdr:nvPicPr>
        <xdr:cNvPr id="14" name="3 Imagen" descr=""/>
        <xdr:cNvPicPr/>
      </xdr:nvPicPr>
      <xdr:blipFill>
        <a:blip r:embed="rId1"/>
        <a:stretch/>
      </xdr:blipFill>
      <xdr:spPr>
        <a:xfrm>
          <a:off x="690840" y="215280"/>
          <a:ext cx="254988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233640</xdr:colOff>
      <xdr:row>1</xdr:row>
      <xdr:rowOff>55080</xdr:rowOff>
    </xdr:from>
    <xdr:to>
      <xdr:col>1</xdr:col>
      <xdr:colOff>1460520</xdr:colOff>
      <xdr:row>2</xdr:row>
      <xdr:rowOff>474120</xdr:rowOff>
    </xdr:to>
    <xdr:pic>
      <xdr:nvPicPr>
        <xdr:cNvPr id="15" name="3 Imagen" descr=""/>
        <xdr:cNvPicPr/>
      </xdr:nvPicPr>
      <xdr:blipFill>
        <a:blip r:embed="rId1"/>
        <a:stretch/>
      </xdr:blipFill>
      <xdr:spPr>
        <a:xfrm>
          <a:off x="233640" y="673920"/>
          <a:ext cx="1628640" cy="876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629280</xdr:colOff>
      <xdr:row>0</xdr:row>
      <xdr:rowOff>64080</xdr:rowOff>
    </xdr:from>
    <xdr:to>
      <xdr:col>2</xdr:col>
      <xdr:colOff>454680</xdr:colOff>
      <xdr:row>2</xdr:row>
      <xdr:rowOff>221040</xdr:rowOff>
    </xdr:to>
    <xdr:pic>
      <xdr:nvPicPr>
        <xdr:cNvPr id="16" name="3 Imagen" descr=""/>
        <xdr:cNvPicPr/>
      </xdr:nvPicPr>
      <xdr:blipFill>
        <a:blip r:embed="rId1"/>
        <a:stretch/>
      </xdr:blipFill>
      <xdr:spPr>
        <a:xfrm>
          <a:off x="780120" y="64080"/>
          <a:ext cx="154764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172080</xdr:colOff>
      <xdr:row>0</xdr:row>
      <xdr:rowOff>191160</xdr:rowOff>
    </xdr:from>
    <xdr:to>
      <xdr:col>2</xdr:col>
      <xdr:colOff>692640</xdr:colOff>
      <xdr:row>2</xdr:row>
      <xdr:rowOff>424800</xdr:rowOff>
    </xdr:to>
    <xdr:pic>
      <xdr:nvPicPr>
        <xdr:cNvPr id="17" name="3 Imagen" descr=""/>
        <xdr:cNvPicPr/>
      </xdr:nvPicPr>
      <xdr:blipFill>
        <a:blip r:embed="rId1"/>
        <a:stretch/>
      </xdr:blipFill>
      <xdr:spPr>
        <a:xfrm>
          <a:off x="172080" y="191160"/>
          <a:ext cx="251496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149400</xdr:colOff>
      <xdr:row>0</xdr:row>
      <xdr:rowOff>551160</xdr:rowOff>
    </xdr:from>
    <xdr:to>
      <xdr:col>1</xdr:col>
      <xdr:colOff>1376280</xdr:colOff>
      <xdr:row>2</xdr:row>
      <xdr:rowOff>348120</xdr:rowOff>
    </xdr:to>
    <xdr:pic>
      <xdr:nvPicPr>
        <xdr:cNvPr id="18" name="3 Imagen" descr=""/>
        <xdr:cNvPicPr/>
      </xdr:nvPicPr>
      <xdr:blipFill>
        <a:blip r:embed="rId1"/>
        <a:stretch/>
      </xdr:blipFill>
      <xdr:spPr>
        <a:xfrm>
          <a:off x="149400" y="551160"/>
          <a:ext cx="1628640" cy="873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502200</xdr:colOff>
      <xdr:row>0</xdr:row>
      <xdr:rowOff>64080</xdr:rowOff>
    </xdr:from>
    <xdr:to>
      <xdr:col>2</xdr:col>
      <xdr:colOff>601920</xdr:colOff>
      <xdr:row>2</xdr:row>
      <xdr:rowOff>221040</xdr:rowOff>
    </xdr:to>
    <xdr:pic>
      <xdr:nvPicPr>
        <xdr:cNvPr id="19" name="3 Imagen" descr=""/>
        <xdr:cNvPicPr/>
      </xdr:nvPicPr>
      <xdr:blipFill>
        <a:blip r:embed="rId1"/>
        <a:stretch/>
      </xdr:blipFill>
      <xdr:spPr>
        <a:xfrm>
          <a:off x="653040" y="64080"/>
          <a:ext cx="153252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212040</xdr:colOff>
      <xdr:row>0</xdr:row>
      <xdr:rowOff>148680</xdr:rowOff>
    </xdr:from>
    <xdr:to>
      <xdr:col>2</xdr:col>
      <xdr:colOff>711720</xdr:colOff>
      <xdr:row>2</xdr:row>
      <xdr:rowOff>382320</xdr:rowOff>
    </xdr:to>
    <xdr:pic>
      <xdr:nvPicPr>
        <xdr:cNvPr id="20" name="3 Imagen" descr=""/>
        <xdr:cNvPicPr/>
      </xdr:nvPicPr>
      <xdr:blipFill>
        <a:blip r:embed="rId1"/>
        <a:stretch/>
      </xdr:blipFill>
      <xdr:spPr>
        <a:xfrm>
          <a:off x="212040" y="148680"/>
          <a:ext cx="251640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149400</xdr:colOff>
      <xdr:row>1</xdr:row>
      <xdr:rowOff>21600</xdr:rowOff>
    </xdr:from>
    <xdr:to>
      <xdr:col>1</xdr:col>
      <xdr:colOff>1376280</xdr:colOff>
      <xdr:row>2</xdr:row>
      <xdr:rowOff>440640</xdr:rowOff>
    </xdr:to>
    <xdr:pic>
      <xdr:nvPicPr>
        <xdr:cNvPr id="21" name="3 Imagen" descr=""/>
        <xdr:cNvPicPr/>
      </xdr:nvPicPr>
      <xdr:blipFill>
        <a:blip r:embed="rId1"/>
        <a:stretch/>
      </xdr:blipFill>
      <xdr:spPr>
        <a:xfrm>
          <a:off x="149400" y="640440"/>
          <a:ext cx="1628640" cy="876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608400</xdr:colOff>
      <xdr:row>0</xdr:row>
      <xdr:rowOff>84960</xdr:rowOff>
    </xdr:from>
    <xdr:to>
      <xdr:col>2</xdr:col>
      <xdr:colOff>433800</xdr:colOff>
      <xdr:row>2</xdr:row>
      <xdr:rowOff>241920</xdr:rowOff>
    </xdr:to>
    <xdr:pic>
      <xdr:nvPicPr>
        <xdr:cNvPr id="22" name="3 Imagen" descr=""/>
        <xdr:cNvPicPr/>
      </xdr:nvPicPr>
      <xdr:blipFill>
        <a:blip r:embed="rId1"/>
        <a:stretch/>
      </xdr:blipFill>
      <xdr:spPr>
        <a:xfrm>
          <a:off x="759240" y="84960"/>
          <a:ext cx="154764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508680</xdr:colOff>
      <xdr:row>0</xdr:row>
      <xdr:rowOff>191160</xdr:rowOff>
    </xdr:from>
    <xdr:to>
      <xdr:col>2</xdr:col>
      <xdr:colOff>819360</xdr:colOff>
      <xdr:row>2</xdr:row>
      <xdr:rowOff>424800</xdr:rowOff>
    </xdr:to>
    <xdr:pic>
      <xdr:nvPicPr>
        <xdr:cNvPr id="23" name="3 Imagen" descr=""/>
        <xdr:cNvPicPr/>
      </xdr:nvPicPr>
      <xdr:blipFill>
        <a:blip r:embed="rId1"/>
        <a:stretch/>
      </xdr:blipFill>
      <xdr:spPr>
        <a:xfrm>
          <a:off x="508680" y="191160"/>
          <a:ext cx="252720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148680</xdr:colOff>
      <xdr:row>0</xdr:row>
      <xdr:rowOff>572040</xdr:rowOff>
    </xdr:from>
    <xdr:to>
      <xdr:col>1</xdr:col>
      <xdr:colOff>1375560</xdr:colOff>
      <xdr:row>2</xdr:row>
      <xdr:rowOff>369000</xdr:rowOff>
    </xdr:to>
    <xdr:pic>
      <xdr:nvPicPr>
        <xdr:cNvPr id="24" name="3 Imagen" descr=""/>
        <xdr:cNvPicPr/>
      </xdr:nvPicPr>
      <xdr:blipFill>
        <a:blip r:embed="rId1"/>
        <a:stretch/>
      </xdr:blipFill>
      <xdr:spPr>
        <a:xfrm>
          <a:off x="148680" y="572040"/>
          <a:ext cx="1628640" cy="873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586800</xdr:colOff>
      <xdr:row>0</xdr:row>
      <xdr:rowOff>64080</xdr:rowOff>
    </xdr:from>
    <xdr:to>
      <xdr:col>2</xdr:col>
      <xdr:colOff>412200</xdr:colOff>
      <xdr:row>2</xdr:row>
      <xdr:rowOff>221040</xdr:rowOff>
    </xdr:to>
    <xdr:pic>
      <xdr:nvPicPr>
        <xdr:cNvPr id="25" name="3 Imagen" descr=""/>
        <xdr:cNvPicPr/>
      </xdr:nvPicPr>
      <xdr:blipFill>
        <a:blip r:embed="rId1"/>
        <a:stretch/>
      </xdr:blipFill>
      <xdr:spPr>
        <a:xfrm>
          <a:off x="737640" y="64080"/>
          <a:ext cx="154764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212040</xdr:colOff>
      <xdr:row>0</xdr:row>
      <xdr:rowOff>234360</xdr:rowOff>
    </xdr:from>
    <xdr:to>
      <xdr:col>2</xdr:col>
      <xdr:colOff>457200</xdr:colOff>
      <xdr:row>2</xdr:row>
      <xdr:rowOff>468000</xdr:rowOff>
    </xdr:to>
    <xdr:pic>
      <xdr:nvPicPr>
        <xdr:cNvPr id="26" name="3 Imagen" descr=""/>
        <xdr:cNvPicPr/>
      </xdr:nvPicPr>
      <xdr:blipFill>
        <a:blip r:embed="rId1"/>
        <a:stretch/>
      </xdr:blipFill>
      <xdr:spPr>
        <a:xfrm>
          <a:off x="212040" y="234360"/>
          <a:ext cx="253152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170280</xdr:colOff>
      <xdr:row>0</xdr:row>
      <xdr:rowOff>614520</xdr:rowOff>
    </xdr:from>
    <xdr:to>
      <xdr:col>1</xdr:col>
      <xdr:colOff>1397160</xdr:colOff>
      <xdr:row>2</xdr:row>
      <xdr:rowOff>411480</xdr:rowOff>
    </xdr:to>
    <xdr:pic>
      <xdr:nvPicPr>
        <xdr:cNvPr id="27" name="3 Imagen" descr=""/>
        <xdr:cNvPicPr/>
      </xdr:nvPicPr>
      <xdr:blipFill>
        <a:blip r:embed="rId1"/>
        <a:stretch/>
      </xdr:blipFill>
      <xdr:spPr>
        <a:xfrm>
          <a:off x="170280" y="614520"/>
          <a:ext cx="1628640" cy="873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636840</xdr:colOff>
      <xdr:row>0</xdr:row>
      <xdr:rowOff>85680</xdr:rowOff>
    </xdr:from>
    <xdr:to>
      <xdr:col>2</xdr:col>
      <xdr:colOff>555480</xdr:colOff>
      <xdr:row>2</xdr:row>
      <xdr:rowOff>242640</xdr:rowOff>
    </xdr:to>
    <xdr:pic>
      <xdr:nvPicPr>
        <xdr:cNvPr id="28" name="3 Imagen" descr=""/>
        <xdr:cNvPicPr/>
      </xdr:nvPicPr>
      <xdr:blipFill>
        <a:blip r:embed="rId1"/>
        <a:stretch/>
      </xdr:blipFill>
      <xdr:spPr>
        <a:xfrm>
          <a:off x="818280" y="85680"/>
          <a:ext cx="154224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496080</xdr:colOff>
      <xdr:row>0</xdr:row>
      <xdr:rowOff>153000</xdr:rowOff>
    </xdr:from>
    <xdr:to>
      <xdr:col>1</xdr:col>
      <xdr:colOff>3092040</xdr:colOff>
      <xdr:row>2</xdr:row>
      <xdr:rowOff>508680</xdr:rowOff>
    </xdr:to>
    <xdr:pic>
      <xdr:nvPicPr>
        <xdr:cNvPr id="29" name="3 Imagen" descr=""/>
        <xdr:cNvPicPr/>
      </xdr:nvPicPr>
      <xdr:blipFill>
        <a:blip r:embed="rId1"/>
        <a:stretch/>
      </xdr:blipFill>
      <xdr:spPr>
        <a:xfrm>
          <a:off x="1151280" y="153000"/>
          <a:ext cx="2595960" cy="16700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191160</xdr:colOff>
      <xdr:row>0</xdr:row>
      <xdr:rowOff>572040</xdr:rowOff>
    </xdr:from>
    <xdr:to>
      <xdr:col>1</xdr:col>
      <xdr:colOff>1418040</xdr:colOff>
      <xdr:row>2</xdr:row>
      <xdr:rowOff>369000</xdr:rowOff>
    </xdr:to>
    <xdr:pic>
      <xdr:nvPicPr>
        <xdr:cNvPr id="30" name="3 Imagen" descr=""/>
        <xdr:cNvPicPr/>
      </xdr:nvPicPr>
      <xdr:blipFill>
        <a:blip r:embed="rId1"/>
        <a:stretch/>
      </xdr:blipFill>
      <xdr:spPr>
        <a:xfrm>
          <a:off x="191160" y="572040"/>
          <a:ext cx="1628640" cy="873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501480</xdr:colOff>
      <xdr:row>0</xdr:row>
      <xdr:rowOff>85680</xdr:rowOff>
    </xdr:from>
    <xdr:to>
      <xdr:col>2</xdr:col>
      <xdr:colOff>601200</xdr:colOff>
      <xdr:row>2</xdr:row>
      <xdr:rowOff>242640</xdr:rowOff>
    </xdr:to>
    <xdr:pic>
      <xdr:nvPicPr>
        <xdr:cNvPr id="31" name="3 Imagen" descr=""/>
        <xdr:cNvPicPr/>
      </xdr:nvPicPr>
      <xdr:blipFill>
        <a:blip r:embed="rId1"/>
        <a:stretch/>
      </xdr:blipFill>
      <xdr:spPr>
        <a:xfrm>
          <a:off x="762840" y="85680"/>
          <a:ext cx="153252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1857960</xdr:colOff>
      <xdr:row>0</xdr:row>
      <xdr:rowOff>215280</xdr:rowOff>
    </xdr:from>
    <xdr:to>
      <xdr:col>1</xdr:col>
      <xdr:colOff>1043280</xdr:colOff>
      <xdr:row>2</xdr:row>
      <xdr:rowOff>448920</xdr:rowOff>
    </xdr:to>
    <xdr:pic>
      <xdr:nvPicPr>
        <xdr:cNvPr id="32" name="3 Imagen" descr=""/>
        <xdr:cNvPicPr/>
      </xdr:nvPicPr>
      <xdr:blipFill>
        <a:blip r:embed="rId1"/>
        <a:stretch/>
      </xdr:blipFill>
      <xdr:spPr>
        <a:xfrm>
          <a:off x="1857960" y="215280"/>
          <a:ext cx="258228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128160</xdr:colOff>
      <xdr:row>0</xdr:row>
      <xdr:rowOff>592560</xdr:rowOff>
    </xdr:from>
    <xdr:to>
      <xdr:col>1</xdr:col>
      <xdr:colOff>1355040</xdr:colOff>
      <xdr:row>2</xdr:row>
      <xdr:rowOff>389520</xdr:rowOff>
    </xdr:to>
    <xdr:pic>
      <xdr:nvPicPr>
        <xdr:cNvPr id="33" name="3 Imagen" descr=""/>
        <xdr:cNvPicPr/>
      </xdr:nvPicPr>
      <xdr:blipFill>
        <a:blip r:embed="rId1"/>
        <a:stretch/>
      </xdr:blipFill>
      <xdr:spPr>
        <a:xfrm>
          <a:off x="128160" y="592560"/>
          <a:ext cx="1628640" cy="873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882000</xdr:colOff>
      <xdr:row>0</xdr:row>
      <xdr:rowOff>215280</xdr:rowOff>
    </xdr:from>
    <xdr:to>
      <xdr:col>2</xdr:col>
      <xdr:colOff>68760</xdr:colOff>
      <xdr:row>2</xdr:row>
      <xdr:rowOff>448920</xdr:rowOff>
    </xdr:to>
    <xdr:pic>
      <xdr:nvPicPr>
        <xdr:cNvPr id="34" name="3 Imagen" descr=""/>
        <xdr:cNvPicPr/>
      </xdr:nvPicPr>
      <xdr:blipFill>
        <a:blip r:embed="rId1"/>
        <a:stretch/>
      </xdr:blipFill>
      <xdr:spPr>
        <a:xfrm>
          <a:off x="1537200" y="215280"/>
          <a:ext cx="259344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358200</xdr:colOff>
      <xdr:row>0</xdr:row>
      <xdr:rowOff>43920</xdr:rowOff>
    </xdr:from>
    <xdr:to>
      <xdr:col>2</xdr:col>
      <xdr:colOff>457920</xdr:colOff>
      <xdr:row>2</xdr:row>
      <xdr:rowOff>200880</xdr:rowOff>
    </xdr:to>
    <xdr:pic>
      <xdr:nvPicPr>
        <xdr:cNvPr id="35" name="3 Imagen" descr=""/>
        <xdr:cNvPicPr/>
      </xdr:nvPicPr>
      <xdr:blipFill>
        <a:blip r:embed="rId1"/>
        <a:stretch/>
      </xdr:blipFill>
      <xdr:spPr>
        <a:xfrm>
          <a:off x="559440" y="43920"/>
          <a:ext cx="1532160" cy="7855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644040</xdr:colOff>
      <xdr:row>0</xdr:row>
      <xdr:rowOff>167040</xdr:rowOff>
    </xdr:from>
    <xdr:to>
      <xdr:col>3</xdr:col>
      <xdr:colOff>131040</xdr:colOff>
      <xdr:row>2</xdr:row>
      <xdr:rowOff>400680</xdr:rowOff>
    </xdr:to>
    <xdr:pic>
      <xdr:nvPicPr>
        <xdr:cNvPr id="36" name="3 Imagen" descr=""/>
        <xdr:cNvPicPr/>
      </xdr:nvPicPr>
      <xdr:blipFill>
        <a:blip r:embed="rId1"/>
        <a:stretch/>
      </xdr:blipFill>
      <xdr:spPr>
        <a:xfrm>
          <a:off x="644040" y="167040"/>
          <a:ext cx="256464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85680</xdr:colOff>
      <xdr:row>0</xdr:row>
      <xdr:rowOff>530280</xdr:rowOff>
    </xdr:from>
    <xdr:to>
      <xdr:col>1</xdr:col>
      <xdr:colOff>1312560</xdr:colOff>
      <xdr:row>2</xdr:row>
      <xdr:rowOff>327240</xdr:rowOff>
    </xdr:to>
    <xdr:pic>
      <xdr:nvPicPr>
        <xdr:cNvPr id="37" name="3 Imagen" descr=""/>
        <xdr:cNvPicPr/>
      </xdr:nvPicPr>
      <xdr:blipFill>
        <a:blip r:embed="rId1"/>
        <a:stretch/>
      </xdr:blipFill>
      <xdr:spPr>
        <a:xfrm>
          <a:off x="85680" y="530280"/>
          <a:ext cx="1628640" cy="873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329400</xdr:colOff>
      <xdr:row>0</xdr:row>
      <xdr:rowOff>156240</xdr:rowOff>
    </xdr:from>
    <xdr:to>
      <xdr:col>2</xdr:col>
      <xdr:colOff>876240</xdr:colOff>
      <xdr:row>2</xdr:row>
      <xdr:rowOff>389880</xdr:rowOff>
    </xdr:to>
    <xdr:pic>
      <xdr:nvPicPr>
        <xdr:cNvPr id="38" name="3 Imagen" descr=""/>
        <xdr:cNvPicPr/>
      </xdr:nvPicPr>
      <xdr:blipFill>
        <a:blip r:embed="rId1"/>
        <a:stretch/>
      </xdr:blipFill>
      <xdr:spPr>
        <a:xfrm>
          <a:off x="329400" y="156240"/>
          <a:ext cx="251388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84960</xdr:colOff>
      <xdr:row>0</xdr:row>
      <xdr:rowOff>530280</xdr:rowOff>
    </xdr:from>
    <xdr:to>
      <xdr:col>1</xdr:col>
      <xdr:colOff>1311840</xdr:colOff>
      <xdr:row>2</xdr:row>
      <xdr:rowOff>327240</xdr:rowOff>
    </xdr:to>
    <xdr:pic>
      <xdr:nvPicPr>
        <xdr:cNvPr id="39" name="3 Imagen" descr=""/>
        <xdr:cNvPicPr/>
      </xdr:nvPicPr>
      <xdr:blipFill>
        <a:blip r:embed="rId1"/>
        <a:stretch/>
      </xdr:blipFill>
      <xdr:spPr>
        <a:xfrm>
          <a:off x="84960" y="530280"/>
          <a:ext cx="1628640" cy="873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838800</xdr:colOff>
      <xdr:row>0</xdr:row>
      <xdr:rowOff>191160</xdr:rowOff>
    </xdr:from>
    <xdr:to>
      <xdr:col>2</xdr:col>
      <xdr:colOff>594360</xdr:colOff>
      <xdr:row>2</xdr:row>
      <xdr:rowOff>424800</xdr:rowOff>
    </xdr:to>
    <xdr:pic>
      <xdr:nvPicPr>
        <xdr:cNvPr id="40" name="3 Imagen" descr=""/>
        <xdr:cNvPicPr/>
      </xdr:nvPicPr>
      <xdr:blipFill>
        <a:blip r:embed="rId1"/>
        <a:stretch/>
      </xdr:blipFill>
      <xdr:spPr>
        <a:xfrm>
          <a:off x="838800" y="191160"/>
          <a:ext cx="255888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800640</xdr:colOff>
      <xdr:row>0</xdr:row>
      <xdr:rowOff>229320</xdr:rowOff>
    </xdr:from>
    <xdr:to>
      <xdr:col>2</xdr:col>
      <xdr:colOff>556200</xdr:colOff>
      <xdr:row>2</xdr:row>
      <xdr:rowOff>462960</xdr:rowOff>
    </xdr:to>
    <xdr:pic>
      <xdr:nvPicPr>
        <xdr:cNvPr id="41" name="3 Imagen" descr=""/>
        <xdr:cNvPicPr/>
      </xdr:nvPicPr>
      <xdr:blipFill>
        <a:blip r:embed="rId1"/>
        <a:stretch/>
      </xdr:blipFill>
      <xdr:spPr>
        <a:xfrm>
          <a:off x="800640" y="229320"/>
          <a:ext cx="2558880" cy="15480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2172240</xdr:colOff>
      <xdr:row>0</xdr:row>
      <xdr:rowOff>153000</xdr:rowOff>
    </xdr:from>
    <xdr:to>
      <xdr:col>1</xdr:col>
      <xdr:colOff>1510560</xdr:colOff>
      <xdr:row>2</xdr:row>
      <xdr:rowOff>507240</xdr:rowOff>
    </xdr:to>
    <xdr:pic>
      <xdr:nvPicPr>
        <xdr:cNvPr id="42" name="3 Imagen" descr=""/>
        <xdr:cNvPicPr/>
      </xdr:nvPicPr>
      <xdr:blipFill>
        <a:blip r:embed="rId1"/>
        <a:stretch/>
      </xdr:blipFill>
      <xdr:spPr>
        <a:xfrm>
          <a:off x="2172240" y="153000"/>
          <a:ext cx="2785680" cy="1668600"/>
        </a:xfrm>
        <a:prstGeom prst="rect">
          <a:avLst/>
        </a:prstGeom>
        <a:ln w="936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F4E79"/>
    <pageSetUpPr fitToPage="false"/>
  </sheetPr>
  <dimension ref="A1:AG603"/>
  <sheetViews>
    <sheetView showFormulas="false" showGridLines="true" showRowColHeaders="true" showZeros="true" rightToLeft="false" tabSelected="false" showOutlineSymbols="true" defaultGridColor="true" view="pageBreakPreview" topLeftCell="H2" colorId="64" zoomScale="32" zoomScaleNormal="32" zoomScalePageLayoutView="32" workbookViewId="0">
      <pane xSplit="0" ySplit="4" topLeftCell="A196" activePane="bottomLeft" state="frozen"/>
      <selection pane="topLeft" activeCell="H2" activeCellId="0" sqref="H2"/>
      <selection pane="bottomLeft" activeCell="U520" activeCellId="0" sqref="U520"/>
    </sheetView>
  </sheetViews>
  <sheetFormatPr defaultColWidth="10.04687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17.71"/>
    <col collapsed="false" customWidth="true" hidden="false" outlineLevel="0" max="4" min="4" style="0" width="32.29"/>
    <col collapsed="false" customWidth="true" hidden="false" outlineLevel="0" max="5" min="5" style="0" width="11.42"/>
    <col collapsed="false" customWidth="true" hidden="false" outlineLevel="0" max="6" min="6" style="0" width="11.99"/>
    <col collapsed="false" customWidth="true" hidden="false" outlineLevel="0" max="21" min="20" style="0" width="12.42"/>
    <col collapsed="false" customWidth="true" hidden="false" outlineLevel="0" max="22" min="22" style="0" width="43"/>
    <col collapsed="false" customWidth="true" hidden="false" outlineLevel="0" max="23" min="23" style="0" width="11.86"/>
    <col collapsed="false" customWidth="true" hidden="false" outlineLevel="0" max="24" min="24" style="0" width="11.99"/>
    <col collapsed="false" customWidth="true" hidden="false" outlineLevel="0" max="25" min="25" style="1" width="18.85"/>
    <col collapsed="false" customWidth="true" hidden="false" outlineLevel="0" max="27" min="26" style="0" width="15"/>
    <col collapsed="false" customWidth="true" hidden="false" outlineLevel="0" max="31" min="31" style="0" width="19.57"/>
  </cols>
  <sheetData>
    <row r="1" customFormat="false" ht="33.75" hidden="false" customHeight="true" outlineLevel="0" collapsed="false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 t="s">
        <v>1</v>
      </c>
      <c r="W1" s="4"/>
      <c r="X1" s="4"/>
    </row>
    <row r="2" customFormat="false" ht="33.75" hidden="false" customHeight="true" outlineLevel="0" collapsed="false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 t="s">
        <v>2</v>
      </c>
      <c r="W2" s="4"/>
      <c r="X2" s="4"/>
    </row>
    <row r="3" customFormat="false" ht="33.75" hidden="false" customHeight="true" outlineLevel="0" collapsed="false">
      <c r="A3" s="2"/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 t="s">
        <v>4</v>
      </c>
      <c r="P3" s="6"/>
      <c r="Q3" s="6"/>
      <c r="R3" s="6"/>
      <c r="S3" s="6"/>
      <c r="T3" s="6"/>
      <c r="U3" s="6"/>
      <c r="V3" s="4" t="s">
        <v>5</v>
      </c>
      <c r="W3" s="4"/>
      <c r="X3" s="4"/>
    </row>
    <row r="4" customFormat="false" ht="159.75" hidden="false" customHeight="true" outlineLevel="0" collapsed="false">
      <c r="A4" s="7" t="s">
        <v>6</v>
      </c>
      <c r="B4" s="7"/>
      <c r="C4" s="8" t="s">
        <v>7</v>
      </c>
      <c r="D4" s="8" t="s">
        <v>8</v>
      </c>
      <c r="E4" s="8" t="s">
        <v>9</v>
      </c>
      <c r="F4" s="8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10" t="s">
        <v>22</v>
      </c>
      <c r="S4" s="8" t="s">
        <v>23</v>
      </c>
      <c r="T4" s="8" t="s">
        <v>24</v>
      </c>
      <c r="U4" s="8" t="s">
        <v>25</v>
      </c>
      <c r="V4" s="8" t="s">
        <v>26</v>
      </c>
      <c r="W4" s="8" t="s">
        <v>27</v>
      </c>
      <c r="X4" s="8" t="s">
        <v>28</v>
      </c>
      <c r="Y4" s="11" t="s">
        <v>29</v>
      </c>
      <c r="AD4" s="12" t="s">
        <v>30</v>
      </c>
      <c r="AE4" s="12"/>
      <c r="AF4" s="12"/>
      <c r="AG4" s="12"/>
    </row>
    <row r="5" customFormat="false" ht="13.5" hidden="false" customHeight="true" outlineLevel="0" collapsed="false">
      <c r="A5" s="13" t="s">
        <v>31</v>
      </c>
      <c r="B5" s="14" t="s">
        <v>32</v>
      </c>
      <c r="C5" s="15" t="s">
        <v>33</v>
      </c>
      <c r="D5" s="16" t="s">
        <v>34</v>
      </c>
      <c r="E5" s="16" t="n">
        <v>15</v>
      </c>
      <c r="F5" s="17" t="n">
        <v>48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s">
        <v>35</v>
      </c>
      <c r="S5" s="18" t="n">
        <f aca="false">IF(F5="-","",SUM(G5:Q5))</f>
        <v>0</v>
      </c>
      <c r="T5" s="19" t="n">
        <v>0</v>
      </c>
      <c r="U5" s="17" t="n">
        <v>144695</v>
      </c>
      <c r="V5" s="17" t="str">
        <f aca="false">IFERROR(VLOOKUP(U5,'Plantilla y Concentrado'!$B$4:$C$811,2,0),"")</f>
        <v>Alvarez Becerra Emiliano</v>
      </c>
      <c r="W5" s="20" t="n">
        <f aca="false">IF(S5=0,1,IF(S5&gt;AD5,(1-AE5),IF(S5&lt;AD5,1)))</f>
        <v>1</v>
      </c>
      <c r="X5" s="20" t="str">
        <f aca="false">IF(OR(S5=0,S5=""),"-",T5/S5)</f>
        <v>-</v>
      </c>
      <c r="Y5" s="21" t="n">
        <f aca="false">IF(T5&gt;S5,"SI")</f>
        <v>0</v>
      </c>
      <c r="Z5" s="22" t="s">
        <v>36</v>
      </c>
      <c r="AA5" s="22"/>
      <c r="AD5" s="23" t="n">
        <f aca="false">IF(F5="-","",F5*0.021)</f>
        <v>1.008</v>
      </c>
      <c r="AE5" s="24" t="str">
        <f aca="false">IF(S5=0,"-",IF(S5&lt;AD5,(S5/100),((S5-AD5)/100)))</f>
        <v>-</v>
      </c>
      <c r="AF5" s="0" t="n">
        <f aca="false">G5</f>
        <v>0</v>
      </c>
      <c r="AG5" s="0" t="n">
        <f aca="false">SUM(H5:Q5)</f>
        <v>0</v>
      </c>
    </row>
    <row r="6" customFormat="false" ht="13.5" hidden="false" customHeight="true" outlineLevel="0" collapsed="false">
      <c r="A6" s="13"/>
      <c r="B6" s="14"/>
      <c r="C6" s="15" t="s">
        <v>33</v>
      </c>
      <c r="D6" s="16" t="s">
        <v>34</v>
      </c>
      <c r="E6" s="16" t="n">
        <v>16</v>
      </c>
      <c r="F6" s="17" t="n">
        <v>33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s">
        <v>35</v>
      </c>
      <c r="S6" s="18" t="n">
        <f aca="false">IF(F6="-","",SUM(G6:Q6))</f>
        <v>0</v>
      </c>
      <c r="T6" s="19" t="n">
        <v>0</v>
      </c>
      <c r="U6" s="17" t="n">
        <v>144695</v>
      </c>
      <c r="V6" s="17" t="str">
        <f aca="false">IFERROR(VLOOKUP(U6,'Plantilla y Concentrado'!$B$4:$C$811,2,0),"")</f>
        <v>Alvarez Becerra Emiliano</v>
      </c>
      <c r="W6" s="20" t="n">
        <f aca="false">IF(S6=0,1,IF(S6&gt;AD6,(1-AE6),IF(S6&lt;AD6,1)))</f>
        <v>1</v>
      </c>
      <c r="X6" s="20" t="str">
        <f aca="false">IF(OR(S6=0,S6=""),"-",T6/S6)</f>
        <v>-</v>
      </c>
      <c r="Y6" s="21" t="n">
        <f aca="false">IF(T6&gt;S6,"SI")</f>
        <v>0</v>
      </c>
      <c r="Z6" s="22"/>
      <c r="AA6" s="22"/>
      <c r="AD6" s="23" t="n">
        <f aca="false">IF(F6="-","",F6*0.021)</f>
        <v>0.693</v>
      </c>
      <c r="AE6" s="0" t="str">
        <f aca="false">IF(S6=0,"-",IF(S6&lt;AD6,(S6/100),((S6-AD6)/100)))</f>
        <v>-</v>
      </c>
      <c r="AF6" s="0" t="n">
        <f aca="false">G6</f>
        <v>0</v>
      </c>
      <c r="AG6" s="0" t="n">
        <f aca="false">SUM(H6:Q6)</f>
        <v>0</v>
      </c>
    </row>
    <row r="7" customFormat="false" ht="13.5" hidden="false" customHeight="true" outlineLevel="0" collapsed="false">
      <c r="A7" s="13"/>
      <c r="B7" s="14"/>
      <c r="C7" s="15" t="s">
        <v>33</v>
      </c>
      <c r="D7" s="16" t="s">
        <v>34</v>
      </c>
      <c r="E7" s="16" t="n">
        <v>17</v>
      </c>
      <c r="F7" s="17" t="n">
        <v>43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s">
        <v>35</v>
      </c>
      <c r="S7" s="18" t="n">
        <f aca="false">IF(F7="-","",SUM(G7:Q7))</f>
        <v>0</v>
      </c>
      <c r="T7" s="19" t="n">
        <v>0</v>
      </c>
      <c r="U7" s="17" t="n">
        <v>144695</v>
      </c>
      <c r="V7" s="17" t="str">
        <f aca="false">IFERROR(VLOOKUP(U7,'Plantilla y Concentrado'!$B$4:$C$811,2,0),"")</f>
        <v>Alvarez Becerra Emiliano</v>
      </c>
      <c r="W7" s="20" t="n">
        <f aca="false">IF(S7=0,1,IF(S7&gt;AD7,(1-AE7),IF(S7&lt;AD7,1)))</f>
        <v>1</v>
      </c>
      <c r="X7" s="20" t="str">
        <f aca="false">IF(OR(S7=0,S7=""),"-",T7/S7)</f>
        <v>-</v>
      </c>
      <c r="Y7" s="21" t="n">
        <f aca="false">IF(T7&gt;S7,"SI")</f>
        <v>0</v>
      </c>
      <c r="Z7" s="22"/>
      <c r="AA7" s="22"/>
      <c r="AD7" s="23" t="n">
        <f aca="false">IF(F7="-","",F7*0.021)</f>
        <v>0.903</v>
      </c>
      <c r="AE7" s="0" t="str">
        <f aca="false">IF(S7=0,"-",IF(S7&lt;AD7,(S7/100),((S7-AD7)/100)))</f>
        <v>-</v>
      </c>
      <c r="AF7" s="0" t="n">
        <f aca="false">G7</f>
        <v>0</v>
      </c>
      <c r="AG7" s="0" t="n">
        <f aca="false">SUM(H7:Q7)</f>
        <v>0</v>
      </c>
    </row>
    <row r="8" customFormat="false" ht="13.5" hidden="false" customHeight="true" outlineLevel="0" collapsed="false">
      <c r="A8" s="13"/>
      <c r="B8" s="14"/>
      <c r="C8" s="15" t="s">
        <v>33</v>
      </c>
      <c r="D8" s="16" t="s">
        <v>34</v>
      </c>
      <c r="E8" s="16" t="n">
        <v>18</v>
      </c>
      <c r="F8" s="17" t="n">
        <v>41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s">
        <v>35</v>
      </c>
      <c r="S8" s="18" t="n">
        <f aca="false">IF(F8="-","",SUM(G8:Q8))</f>
        <v>0</v>
      </c>
      <c r="T8" s="19" t="n">
        <v>0</v>
      </c>
      <c r="U8" s="17" t="n">
        <v>144695</v>
      </c>
      <c r="V8" s="17" t="str">
        <f aca="false">IFERROR(VLOOKUP(U8,'Plantilla y Concentrado'!$B$4:$C$811,2,0),"")</f>
        <v>Alvarez Becerra Emiliano</v>
      </c>
      <c r="W8" s="20" t="n">
        <f aca="false">IF(S8=0,1,IF(S8&gt;AD8,(1-AE8),IF(S8&lt;AD8,1)))</f>
        <v>1</v>
      </c>
      <c r="X8" s="20" t="str">
        <f aca="false">IF(OR(S8=0,S8=""),"-",T8/S8)</f>
        <v>-</v>
      </c>
      <c r="Y8" s="21" t="n">
        <f aca="false">IF(T8&gt;S8,"SI")</f>
        <v>0</v>
      </c>
      <c r="Z8" s="22"/>
      <c r="AA8" s="22"/>
      <c r="AD8" s="23" t="n">
        <f aca="false">IF(F8="-","",F8*0.021)</f>
        <v>0.861</v>
      </c>
      <c r="AE8" s="0" t="str">
        <f aca="false">IF(S8=0,"-",IF(S8&lt;AD8,(S8/100),((S8-AD8)/100)))</f>
        <v>-</v>
      </c>
      <c r="AF8" s="0" t="n">
        <f aca="false">G8</f>
        <v>0</v>
      </c>
      <c r="AG8" s="0" t="n">
        <f aca="false">SUM(H8:Q8)</f>
        <v>0</v>
      </c>
    </row>
    <row r="9" customFormat="false" ht="13.5" hidden="false" customHeight="true" outlineLevel="0" collapsed="false">
      <c r="A9" s="13"/>
      <c r="B9" s="14"/>
      <c r="C9" s="15" t="s">
        <v>33</v>
      </c>
      <c r="D9" s="16" t="s">
        <v>34</v>
      </c>
      <c r="E9" s="16" t="n">
        <v>19</v>
      </c>
      <c r="F9" s="17" t="n">
        <v>55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s">
        <v>35</v>
      </c>
      <c r="S9" s="18" t="n">
        <f aca="false">IF(F9="-","",SUM(G9:Q9))</f>
        <v>0</v>
      </c>
      <c r="T9" s="19" t="n">
        <v>0</v>
      </c>
      <c r="U9" s="17" t="n">
        <v>144695</v>
      </c>
      <c r="V9" s="17" t="str">
        <f aca="false">IFERROR(VLOOKUP(U9,'Plantilla y Concentrado'!$B$4:$C$811,2,0),"")</f>
        <v>Alvarez Becerra Emiliano</v>
      </c>
      <c r="W9" s="20" t="n">
        <f aca="false">IF(S9=0,1,IF(S9&gt;AD9,(1-AE9),IF(S9&lt;AD9,1)))</f>
        <v>1</v>
      </c>
      <c r="X9" s="20" t="str">
        <f aca="false">IF(OR(S9=0,S9=""),"-",T9/S9)</f>
        <v>-</v>
      </c>
      <c r="Y9" s="21" t="n">
        <f aca="false">IF(T9&gt;S9,"SI")</f>
        <v>0</v>
      </c>
      <c r="Z9" s="22"/>
      <c r="AA9" s="22"/>
      <c r="AD9" s="23" t="n">
        <f aca="false">IF(F9="-","",F9*0.021)</f>
        <v>1.155</v>
      </c>
      <c r="AE9" s="0" t="str">
        <f aca="false">IF(S9=0,"-",IF(S9&lt;AD9,(S9/100),((S9-AD9)/100)))</f>
        <v>-</v>
      </c>
      <c r="AF9" s="0" t="n">
        <f aca="false">G9</f>
        <v>0</v>
      </c>
      <c r="AG9" s="0" t="n">
        <f aca="false">SUM(H9:Q9)</f>
        <v>0</v>
      </c>
    </row>
    <row r="10" customFormat="false" ht="13.5" hidden="false" customHeight="true" outlineLevel="0" collapsed="false">
      <c r="A10" s="13"/>
      <c r="B10" s="14"/>
      <c r="C10" s="15" t="s">
        <v>33</v>
      </c>
      <c r="D10" s="16" t="s">
        <v>34</v>
      </c>
      <c r="E10" s="16" t="n">
        <v>20</v>
      </c>
      <c r="F10" s="17" t="n">
        <v>43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s">
        <v>35</v>
      </c>
      <c r="S10" s="18" t="n">
        <f aca="false">IF(F10="-","",SUM(G10:Q10))</f>
        <v>0</v>
      </c>
      <c r="T10" s="19" t="n">
        <v>0</v>
      </c>
      <c r="U10" s="17" t="n">
        <v>144695</v>
      </c>
      <c r="V10" s="17" t="str">
        <f aca="false">IFERROR(VLOOKUP(U10,'Plantilla y Concentrado'!$B$4:$C$811,2,0),"")</f>
        <v>Alvarez Becerra Emiliano</v>
      </c>
      <c r="W10" s="20" t="n">
        <f aca="false">IF(S10=0,1,IF(S10&gt;AD10,(1-AE10),IF(S10&lt;AD10,1)))</f>
        <v>1</v>
      </c>
      <c r="X10" s="20" t="str">
        <f aca="false">IF(OR(S10=0,S10=""),"-",T10/S10)</f>
        <v>-</v>
      </c>
      <c r="Y10" s="21" t="n">
        <f aca="false">IF(T10&gt;S10,"SI")</f>
        <v>0</v>
      </c>
      <c r="Z10" s="22"/>
      <c r="AA10" s="22"/>
      <c r="AD10" s="23" t="n">
        <f aca="false">IF(F10="-","",F10*0.021)</f>
        <v>0.903</v>
      </c>
      <c r="AE10" s="0" t="str">
        <f aca="false">IF(S10=0,"-",IF(S10&lt;AD10,(S10/100),((S10-AD10)/100)))</f>
        <v>-</v>
      </c>
      <c r="AF10" s="0" t="n">
        <f aca="false">G10</f>
        <v>0</v>
      </c>
      <c r="AG10" s="0" t="n">
        <f aca="false">SUM(H10:Q10)</f>
        <v>0</v>
      </c>
    </row>
    <row r="11" customFormat="false" ht="13.5" hidden="false" customHeight="true" outlineLevel="0" collapsed="false">
      <c r="A11" s="13"/>
      <c r="B11" s="14"/>
      <c r="C11" s="15" t="s">
        <v>33</v>
      </c>
      <c r="D11" s="16" t="s">
        <v>34</v>
      </c>
      <c r="E11" s="16" t="n">
        <v>21</v>
      </c>
      <c r="F11" s="17" t="n">
        <v>33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s">
        <v>35</v>
      </c>
      <c r="S11" s="18" t="n">
        <f aca="false">IF(F11="-","",SUM(G11:Q11))</f>
        <v>0</v>
      </c>
      <c r="T11" s="19" t="n">
        <v>0</v>
      </c>
      <c r="U11" s="17" t="n">
        <v>136867</v>
      </c>
      <c r="V11" s="17" t="str">
        <f aca="false">IFERROR(VLOOKUP(U11,'Plantilla y Concentrado'!$B$4:$C$811,2,0),"")</f>
        <v>Barba Ramirez Jatziri Lizeth</v>
      </c>
      <c r="W11" s="20" t="n">
        <f aca="false">IF(S11=0,1,IF(S11&gt;AD11,(1-AE11),IF(S11&lt;AD11,1)))</f>
        <v>1</v>
      </c>
      <c r="X11" s="20" t="str">
        <f aca="false">IF(OR(S11=0,S11=""),"-",T11/S11)</f>
        <v>-</v>
      </c>
      <c r="Y11" s="21" t="n">
        <f aca="false">IF(T11&gt;S11,"SI")</f>
        <v>0</v>
      </c>
      <c r="Z11" s="22"/>
      <c r="AA11" s="22"/>
      <c r="AD11" s="23" t="n">
        <f aca="false">IF(F11="-","",F11*0.021)</f>
        <v>0.693</v>
      </c>
      <c r="AE11" s="0" t="str">
        <f aca="false">IF(S11=0,"-",IF(S11&lt;AD11,(S11/100),((S11-AD11)/100)))</f>
        <v>-</v>
      </c>
      <c r="AF11" s="0" t="n">
        <f aca="false">G11</f>
        <v>0</v>
      </c>
      <c r="AG11" s="0" t="n">
        <f aca="false">SUM(H11:Q11)</f>
        <v>0</v>
      </c>
    </row>
    <row r="12" customFormat="false" ht="13.5" hidden="false" customHeight="true" outlineLevel="0" collapsed="false">
      <c r="A12" s="13"/>
      <c r="B12" s="14"/>
      <c r="C12" s="15" t="s">
        <v>33</v>
      </c>
      <c r="D12" s="16" t="s">
        <v>34</v>
      </c>
      <c r="E12" s="16" t="n">
        <v>22</v>
      </c>
      <c r="F12" s="17" t="n">
        <v>50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s">
        <v>37</v>
      </c>
      <c r="S12" s="18" t="n">
        <f aca="false">IF(F12="-","",SUM(G12:Q12))</f>
        <v>0</v>
      </c>
      <c r="T12" s="19" t="n">
        <v>0</v>
      </c>
      <c r="U12" s="17" t="n">
        <v>136867</v>
      </c>
      <c r="V12" s="17" t="str">
        <f aca="false">IFERROR(VLOOKUP(U12,'Plantilla y Concentrado'!$B$4:$C$811,2,0),"")</f>
        <v>Barba Ramirez Jatziri Lizeth</v>
      </c>
      <c r="W12" s="20" t="n">
        <f aca="false">IF(S12=0,1,IF(S12&gt;AD12,(1-AE12),IF(S12&lt;AD12,1)))</f>
        <v>1</v>
      </c>
      <c r="X12" s="20" t="str">
        <f aca="false">IF(OR(S12=0,S12=""),"-",T12/S12)</f>
        <v>-</v>
      </c>
      <c r="Y12" s="21" t="n">
        <f aca="false">IF(T12&gt;S12,"SI")</f>
        <v>0</v>
      </c>
      <c r="Z12" s="22"/>
      <c r="AA12" s="22"/>
      <c r="AD12" s="23" t="n">
        <f aca="false">IF(F12="-","",F12*0.021)</f>
        <v>1.05</v>
      </c>
      <c r="AE12" s="0" t="str">
        <f aca="false">IF(S12=0,"-",IF(S12&lt;AD12,(S12/100),((S12-AD12)/100)))</f>
        <v>-</v>
      </c>
      <c r="AF12" s="0" t="n">
        <f aca="false">G12</f>
        <v>0</v>
      </c>
      <c r="AG12" s="0" t="n">
        <f aca="false">SUM(H12:Q12)</f>
        <v>0</v>
      </c>
    </row>
    <row r="13" customFormat="false" ht="13.5" hidden="false" customHeight="true" outlineLevel="0" collapsed="false">
      <c r="A13" s="13"/>
      <c r="B13" s="14"/>
      <c r="C13" s="15" t="s">
        <v>33</v>
      </c>
      <c r="D13" s="16" t="s">
        <v>34</v>
      </c>
      <c r="E13" s="16" t="n">
        <v>23</v>
      </c>
      <c r="F13" s="17" t="n">
        <v>46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s">
        <v>37</v>
      </c>
      <c r="S13" s="18" t="n">
        <f aca="false">IF(F13="-","",SUM(G13:Q13))</f>
        <v>0</v>
      </c>
      <c r="T13" s="19" t="n">
        <v>0</v>
      </c>
      <c r="U13" s="17" t="n">
        <v>136867</v>
      </c>
      <c r="V13" s="17" t="str">
        <f aca="false">IFERROR(VLOOKUP(U13,'Plantilla y Concentrado'!$B$4:$C$811,2,0),"")</f>
        <v>Barba Ramirez Jatziri Lizeth</v>
      </c>
      <c r="W13" s="20" t="n">
        <f aca="false">IF(S13=0,1,IF(S13&gt;AD13,(1-AE13),IF(S13&lt;AD13,1)))</f>
        <v>1</v>
      </c>
      <c r="X13" s="20" t="str">
        <f aca="false">IF(OR(S13=0,S13=""),"-",T13/S13)</f>
        <v>-</v>
      </c>
      <c r="Y13" s="21" t="n">
        <f aca="false">IF(T13&gt;S13,"SI")</f>
        <v>0</v>
      </c>
      <c r="Z13" s="22"/>
      <c r="AA13" s="22"/>
      <c r="AD13" s="23" t="n">
        <f aca="false">IF(F13="-","",F13*0.021)</f>
        <v>0.966</v>
      </c>
      <c r="AE13" s="0" t="str">
        <f aca="false">IF(S13=0,"-",IF(S13&lt;AD13,(S13/100),((S13-AD13)/100)))</f>
        <v>-</v>
      </c>
      <c r="AF13" s="0" t="n">
        <f aca="false">G13</f>
        <v>0</v>
      </c>
      <c r="AG13" s="0" t="n">
        <f aca="false">SUM(H13:Q13)</f>
        <v>0</v>
      </c>
    </row>
    <row r="14" customFormat="false" ht="13.5" hidden="false" customHeight="true" outlineLevel="0" collapsed="false">
      <c r="A14" s="13"/>
      <c r="B14" s="14"/>
      <c r="C14" s="15" t="s">
        <v>33</v>
      </c>
      <c r="D14" s="16" t="s">
        <v>34</v>
      </c>
      <c r="E14" s="16" t="n">
        <v>24</v>
      </c>
      <c r="F14" s="17" t="n">
        <v>34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s">
        <v>37</v>
      </c>
      <c r="S14" s="18" t="n">
        <f aca="false">IF(F14="-","",SUM(G14:Q14))</f>
        <v>0</v>
      </c>
      <c r="T14" s="19" t="n">
        <v>0</v>
      </c>
      <c r="U14" s="17" t="n">
        <v>136867</v>
      </c>
      <c r="V14" s="17" t="str">
        <f aca="false">IFERROR(VLOOKUP(U14,'Plantilla y Concentrado'!$B$4:$C$811,2,0),"")</f>
        <v>Barba Ramirez Jatziri Lizeth</v>
      </c>
      <c r="W14" s="20" t="n">
        <f aca="false">IF(S14=0,1,IF(S14&gt;AD14,(1-AE14),IF(S14&lt;AD14,1)))</f>
        <v>1</v>
      </c>
      <c r="X14" s="20" t="str">
        <f aca="false">IF(OR(S14=0,S14=""),"-",T14/S14)</f>
        <v>-</v>
      </c>
      <c r="Y14" s="21" t="n">
        <f aca="false">IF(T14&gt;S14,"SI")</f>
        <v>0</v>
      </c>
      <c r="Z14" s="22"/>
      <c r="AA14" s="22"/>
      <c r="AD14" s="23" t="n">
        <f aca="false">IF(F14="-","",F14*0.021)</f>
        <v>0.714</v>
      </c>
      <c r="AE14" s="0" t="str">
        <f aca="false">IF(S14=0,"-",IF(S14&lt;AD14,(S14/100),((S14-AD14)/100)))</f>
        <v>-</v>
      </c>
      <c r="AF14" s="0" t="n">
        <f aca="false">G14</f>
        <v>0</v>
      </c>
      <c r="AG14" s="0" t="n">
        <f aca="false">SUM(H14:Q14)</f>
        <v>0</v>
      </c>
    </row>
    <row r="15" customFormat="false" ht="13.5" hidden="false" customHeight="true" outlineLevel="0" collapsed="false">
      <c r="A15" s="13"/>
      <c r="B15" s="14"/>
      <c r="C15" s="15" t="s">
        <v>33</v>
      </c>
      <c r="D15" s="16" t="s">
        <v>34</v>
      </c>
      <c r="E15" s="16" t="n">
        <v>25</v>
      </c>
      <c r="F15" s="17" t="n">
        <v>37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s">
        <v>37</v>
      </c>
      <c r="S15" s="18" t="n">
        <f aca="false">IF(F15="-","",SUM(G15:Q15))</f>
        <v>0</v>
      </c>
      <c r="T15" s="19" t="n">
        <v>0</v>
      </c>
      <c r="U15" s="17" t="n">
        <v>158001</v>
      </c>
      <c r="V15" s="17" t="str">
        <f aca="false">IFERROR(VLOOKUP(U15,'Plantilla y Concentrado'!$B$4:$C$811,2,0),"")</f>
        <v>Nuñez Garcia Clarissa Naomi</v>
      </c>
      <c r="W15" s="20" t="n">
        <f aca="false">IF(S15=0,1,IF(S15&gt;AD15,(1-AE15),IF(S15&lt;AD15,1)))</f>
        <v>1</v>
      </c>
      <c r="X15" s="20" t="str">
        <f aca="false">IF(OR(S15=0,S15=""),"-",T15/S15)</f>
        <v>-</v>
      </c>
      <c r="Y15" s="21" t="n">
        <f aca="false">IF(T15&gt;S15,"SI")</f>
        <v>0</v>
      </c>
      <c r="Z15" s="22"/>
      <c r="AA15" s="22"/>
      <c r="AD15" s="23" t="n">
        <f aca="false">IF(F15="-","",F15*0.021)</f>
        <v>0.777</v>
      </c>
      <c r="AE15" s="0" t="str">
        <f aca="false">IF(S15=0,"-",IF(S15&lt;AD15,(S15/100),((S15-AD15)/100)))</f>
        <v>-</v>
      </c>
      <c r="AF15" s="0" t="n">
        <f aca="false">G15</f>
        <v>0</v>
      </c>
      <c r="AG15" s="0" t="n">
        <f aca="false">SUM(H15:Q15)</f>
        <v>0</v>
      </c>
    </row>
    <row r="16" customFormat="false" ht="13.5" hidden="false" customHeight="true" outlineLevel="0" collapsed="false">
      <c r="A16" s="13"/>
      <c r="B16" s="14"/>
      <c r="C16" s="15" t="s">
        <v>33</v>
      </c>
      <c r="D16" s="16" t="s">
        <v>34</v>
      </c>
      <c r="E16" s="16" t="n">
        <v>26</v>
      </c>
      <c r="F16" s="17" t="n">
        <v>43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s">
        <v>37</v>
      </c>
      <c r="S16" s="18" t="n">
        <f aca="false">IF(F16="-","",SUM(G16:Q16))</f>
        <v>0</v>
      </c>
      <c r="T16" s="19" t="n">
        <v>0</v>
      </c>
      <c r="U16" s="17" t="n">
        <v>151630</v>
      </c>
      <c r="V16" s="17" t="str">
        <f aca="false">IFERROR(VLOOKUP(U16,'Plantilla y Concentrado'!$B$4:$C$811,2,0),"")</f>
        <v>Muñoz Lara Karla Paola</v>
      </c>
      <c r="W16" s="20" t="n">
        <f aca="false">IF(S16=0,1,IF(S16&gt;AD16,(1-AE16),IF(S16&lt;AD16,1)))</f>
        <v>1</v>
      </c>
      <c r="X16" s="20" t="str">
        <f aca="false">IF(OR(S16=0,S16=""),"-",T16/S16)</f>
        <v>-</v>
      </c>
      <c r="Y16" s="21" t="n">
        <f aca="false">IF(T16&gt;S16,"SI")</f>
        <v>0</v>
      </c>
      <c r="Z16" s="22"/>
      <c r="AA16" s="22"/>
      <c r="AD16" s="23" t="n">
        <f aca="false">IF(F16="-","",F16*0.021)</f>
        <v>0.903</v>
      </c>
      <c r="AE16" s="0" t="str">
        <f aca="false">IF(S16=0,"-",IF(S16&lt;AD16,(S16/100),((S16-AD16)/100)))</f>
        <v>-</v>
      </c>
      <c r="AF16" s="0" t="n">
        <f aca="false">G16</f>
        <v>0</v>
      </c>
      <c r="AG16" s="0" t="n">
        <f aca="false">SUM(H16:Q16)</f>
        <v>0</v>
      </c>
    </row>
    <row r="17" customFormat="false" ht="13.5" hidden="false" customHeight="true" outlineLevel="0" collapsed="false">
      <c r="A17" s="13"/>
      <c r="B17" s="14"/>
      <c r="C17" s="15" t="s">
        <v>33</v>
      </c>
      <c r="D17" s="16" t="s">
        <v>34</v>
      </c>
      <c r="E17" s="16" t="n">
        <v>27</v>
      </c>
      <c r="F17" s="17" t="n">
        <v>48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s">
        <v>37</v>
      </c>
      <c r="S17" s="18" t="n">
        <f aca="false">IF(F17="-","",SUM(G17:Q17))</f>
        <v>0</v>
      </c>
      <c r="T17" s="19" t="n">
        <v>0</v>
      </c>
      <c r="U17" s="17" t="n">
        <v>151630</v>
      </c>
      <c r="V17" s="17" t="str">
        <f aca="false">IFERROR(VLOOKUP(U17,'Plantilla y Concentrado'!$B$4:$C$811,2,0),"")</f>
        <v>Muñoz Lara Karla Paola</v>
      </c>
      <c r="W17" s="20" t="n">
        <f aca="false">IF(S17=0,1,IF(S17&gt;AD17,(1-AE17),IF(S17&lt;AD17,1)))</f>
        <v>1</v>
      </c>
      <c r="X17" s="20" t="str">
        <f aca="false">IF(OR(S17=0,S17=""),"-",T17/S17)</f>
        <v>-</v>
      </c>
      <c r="Y17" s="21" t="n">
        <f aca="false">IF(T17&gt;S17,"SI")</f>
        <v>0</v>
      </c>
      <c r="Z17" s="22"/>
      <c r="AA17" s="22"/>
      <c r="AD17" s="23" t="n">
        <f aca="false">IF(F17="-","",F17*0.021)</f>
        <v>1.008</v>
      </c>
      <c r="AE17" s="0" t="str">
        <f aca="false">IF(S17=0,"-",IF(S17&lt;AD17,(S17/100),((S17-AD17)/100)))</f>
        <v>-</v>
      </c>
      <c r="AF17" s="0" t="n">
        <f aca="false">G17</f>
        <v>0</v>
      </c>
      <c r="AG17" s="0" t="n">
        <f aca="false">SUM(H17:Q17)</f>
        <v>0</v>
      </c>
    </row>
    <row r="18" customFormat="false" ht="13.5" hidden="false" customHeight="true" outlineLevel="0" collapsed="false">
      <c r="A18" s="13"/>
      <c r="B18" s="14"/>
      <c r="C18" s="15" t="s">
        <v>33</v>
      </c>
      <c r="D18" s="16" t="s">
        <v>34</v>
      </c>
      <c r="E18" s="16" t="n">
        <v>28</v>
      </c>
      <c r="F18" s="17" t="n">
        <v>39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s">
        <v>37</v>
      </c>
      <c r="S18" s="18" t="n">
        <f aca="false">IF(F18="-","",SUM(G18:Q18))</f>
        <v>0</v>
      </c>
      <c r="T18" s="19" t="n">
        <v>0</v>
      </c>
      <c r="U18" s="17" t="n">
        <v>151630</v>
      </c>
      <c r="V18" s="17" t="str">
        <f aca="false">IFERROR(VLOOKUP(U18,'Plantilla y Concentrado'!$B$4:$C$811,2,0),"")</f>
        <v>Muñoz Lara Karla Paola</v>
      </c>
      <c r="W18" s="20" t="n">
        <f aca="false">IF(S18=0,1,IF(S18&gt;AD18,(1-AE18),IF(S18&lt;AD18,1)))</f>
        <v>1</v>
      </c>
      <c r="X18" s="20" t="str">
        <f aca="false">IF(OR(S18=0,S18=""),"-",T18/S18)</f>
        <v>-</v>
      </c>
      <c r="Y18" s="21" t="n">
        <f aca="false">IF(T18&gt;S18,"SI")</f>
        <v>0</v>
      </c>
      <c r="Z18" s="22"/>
      <c r="AA18" s="22"/>
      <c r="AD18" s="23" t="n">
        <f aca="false">IF(F18="-","",F18*0.021)</f>
        <v>0.819</v>
      </c>
      <c r="AE18" s="0" t="str">
        <f aca="false">IF(S18=0,"-",IF(S18&lt;AD18,(S18/100),((S18-AD18)/100)))</f>
        <v>-</v>
      </c>
      <c r="AF18" s="0" t="n">
        <f aca="false">G18</f>
        <v>0</v>
      </c>
      <c r="AG18" s="0" t="n">
        <f aca="false">SUM(H18:Q18)</f>
        <v>0</v>
      </c>
    </row>
    <row r="19" customFormat="false" ht="13.5" hidden="false" customHeight="true" outlineLevel="0" collapsed="false">
      <c r="A19" s="13"/>
      <c r="B19" s="14"/>
      <c r="C19" s="15" t="s">
        <v>33</v>
      </c>
      <c r="D19" s="16" t="s">
        <v>34</v>
      </c>
      <c r="E19" s="16" t="n">
        <v>29</v>
      </c>
      <c r="F19" s="17" t="n">
        <v>26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s">
        <v>37</v>
      </c>
      <c r="S19" s="18" t="n">
        <f aca="false">IF(F19="-","",SUM(G19:Q19))</f>
        <v>0</v>
      </c>
      <c r="T19" s="19" t="n">
        <v>0</v>
      </c>
      <c r="U19" s="17" t="n">
        <v>151630</v>
      </c>
      <c r="V19" s="17" t="str">
        <f aca="false">IFERROR(VLOOKUP(U19,'Plantilla y Concentrado'!$B$4:$C$811,2,0),"")</f>
        <v>Muñoz Lara Karla Paola</v>
      </c>
      <c r="W19" s="20" t="n">
        <f aca="false">IF(S19=0,1,IF(S19&gt;AD19,(1-AE19),IF(S19&lt;AD19,1)))</f>
        <v>1</v>
      </c>
      <c r="X19" s="20" t="str">
        <f aca="false">IF(OR(S19=0,S19=""),"-",T19/S19)</f>
        <v>-</v>
      </c>
      <c r="Y19" s="21" t="n">
        <f aca="false">IF(T19&gt;S19,"SI")</f>
        <v>0</v>
      </c>
      <c r="Z19" s="22"/>
      <c r="AA19" s="22"/>
      <c r="AD19" s="23" t="n">
        <f aca="false">IF(F19="-","",F19*0.021)</f>
        <v>0.546</v>
      </c>
      <c r="AE19" s="0" t="str">
        <f aca="false">IF(S19=0,"-",IF(S19&lt;AD19,(S19/100),((S19-AD19)/100)))</f>
        <v>-</v>
      </c>
      <c r="AF19" s="0" t="n">
        <f aca="false">G19</f>
        <v>0</v>
      </c>
      <c r="AG19" s="0" t="n">
        <f aca="false">SUM(H19:Q19)</f>
        <v>0</v>
      </c>
    </row>
    <row r="20" customFormat="false" ht="13.5" hidden="false" customHeight="true" outlineLevel="0" collapsed="false">
      <c r="A20" s="13"/>
      <c r="B20" s="14"/>
      <c r="C20" s="15" t="s">
        <v>33</v>
      </c>
      <c r="D20" s="16" t="s">
        <v>34</v>
      </c>
      <c r="E20" s="16" t="n">
        <v>1</v>
      </c>
      <c r="F20" s="17" t="n">
        <v>56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s">
        <v>37</v>
      </c>
      <c r="S20" s="18" t="n">
        <f aca="false">IF(F20="-","",SUM(G20:Q20))</f>
        <v>0</v>
      </c>
      <c r="T20" s="19" t="n">
        <v>0</v>
      </c>
      <c r="U20" s="17" t="n">
        <v>151630</v>
      </c>
      <c r="V20" s="17" t="str">
        <f aca="false">IFERROR(VLOOKUP(U20,'Plantilla y Concentrado'!$B$4:$C$811,2,0),"")</f>
        <v>Muñoz Lara Karla Paola</v>
      </c>
      <c r="W20" s="20" t="n">
        <f aca="false">IF(S20=0,1,IF(S20&gt;AD20,(1-AE20),IF(S20&lt;AD20,1)))</f>
        <v>1</v>
      </c>
      <c r="X20" s="20" t="str">
        <f aca="false">IF(OR(S20=0,S20=""),"-",T20/S20)</f>
        <v>-</v>
      </c>
      <c r="Y20" s="21" t="n">
        <f aca="false">IF(T20&gt;S20,"SI")</f>
        <v>0</v>
      </c>
      <c r="Z20" s="22"/>
      <c r="AA20" s="22"/>
      <c r="AD20" s="23" t="n">
        <f aca="false">IF(F20="-","",F20*0.021)</f>
        <v>1.176</v>
      </c>
      <c r="AE20" s="0" t="str">
        <f aca="false">IF(S20=0,"-",IF(S20&lt;AD20,(S20/100),((S20-AD20)/100)))</f>
        <v>-</v>
      </c>
      <c r="AF20" s="0" t="n">
        <f aca="false">G20</f>
        <v>0</v>
      </c>
      <c r="AG20" s="0" t="n">
        <f aca="false">SUM(H20:Q20)</f>
        <v>0</v>
      </c>
    </row>
    <row r="21" customFormat="false" ht="13.5" hidden="false" customHeight="true" outlineLevel="0" collapsed="false">
      <c r="A21" s="13"/>
      <c r="B21" s="14"/>
      <c r="C21" s="15" t="s">
        <v>33</v>
      </c>
      <c r="D21" s="16" t="s">
        <v>34</v>
      </c>
      <c r="E21" s="16" t="n">
        <v>2</v>
      </c>
      <c r="F21" s="17" t="n">
        <v>137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s">
        <v>37</v>
      </c>
      <c r="S21" s="18" t="n">
        <f aca="false">IF(F21="-","",SUM(G21:Q21))</f>
        <v>0</v>
      </c>
      <c r="T21" s="19" t="n">
        <v>0</v>
      </c>
      <c r="U21" s="17" t="n">
        <v>151630</v>
      </c>
      <c r="V21" s="17" t="str">
        <f aca="false">IFERROR(VLOOKUP(U21,'Plantilla y Concentrado'!$B$4:$C$811,2,0),"")</f>
        <v>Muñoz Lara Karla Paola</v>
      </c>
      <c r="W21" s="20" t="n">
        <f aca="false">IF(S21=0,1,IF(S21&gt;AD21,(1-AE21),IF(S21&lt;AD21,1)))</f>
        <v>1</v>
      </c>
      <c r="X21" s="20" t="str">
        <f aca="false">IF(OR(S21=0,S21=""),"-",T21/S21)</f>
        <v>-</v>
      </c>
      <c r="Y21" s="21" t="n">
        <f aca="false">IF(T21&gt;S21,"SI")</f>
        <v>0</v>
      </c>
      <c r="Z21" s="22"/>
      <c r="AA21" s="22"/>
      <c r="AD21" s="23" t="n">
        <f aca="false">IF(F21="-","",F21*0.021)</f>
        <v>2.877</v>
      </c>
      <c r="AE21" s="0" t="str">
        <f aca="false">IF(S21=0,"-",IF(S21&lt;AD21,(S21/100),((S21-AD21)/100)))</f>
        <v>-</v>
      </c>
      <c r="AF21" s="0" t="n">
        <f aca="false">G21</f>
        <v>0</v>
      </c>
      <c r="AG21" s="0" t="n">
        <f aca="false">SUM(H21:Q21)</f>
        <v>0</v>
      </c>
    </row>
    <row r="22" customFormat="false" ht="13.5" hidden="false" customHeight="true" outlineLevel="0" collapsed="false">
      <c r="A22" s="13"/>
      <c r="B22" s="14"/>
      <c r="C22" s="15" t="s">
        <v>33</v>
      </c>
      <c r="D22" s="16" t="s">
        <v>34</v>
      </c>
      <c r="E22" s="16" t="n">
        <v>3</v>
      </c>
      <c r="F22" s="17" t="n">
        <v>32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s">
        <v>37</v>
      </c>
      <c r="S22" s="18" t="n">
        <f aca="false">IF(F22="-","",SUM(G22:Q22))</f>
        <v>0</v>
      </c>
      <c r="T22" s="19" t="n">
        <v>0</v>
      </c>
      <c r="U22" s="17" t="n">
        <v>151630</v>
      </c>
      <c r="V22" s="17" t="str">
        <f aca="false">IFERROR(VLOOKUP(U22,'Plantilla y Concentrado'!$B$4:$C$811,2,0),"")</f>
        <v>Muñoz Lara Karla Paola</v>
      </c>
      <c r="W22" s="20" t="n">
        <f aca="false">IF(S22=0,1,IF(S22&gt;AD22,(1-AE22),IF(S22&lt;AD22,1)))</f>
        <v>1</v>
      </c>
      <c r="X22" s="20" t="str">
        <f aca="false">IF(OR(S22=0,S22=""),"-",T22/S22)</f>
        <v>-</v>
      </c>
      <c r="Y22" s="21" t="n">
        <f aca="false">IF(T22&gt;S22,"SI")</f>
        <v>0</v>
      </c>
      <c r="Z22" s="22"/>
      <c r="AA22" s="22"/>
      <c r="AD22" s="23" t="n">
        <f aca="false">IF(F22="-","",F22*0.021)</f>
        <v>0.672</v>
      </c>
      <c r="AE22" s="0" t="str">
        <f aca="false">IF(S22=0,"-",IF(S22&lt;AD22,(S22/100),((S22-AD22)/100)))</f>
        <v>-</v>
      </c>
      <c r="AF22" s="0" t="n">
        <f aca="false">G22</f>
        <v>0</v>
      </c>
      <c r="AG22" s="0" t="n">
        <f aca="false">SUM(H22:Q22)</f>
        <v>0</v>
      </c>
    </row>
    <row r="23" customFormat="false" ht="13.5" hidden="true" customHeight="true" outlineLevel="0" collapsed="false">
      <c r="A23" s="13"/>
      <c r="B23" s="14"/>
      <c r="C23" s="15" t="s">
        <v>33</v>
      </c>
      <c r="D23" s="16" t="s">
        <v>34</v>
      </c>
      <c r="E23" s="16"/>
      <c r="F23" s="17" t="s">
        <v>37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s">
        <v>37</v>
      </c>
      <c r="S23" s="18" t="str">
        <f aca="false">IF(F23="-","",SUM(G23:Q23))</f>
        <v/>
      </c>
      <c r="T23" s="19" t="n">
        <v>0</v>
      </c>
      <c r="U23" s="17"/>
      <c r="V23" s="17" t="str">
        <f aca="false">IFERROR(VLOOKUP(U23,'Plantilla y Concentrado'!$B$4:$C$811,2,0),"")</f>
        <v/>
      </c>
      <c r="W23" s="20" t="n">
        <f aca="false">IF(S23=0,1,IF(S23&gt;AD23,(1-AE23),IF(S23&lt;AD23,1)))</f>
        <v>0</v>
      </c>
      <c r="X23" s="20" t="str">
        <f aca="false">IF(OR(S23=0,S23=""),"-",T23/S23)</f>
        <v>-</v>
      </c>
      <c r="Y23" s="21" t="n">
        <f aca="false">IF(T23&gt;S23,"SI")</f>
        <v>0</v>
      </c>
      <c r="Z23" s="22"/>
      <c r="AA23" s="22"/>
      <c r="AD23" s="23" t="str">
        <f aca="false">IF(F23="-","",F23*0.021)</f>
        <v/>
      </c>
      <c r="AE23" s="0" t="e">
        <f aca="false">IF(S23=0,"-",IF(S23&lt;AD23,(S23/100),((S23-AD23)/100)))</f>
        <v>#VALUE!</v>
      </c>
      <c r="AF23" s="0" t="n">
        <f aca="false">G23</f>
        <v>0</v>
      </c>
      <c r="AG23" s="0" t="n">
        <f aca="false">SUM(H23:Q23)</f>
        <v>0</v>
      </c>
    </row>
    <row r="24" customFormat="false" ht="13.5" hidden="true" customHeight="true" outlineLevel="0" collapsed="false">
      <c r="A24" s="13"/>
      <c r="B24" s="14"/>
      <c r="C24" s="15" t="s">
        <v>33</v>
      </c>
      <c r="D24" s="16" t="s">
        <v>34</v>
      </c>
      <c r="E24" s="16"/>
      <c r="F24" s="17" t="s">
        <v>37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s">
        <v>37</v>
      </c>
      <c r="S24" s="18" t="str">
        <f aca="false">IF(F24="-","",SUM(G24:Q24))</f>
        <v/>
      </c>
      <c r="T24" s="19" t="n">
        <v>0</v>
      </c>
      <c r="U24" s="17"/>
      <c r="V24" s="17" t="str">
        <f aca="false">IFERROR(VLOOKUP(U24,'Plantilla y Concentrado'!$B$4:$C$811,2,0),"")</f>
        <v/>
      </c>
      <c r="W24" s="20" t="n">
        <f aca="false">IF(S24=0,1,IF(S24&gt;AD24,(1-AE24),IF(S24&lt;AD24,1)))</f>
        <v>0</v>
      </c>
      <c r="X24" s="20" t="str">
        <f aca="false">IF(OR(S24=0,S24=""),"-",T24/S24)</f>
        <v>-</v>
      </c>
      <c r="Y24" s="21" t="n">
        <f aca="false">IF(T24&gt;S24,"SI")</f>
        <v>0</v>
      </c>
      <c r="Z24" s="22"/>
      <c r="AA24" s="22"/>
      <c r="AD24" s="23" t="str">
        <f aca="false">IF(F24="-","",F24*0.021)</f>
        <v/>
      </c>
      <c r="AE24" s="0" t="e">
        <f aca="false">IF(S24=0,"-",IF(S24&lt;AD24,(S24/100),((S24-AD24)/100)))</f>
        <v>#VALUE!</v>
      </c>
      <c r="AF24" s="0" t="n">
        <f aca="false">G24</f>
        <v>0</v>
      </c>
      <c r="AG24" s="0" t="n">
        <f aca="false">SUM(H24:Q24)</f>
        <v>0</v>
      </c>
    </row>
    <row r="25" customFormat="false" ht="13.5" hidden="true" customHeight="true" outlineLevel="0" collapsed="false">
      <c r="A25" s="13"/>
      <c r="B25" s="14"/>
      <c r="C25" s="15" t="s">
        <v>33</v>
      </c>
      <c r="D25" s="16" t="s">
        <v>34</v>
      </c>
      <c r="E25" s="16"/>
      <c r="F25" s="17" t="s">
        <v>37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s">
        <v>37</v>
      </c>
      <c r="S25" s="18" t="str">
        <f aca="false">IF(F25="-","",SUM(G25:Q25))</f>
        <v/>
      </c>
      <c r="T25" s="19" t="n">
        <v>0</v>
      </c>
      <c r="U25" s="17"/>
      <c r="V25" s="17" t="str">
        <f aca="false">IFERROR(VLOOKUP(U25,'Plantilla y Concentrado'!$B$4:$C$811,2,0),"")</f>
        <v/>
      </c>
      <c r="W25" s="20" t="n">
        <f aca="false">IF(S25=0,1,IF(S25&gt;AD25,(1-AE25),IF(S25&lt;AD25,1)))</f>
        <v>0</v>
      </c>
      <c r="X25" s="20" t="str">
        <f aca="false">IF(OR(S25=0,S25=""),"-",T25/S25)</f>
        <v>-</v>
      </c>
      <c r="Y25" s="21" t="n">
        <f aca="false">IF(T25&gt;S25,"SI")</f>
        <v>0</v>
      </c>
      <c r="Z25" s="22"/>
      <c r="AA25" s="22"/>
      <c r="AD25" s="23" t="str">
        <f aca="false">IF(F25="-","",F25*0.021)</f>
        <v/>
      </c>
      <c r="AE25" s="0" t="e">
        <f aca="false">IF(S25=0,"-",IF(S25&lt;AD25,(S25/100),((S25-AD25)/100)))</f>
        <v>#VALUE!</v>
      </c>
      <c r="AF25" s="0" t="n">
        <f aca="false">G25</f>
        <v>0</v>
      </c>
      <c r="AG25" s="0" t="n">
        <f aca="false">SUM(H25:Q25)</f>
        <v>0</v>
      </c>
    </row>
    <row r="26" customFormat="false" ht="13.5" hidden="true" customHeight="true" outlineLevel="0" collapsed="false">
      <c r="A26" s="13"/>
      <c r="B26" s="14"/>
      <c r="C26" s="15" t="s">
        <v>33</v>
      </c>
      <c r="D26" s="16" t="s">
        <v>34</v>
      </c>
      <c r="E26" s="16"/>
      <c r="F26" s="17" t="s">
        <v>37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s">
        <v>37</v>
      </c>
      <c r="S26" s="18" t="str">
        <f aca="false">IF(F26="-","",SUM(G26:Q26))</f>
        <v/>
      </c>
      <c r="T26" s="19" t="n">
        <v>0</v>
      </c>
      <c r="U26" s="17"/>
      <c r="V26" s="17" t="str">
        <f aca="false">IFERROR(VLOOKUP(U26,'Plantilla y Concentrado'!$B$4:$C$811,2,0),"")</f>
        <v/>
      </c>
      <c r="W26" s="20" t="n">
        <f aca="false">IF(S26=0,1,IF(S26&gt;AD26,(1-AE26),IF(S26&lt;AD26,1)))</f>
        <v>0</v>
      </c>
      <c r="X26" s="20" t="str">
        <f aca="false">IF(OR(S26=0,S26=""),"-",T26/S26)</f>
        <v>-</v>
      </c>
      <c r="Y26" s="21" t="n">
        <f aca="false">IF(T26&gt;S26,"SI")</f>
        <v>0</v>
      </c>
      <c r="Z26" s="22"/>
      <c r="AA26" s="22"/>
      <c r="AD26" s="23" t="str">
        <f aca="false">IF(F26="-","",F26*0.021)</f>
        <v/>
      </c>
      <c r="AE26" s="0" t="e">
        <f aca="false">IF(S26=0,"-",IF(S26&lt;AD26,(S26/100),((S26-AD26)/100)))</f>
        <v>#VALUE!</v>
      </c>
      <c r="AF26" s="0" t="n">
        <f aca="false">G26</f>
        <v>0</v>
      </c>
      <c r="AG26" s="0" t="n">
        <f aca="false">SUM(H26:Q26)</f>
        <v>0</v>
      </c>
    </row>
    <row r="27" customFormat="false" ht="13.5" hidden="true" customHeight="true" outlineLevel="0" collapsed="false">
      <c r="A27" s="13"/>
      <c r="B27" s="14"/>
      <c r="C27" s="15" t="s">
        <v>33</v>
      </c>
      <c r="D27" s="16" t="s">
        <v>34</v>
      </c>
      <c r="E27" s="16"/>
      <c r="F27" s="17" t="s">
        <v>37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s">
        <v>37</v>
      </c>
      <c r="S27" s="18" t="str">
        <f aca="false">IF(F27="-","",SUM(G27:Q27))</f>
        <v/>
      </c>
      <c r="T27" s="19" t="n">
        <v>0</v>
      </c>
      <c r="U27" s="17"/>
      <c r="V27" s="17" t="str">
        <f aca="false">IFERROR(VLOOKUP(U27,'Plantilla y Concentrado'!$B$4:$C$811,2,0),"")</f>
        <v/>
      </c>
      <c r="W27" s="20" t="n">
        <f aca="false">IF(S27=0,1,IF(S27&gt;AD27,(1-AE27),IF(S27&lt;AD27,1)))</f>
        <v>0</v>
      </c>
      <c r="X27" s="20" t="str">
        <f aca="false">IF(OR(S27=0,S27=""),"-",T27/S27)</f>
        <v>-</v>
      </c>
      <c r="Y27" s="21" t="n">
        <f aca="false">IF(T27&gt;S27,"SI")</f>
        <v>0</v>
      </c>
      <c r="Z27" s="22"/>
      <c r="AA27" s="22"/>
      <c r="AD27" s="23" t="str">
        <f aca="false">IF(F27="-","",F27*0.021)</f>
        <v/>
      </c>
      <c r="AE27" s="0" t="e">
        <f aca="false">IF(S27=0,"-",IF(S27&lt;AD27,(S27/100),((S27-AD27)/100)))</f>
        <v>#VALUE!</v>
      </c>
      <c r="AF27" s="0" t="n">
        <f aca="false">G27</f>
        <v>0</v>
      </c>
      <c r="AG27" s="0" t="n">
        <f aca="false">SUM(H27:Q27)</f>
        <v>0</v>
      </c>
    </row>
    <row r="28" customFormat="false" ht="13.5" hidden="true" customHeight="true" outlineLevel="0" collapsed="false">
      <c r="A28" s="13"/>
      <c r="B28" s="14"/>
      <c r="C28" s="15" t="s">
        <v>33</v>
      </c>
      <c r="D28" s="16" t="s">
        <v>34</v>
      </c>
      <c r="E28" s="16"/>
      <c r="F28" s="17" t="s">
        <v>37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s">
        <v>37</v>
      </c>
      <c r="S28" s="18" t="str">
        <f aca="false">IF(F28="-","",SUM(G28:Q28))</f>
        <v/>
      </c>
      <c r="T28" s="19" t="n">
        <v>0</v>
      </c>
      <c r="U28" s="17"/>
      <c r="V28" s="17" t="str">
        <f aca="false">IFERROR(VLOOKUP(U28,'Plantilla y Concentrado'!$B$4:$C$811,2,0),"")</f>
        <v/>
      </c>
      <c r="W28" s="20" t="n">
        <f aca="false">IF(S28=0,1,IF(S28&gt;AD28,(1-AE28),IF(S28&lt;AD28,1)))</f>
        <v>0</v>
      </c>
      <c r="X28" s="20" t="str">
        <f aca="false">IF(OR(S28=0,S28=""),"-",T28/S28)</f>
        <v>-</v>
      </c>
      <c r="Y28" s="21" t="n">
        <f aca="false">IF(T28&gt;S28,"SI")</f>
        <v>0</v>
      </c>
      <c r="Z28" s="22"/>
      <c r="AA28" s="22"/>
      <c r="AD28" s="23" t="str">
        <f aca="false">IF(F28="-","",F28*0.021)</f>
        <v/>
      </c>
      <c r="AE28" s="0" t="e">
        <f aca="false">IF(S28=0,"-",IF(S28&lt;AD28,(S28/100),((S28-AD28)/100)))</f>
        <v>#VALUE!</v>
      </c>
      <c r="AF28" s="0" t="n">
        <f aca="false">G28</f>
        <v>0</v>
      </c>
      <c r="AG28" s="0" t="n">
        <f aca="false">SUM(H28:Q28)</f>
        <v>0</v>
      </c>
    </row>
    <row r="29" customFormat="false" ht="13.5" hidden="true" customHeight="true" outlineLevel="0" collapsed="false">
      <c r="A29" s="13"/>
      <c r="B29" s="14"/>
      <c r="C29" s="15" t="s">
        <v>33</v>
      </c>
      <c r="D29" s="16" t="s">
        <v>34</v>
      </c>
      <c r="E29" s="16"/>
      <c r="F29" s="17" t="s">
        <v>37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s">
        <v>37</v>
      </c>
      <c r="S29" s="18" t="str">
        <f aca="false">IF(F29="-","",SUM(G29:Q29))</f>
        <v/>
      </c>
      <c r="T29" s="19" t="n">
        <v>0</v>
      </c>
      <c r="U29" s="17"/>
      <c r="V29" s="17" t="str">
        <f aca="false">IFERROR(VLOOKUP(U29,'Plantilla y Concentrado'!$B$4:$C$811,2,0),"")</f>
        <v/>
      </c>
      <c r="W29" s="20" t="n">
        <f aca="false">IF(S29=0,1,IF(S29&gt;AD29,(1-AE29),IF(S29&lt;AD29,1)))</f>
        <v>0</v>
      </c>
      <c r="X29" s="20" t="str">
        <f aca="false">IF(OR(S29=0,S29=""),"-",T29/S29)</f>
        <v>-</v>
      </c>
      <c r="Y29" s="21" t="n">
        <f aca="false">IF(T29&gt;S29,"SI")</f>
        <v>0</v>
      </c>
      <c r="Z29" s="22"/>
      <c r="AA29" s="22"/>
      <c r="AD29" s="23" t="str">
        <f aca="false">IF(F29="-","",F29*0.021)</f>
        <v/>
      </c>
      <c r="AE29" s="0" t="e">
        <f aca="false">IF(S29=0,"-",IF(S29&lt;AD29,(S29/100),((S29-AD29)/100)))</f>
        <v>#VALUE!</v>
      </c>
      <c r="AF29" s="0" t="n">
        <f aca="false">G29</f>
        <v>0</v>
      </c>
      <c r="AG29" s="0" t="n">
        <f aca="false">SUM(H29:Q29)</f>
        <v>0</v>
      </c>
    </row>
    <row r="30" customFormat="false" ht="13.5" hidden="true" customHeight="true" outlineLevel="0" collapsed="false">
      <c r="A30" s="13"/>
      <c r="B30" s="14"/>
      <c r="C30" s="15" t="s">
        <v>33</v>
      </c>
      <c r="D30" s="16" t="s">
        <v>34</v>
      </c>
      <c r="E30" s="16"/>
      <c r="F30" s="17" t="s">
        <v>37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s">
        <v>37</v>
      </c>
      <c r="S30" s="18" t="str">
        <f aca="false">IF(F30="-","",SUM(G30:Q30))</f>
        <v/>
      </c>
      <c r="T30" s="19" t="n">
        <v>0</v>
      </c>
      <c r="U30" s="17"/>
      <c r="V30" s="17" t="str">
        <f aca="false">IFERROR(VLOOKUP(U30,'Plantilla y Concentrado'!$B$4:$C$811,2,0),"")</f>
        <v/>
      </c>
      <c r="W30" s="20" t="n">
        <f aca="false">IF(S30=0,1,IF(S30&gt;AD30,(1-AE30),IF(S30&lt;AD30,1)))</f>
        <v>0</v>
      </c>
      <c r="X30" s="20" t="str">
        <f aca="false">IF(OR(S30=0,S30=""),"-",T30/S30)</f>
        <v>-</v>
      </c>
      <c r="Y30" s="21" t="n">
        <f aca="false">IF(T30&gt;S30,"SI")</f>
        <v>0</v>
      </c>
      <c r="Z30" s="22"/>
      <c r="AA30" s="22"/>
      <c r="AD30" s="23" t="str">
        <f aca="false">IF(F30="-","",F30*0.021)</f>
        <v/>
      </c>
      <c r="AE30" s="0" t="e">
        <f aca="false">IF(S30=0,"-",IF(S30&lt;AD30,(S30/100),((S30-AD30)/100)))</f>
        <v>#VALUE!</v>
      </c>
      <c r="AF30" s="0" t="n">
        <f aca="false">G30</f>
        <v>0</v>
      </c>
      <c r="AG30" s="0" t="n">
        <f aca="false">SUM(H30:Q30)</f>
        <v>0</v>
      </c>
    </row>
    <row r="31" customFormat="false" ht="13.5" hidden="true" customHeight="true" outlineLevel="0" collapsed="false">
      <c r="A31" s="13"/>
      <c r="B31" s="14"/>
      <c r="C31" s="15" t="s">
        <v>33</v>
      </c>
      <c r="D31" s="16" t="s">
        <v>34</v>
      </c>
      <c r="E31" s="16"/>
      <c r="F31" s="17" t="s">
        <v>37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s">
        <v>37</v>
      </c>
      <c r="S31" s="18" t="str">
        <f aca="false">IF(F31="-","",SUM(G31:Q31))</f>
        <v/>
      </c>
      <c r="T31" s="19" t="n">
        <v>0</v>
      </c>
      <c r="U31" s="17"/>
      <c r="V31" s="17" t="str">
        <f aca="false">IFERROR(VLOOKUP(U31,'Plantilla y Concentrado'!$B$4:$C$811,2,0),"")</f>
        <v/>
      </c>
      <c r="W31" s="20" t="n">
        <f aca="false">IF(S31=0,1,IF(S31&gt;AD31,(1-AE31),IF(S31&lt;AD31,1)))</f>
        <v>0</v>
      </c>
      <c r="X31" s="20" t="str">
        <f aca="false">IF(OR(S31=0,S31=""),"-",T31/S31)</f>
        <v>-</v>
      </c>
      <c r="Y31" s="21" t="n">
        <f aca="false">IF(T31&gt;S31,"SI")</f>
        <v>0</v>
      </c>
      <c r="Z31" s="22"/>
      <c r="AA31" s="22"/>
      <c r="AD31" s="23" t="str">
        <f aca="false">IF(F31="-","",F31*0.021)</f>
        <v/>
      </c>
      <c r="AE31" s="0" t="e">
        <f aca="false">IF(S31=0,"-",IF(S31&lt;AD31,(S31/100),((S31-AD31)/100)))</f>
        <v>#VALUE!</v>
      </c>
      <c r="AF31" s="0" t="n">
        <f aca="false">G31</f>
        <v>0</v>
      </c>
      <c r="AG31" s="0" t="n">
        <f aca="false">SUM(H31:Q31)</f>
        <v>0</v>
      </c>
    </row>
    <row r="32" customFormat="false" ht="13.5" hidden="true" customHeight="true" outlineLevel="0" collapsed="false">
      <c r="A32" s="13"/>
      <c r="B32" s="14"/>
      <c r="C32" s="15" t="s">
        <v>33</v>
      </c>
      <c r="D32" s="16" t="s">
        <v>34</v>
      </c>
      <c r="E32" s="16"/>
      <c r="F32" s="17" t="s">
        <v>37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s">
        <v>37</v>
      </c>
      <c r="S32" s="18" t="str">
        <f aca="false">IF(F32="-","",SUM(G32:Q32))</f>
        <v/>
      </c>
      <c r="T32" s="19" t="n">
        <v>0</v>
      </c>
      <c r="U32" s="17"/>
      <c r="V32" s="17" t="str">
        <f aca="false">IFERROR(VLOOKUP(U32,'Plantilla y Concentrado'!$B$4:$C$811,2,0),"")</f>
        <v/>
      </c>
      <c r="W32" s="20" t="n">
        <f aca="false">IF(S32=0,1,IF(S32&gt;AD32,(1-AE32),IF(S32&lt;AD32,1)))</f>
        <v>0</v>
      </c>
      <c r="X32" s="20" t="str">
        <f aca="false">IF(OR(S32=0,S32=""),"-",T32/S32)</f>
        <v>-</v>
      </c>
      <c r="Y32" s="21" t="n">
        <f aca="false">IF(T32&gt;S32,"SI")</f>
        <v>0</v>
      </c>
      <c r="Z32" s="22"/>
      <c r="AA32" s="22"/>
      <c r="AD32" s="23" t="str">
        <f aca="false">IF(F32="-","",F32*0.021)</f>
        <v/>
      </c>
      <c r="AE32" s="0" t="e">
        <f aca="false">IF(S32=0,"-",IF(S32&lt;AD32,(S32/100),((S32-AD32)/100)))</f>
        <v>#VALUE!</v>
      </c>
      <c r="AF32" s="0" t="n">
        <f aca="false">G32</f>
        <v>0</v>
      </c>
      <c r="AG32" s="0" t="n">
        <f aca="false">SUM(H32:Q32)</f>
        <v>0</v>
      </c>
    </row>
    <row r="33" customFormat="false" ht="13.5" hidden="true" customHeight="true" outlineLevel="0" collapsed="false">
      <c r="A33" s="13"/>
      <c r="B33" s="14"/>
      <c r="C33" s="15" t="s">
        <v>33</v>
      </c>
      <c r="D33" s="16" t="s">
        <v>34</v>
      </c>
      <c r="E33" s="16"/>
      <c r="F33" s="17" t="s">
        <v>37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s">
        <v>37</v>
      </c>
      <c r="S33" s="18" t="str">
        <f aca="false">IF(F33="-","",SUM(G33:Q33))</f>
        <v/>
      </c>
      <c r="T33" s="19" t="n">
        <v>0</v>
      </c>
      <c r="U33" s="17"/>
      <c r="V33" s="17" t="str">
        <f aca="false">IFERROR(VLOOKUP(U33,'Plantilla y Concentrado'!$B$4:$C$811,2,0),"")</f>
        <v/>
      </c>
      <c r="W33" s="20" t="n">
        <f aca="false">IF(S33=0,1,IF(S33&gt;AD33,(1-AE33),IF(S33&lt;AD33,1)))</f>
        <v>0</v>
      </c>
      <c r="X33" s="20" t="str">
        <f aca="false">IF(OR(S33=0,S33=""),"-",T33/S33)</f>
        <v>-</v>
      </c>
      <c r="Y33" s="21" t="n">
        <f aca="false">IF(T33&gt;S33,"SI")</f>
        <v>0</v>
      </c>
      <c r="Z33" s="22"/>
      <c r="AA33" s="22"/>
      <c r="AD33" s="23" t="str">
        <f aca="false">IF(F33="-","",F33*0.021)</f>
        <v/>
      </c>
      <c r="AE33" s="0" t="e">
        <f aca="false">IF(S33=0,"-",IF(S33&lt;AD33,(S33/100),((S33-AD33)/100)))</f>
        <v>#VALUE!</v>
      </c>
      <c r="AF33" s="0" t="n">
        <f aca="false">G33</f>
        <v>0</v>
      </c>
      <c r="AG33" s="0" t="n">
        <f aca="false">SUM(H33:Q33)</f>
        <v>0</v>
      </c>
    </row>
    <row r="34" customFormat="false" ht="13.5" hidden="true" customHeight="true" outlineLevel="0" collapsed="false">
      <c r="A34" s="13"/>
      <c r="B34" s="14"/>
      <c r="C34" s="15" t="s">
        <v>33</v>
      </c>
      <c r="D34" s="16" t="s">
        <v>34</v>
      </c>
      <c r="E34" s="16"/>
      <c r="F34" s="17" t="s">
        <v>37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s">
        <v>37</v>
      </c>
      <c r="S34" s="18" t="str">
        <f aca="false">IF(F34="-","",SUM(G34:Q34))</f>
        <v/>
      </c>
      <c r="T34" s="19" t="n">
        <v>0</v>
      </c>
      <c r="U34" s="17"/>
      <c r="V34" s="17" t="str">
        <f aca="false">IFERROR(VLOOKUP(U34,'Plantilla y Concentrado'!$B$4:$C$811,2,0),"")</f>
        <v/>
      </c>
      <c r="W34" s="20" t="n">
        <f aca="false">IF(S34=0,1,IF(S34&gt;AD34,(1-AE34),IF(S34&lt;AD34,1)))</f>
        <v>0</v>
      </c>
      <c r="X34" s="20" t="str">
        <f aca="false">IF(OR(S34=0,S34=""),"-",T34/S34)</f>
        <v>-</v>
      </c>
      <c r="Y34" s="21" t="n">
        <f aca="false">IF(T34&gt;S34,"SI")</f>
        <v>0</v>
      </c>
      <c r="Z34" s="22"/>
      <c r="AA34" s="22"/>
      <c r="AD34" s="23" t="str">
        <f aca="false">IF(F34="-","",F34*0.021)</f>
        <v/>
      </c>
      <c r="AE34" s="0" t="e">
        <f aca="false">IF(S34=0,"-",IF(S34&lt;AD34,(S34/100),((S34-AD34)/100)))</f>
        <v>#VALUE!</v>
      </c>
      <c r="AF34" s="0" t="n">
        <f aca="false">G34</f>
        <v>0</v>
      </c>
      <c r="AG34" s="0" t="n">
        <f aca="false">SUM(H34:Q34)</f>
        <v>0</v>
      </c>
    </row>
    <row r="35" customFormat="false" ht="13.5" hidden="false" customHeight="true" outlineLevel="0" collapsed="false">
      <c r="A35" s="13"/>
      <c r="B35" s="14"/>
      <c r="C35" s="25" t="s">
        <v>38</v>
      </c>
      <c r="D35" s="25"/>
      <c r="E35" s="26"/>
      <c r="F35" s="26" t="n">
        <f aca="false">SUM(F5:F34)</f>
        <v>844</v>
      </c>
      <c r="G35" s="26" t="n">
        <f aca="false">SUM(G5:G34)</f>
        <v>0</v>
      </c>
      <c r="H35" s="26" t="n">
        <f aca="false">SUM(H5:H34)</f>
        <v>0</v>
      </c>
      <c r="I35" s="26" t="n">
        <f aca="false">SUM(I5:I34)</f>
        <v>0</v>
      </c>
      <c r="J35" s="26" t="n">
        <f aca="false">SUM(J5:J34)</f>
        <v>0</v>
      </c>
      <c r="K35" s="26" t="n">
        <f aca="false">SUM(K5:K34)</f>
        <v>0</v>
      </c>
      <c r="L35" s="26" t="n">
        <f aca="false">SUM(L5:L34)</f>
        <v>0</v>
      </c>
      <c r="M35" s="26" t="n">
        <f aca="false">SUM(M5:M34)</f>
        <v>0</v>
      </c>
      <c r="N35" s="26" t="n">
        <f aca="false">SUM(N5:N34)</f>
        <v>0</v>
      </c>
      <c r="O35" s="26" t="n">
        <f aca="false">SUM(O5:O34)</f>
        <v>0</v>
      </c>
      <c r="P35" s="26" t="n">
        <f aca="false">SUM(P5:P34)</f>
        <v>0</v>
      </c>
      <c r="Q35" s="26" t="n">
        <f aca="false">SUM(Q5:Q34)</f>
        <v>0</v>
      </c>
      <c r="R35" s="26" t="n">
        <f aca="false">COUNTIF((R5:R34),"Si")</f>
        <v>7</v>
      </c>
      <c r="S35" s="18" t="n">
        <f aca="false">IF(F35="-","",SUM(G35:Q35))</f>
        <v>0</v>
      </c>
      <c r="T35" s="27" t="n">
        <f aca="false">SUM(T5:T34)</f>
        <v>0</v>
      </c>
      <c r="U35" s="26"/>
      <c r="V35" s="26" t="str">
        <f aca="false">IFERROR(VLOOKUP(U35,'Plantilla y Concentrado'!$B$4:$C$811,2,0),"")</f>
        <v/>
      </c>
      <c r="W35" s="20" t="n">
        <f aca="false">AVERAGE(W5:W34)</f>
        <v>0.6</v>
      </c>
      <c r="X35" s="20" t="str">
        <f aca="false">IF(OR(S35=0,S35=""),"-",T35/S35)</f>
        <v>-</v>
      </c>
      <c r="Y35" s="21" t="n">
        <f aca="false">IF(T35&gt;S35,"SI")</f>
        <v>0</v>
      </c>
      <c r="AD35" s="23" t="n">
        <f aca="false">IF(F35="-","",F35*0.021)</f>
        <v>17.724</v>
      </c>
      <c r="AE35" s="0" t="str">
        <f aca="false">IF(S35=0,"-",IF(S35&lt;AD35,(S35/100),((S35-AD35)/100)))</f>
        <v>-</v>
      </c>
      <c r="AF35" s="0" t="n">
        <f aca="false">G35</f>
        <v>0</v>
      </c>
      <c r="AG35" s="0" t="n">
        <f aca="false">SUM(H35:Q35)</f>
        <v>0</v>
      </c>
    </row>
    <row r="36" customFormat="false" ht="13.5" hidden="false" customHeight="true" outlineLevel="0" collapsed="false">
      <c r="A36" s="13"/>
      <c r="B36" s="14"/>
      <c r="C36" s="15" t="s">
        <v>39</v>
      </c>
      <c r="D36" s="16" t="s">
        <v>40</v>
      </c>
      <c r="E36" s="16" t="n">
        <v>48</v>
      </c>
      <c r="F36" s="17" t="n">
        <v>66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s">
        <v>35</v>
      </c>
      <c r="S36" s="18" t="n">
        <f aca="false">IF(F36="-","",SUM(G36:Q36))</f>
        <v>0</v>
      </c>
      <c r="T36" s="19" t="n">
        <v>0</v>
      </c>
      <c r="U36" s="17" t="n">
        <v>139272</v>
      </c>
      <c r="V36" s="17" t="str">
        <f aca="false">IFERROR(VLOOKUP(U36,'Plantilla y Concentrado'!$B$4:$C$811,2,0),"")</f>
        <v>Guzman Navarrete Arlen Esmeralda</v>
      </c>
      <c r="W36" s="20" t="n">
        <f aca="false">IF(S36=0,1,IF(S36&gt;AD36,(1-AE36),IF(S36&lt;AD36,1)))</f>
        <v>1</v>
      </c>
      <c r="X36" s="20" t="str">
        <f aca="false">IF(OR(S36=0,S36=""),"-",T36/S36)</f>
        <v>-</v>
      </c>
      <c r="Y36" s="21" t="n">
        <f aca="false">IF(T36&gt;S36,"SI")</f>
        <v>0</v>
      </c>
      <c r="AD36" s="23" t="n">
        <f aca="false">IF(F36="-","",F36*0.021)</f>
        <v>1.386</v>
      </c>
      <c r="AE36" s="0" t="str">
        <f aca="false">IF(S36=0,"-",IF(S36&lt;AD36,(S36/100),((S36-AD36)/100)))</f>
        <v>-</v>
      </c>
      <c r="AF36" s="0" t="n">
        <f aca="false">G36</f>
        <v>0</v>
      </c>
      <c r="AG36" s="0" t="n">
        <f aca="false">SUM(H36:Q36)</f>
        <v>0</v>
      </c>
    </row>
    <row r="37" customFormat="false" ht="13.5" hidden="false" customHeight="true" outlineLevel="0" collapsed="false">
      <c r="A37" s="13"/>
      <c r="B37" s="14"/>
      <c r="C37" s="15" t="s">
        <v>39</v>
      </c>
      <c r="D37" s="16" t="s">
        <v>40</v>
      </c>
      <c r="E37" s="16" t="n">
        <v>49</v>
      </c>
      <c r="F37" s="17" t="n">
        <v>62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s">
        <v>35</v>
      </c>
      <c r="S37" s="18" t="n">
        <f aca="false">IF(F37="-","",SUM(G37:Q37))</f>
        <v>0</v>
      </c>
      <c r="T37" s="19" t="n">
        <v>0</v>
      </c>
      <c r="U37" s="17" t="n">
        <v>139272</v>
      </c>
      <c r="V37" s="17" t="str">
        <f aca="false">IFERROR(VLOOKUP(U37,'Plantilla y Concentrado'!$B$4:$C$811,2,0),"")</f>
        <v>Guzman Navarrete Arlen Esmeralda</v>
      </c>
      <c r="W37" s="20" t="n">
        <f aca="false">IF(S37=0,1,IF(S37&gt;AD37,(1-AE37),IF(S37&lt;AD37,1)))</f>
        <v>1</v>
      </c>
      <c r="X37" s="20" t="str">
        <f aca="false">IF(OR(S37=0,S37=""),"-",T37/S37)</f>
        <v>-</v>
      </c>
      <c r="Y37" s="21" t="n">
        <f aca="false">IF(T37&gt;S37,"SI")</f>
        <v>0</v>
      </c>
      <c r="AD37" s="23" t="n">
        <f aca="false">IF(F37="-","",F37*0.021)</f>
        <v>1.302</v>
      </c>
      <c r="AE37" s="0" t="str">
        <f aca="false">IF(S37=0,"-",IF(S37&lt;AD37,(S37/100),((S37-AD37)/100)))</f>
        <v>-</v>
      </c>
      <c r="AF37" s="0" t="n">
        <f aca="false">G37</f>
        <v>0</v>
      </c>
      <c r="AG37" s="0" t="n">
        <f aca="false">SUM(H37:Q37)</f>
        <v>0</v>
      </c>
    </row>
    <row r="38" customFormat="false" ht="13.5" hidden="false" customHeight="true" outlineLevel="0" collapsed="false">
      <c r="A38" s="13"/>
      <c r="B38" s="14"/>
      <c r="C38" s="15" t="s">
        <v>39</v>
      </c>
      <c r="D38" s="16" t="s">
        <v>40</v>
      </c>
      <c r="E38" s="16" t="n">
        <v>50</v>
      </c>
      <c r="F38" s="17" t="n">
        <v>74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s">
        <v>35</v>
      </c>
      <c r="S38" s="18" t="n">
        <f aca="false">IF(F38="-","",SUM(G38:Q38))</f>
        <v>0</v>
      </c>
      <c r="T38" s="19" t="n">
        <v>0</v>
      </c>
      <c r="U38" s="17" t="n">
        <v>145279</v>
      </c>
      <c r="V38" s="17" t="str">
        <f aca="false">IFERROR(VLOOKUP(U38,'Plantilla y Concentrado'!$B$4:$C$811,2,0),"")</f>
        <v>Ferrusca Solis Karla Marcela</v>
      </c>
      <c r="W38" s="20" t="n">
        <f aca="false">IF(S38=0,1,IF(S38&gt;AD38,(1-AE38),IF(S38&lt;AD38,1)))</f>
        <v>1</v>
      </c>
      <c r="X38" s="20" t="str">
        <f aca="false">IF(OR(S38=0,S38=""),"-",T38/S38)</f>
        <v>-</v>
      </c>
      <c r="Y38" s="21" t="n">
        <f aca="false">IF(T38&gt;S38,"SI")</f>
        <v>0</v>
      </c>
      <c r="AD38" s="23" t="n">
        <f aca="false">IF(F38="-","",F38*0.021)</f>
        <v>1.554</v>
      </c>
      <c r="AE38" s="0" t="str">
        <f aca="false">IF(S38=0,"-",IF(S38&lt;AD38,(S38/100),((S38-AD38)/100)))</f>
        <v>-</v>
      </c>
      <c r="AF38" s="0" t="n">
        <f aca="false">G38</f>
        <v>0</v>
      </c>
      <c r="AG38" s="0" t="n">
        <f aca="false">SUM(H38:Q38)</f>
        <v>0</v>
      </c>
    </row>
    <row r="39" customFormat="false" ht="13.5" hidden="false" customHeight="true" outlineLevel="0" collapsed="false">
      <c r="A39" s="13"/>
      <c r="B39" s="14"/>
      <c r="C39" s="15" t="s">
        <v>39</v>
      </c>
      <c r="D39" s="16" t="s">
        <v>40</v>
      </c>
      <c r="E39" s="16" t="n">
        <v>51</v>
      </c>
      <c r="F39" s="17" t="n">
        <v>85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s">
        <v>35</v>
      </c>
      <c r="S39" s="18" t="n">
        <f aca="false">IF(F39="-","",SUM(G39:Q39))</f>
        <v>0</v>
      </c>
      <c r="T39" s="19" t="n">
        <v>0</v>
      </c>
      <c r="U39" s="17" t="n">
        <v>145279</v>
      </c>
      <c r="V39" s="17" t="str">
        <f aca="false">IFERROR(VLOOKUP(U39,'Plantilla y Concentrado'!$B$4:$C$811,2,0),"")</f>
        <v>Ferrusca Solis Karla Marcela</v>
      </c>
      <c r="W39" s="20" t="n">
        <f aca="false">IF(S39=0,1,IF(S39&gt;AD39,(1-AE39),IF(S39&lt;AD39,1)))</f>
        <v>1</v>
      </c>
      <c r="X39" s="20" t="str">
        <f aca="false">IF(OR(S39=0,S39=""),"-",T39/S39)</f>
        <v>-</v>
      </c>
      <c r="Y39" s="21" t="n">
        <f aca="false">IF(T39&gt;S39,"SI")</f>
        <v>0</v>
      </c>
      <c r="AD39" s="23" t="n">
        <f aca="false">IF(F39="-","",F39*0.021)</f>
        <v>1.785</v>
      </c>
      <c r="AE39" s="0" t="str">
        <f aca="false">IF(S39=0,"-",IF(S39&lt;AD39,(S39/100),((S39-AD39)/100)))</f>
        <v>-</v>
      </c>
      <c r="AF39" s="0" t="n">
        <f aca="false">G39</f>
        <v>0</v>
      </c>
      <c r="AG39" s="0" t="n">
        <f aca="false">SUM(H39:Q39)</f>
        <v>0</v>
      </c>
    </row>
    <row r="40" customFormat="false" ht="13.5" hidden="false" customHeight="true" outlineLevel="0" collapsed="false">
      <c r="A40" s="13"/>
      <c r="B40" s="14"/>
      <c r="C40" s="15" t="s">
        <v>39</v>
      </c>
      <c r="D40" s="16" t="s">
        <v>40</v>
      </c>
      <c r="E40" s="16" t="n">
        <v>52</v>
      </c>
      <c r="F40" s="17" t="n">
        <v>51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s">
        <v>35</v>
      </c>
      <c r="S40" s="18" t="n">
        <f aca="false">IF(F40="-","",SUM(G40:Q40))</f>
        <v>0</v>
      </c>
      <c r="T40" s="19" t="n">
        <v>0</v>
      </c>
      <c r="U40" s="17" t="n">
        <v>145279</v>
      </c>
      <c r="V40" s="17" t="str">
        <f aca="false">IFERROR(VLOOKUP(U40,'Plantilla y Concentrado'!$B$4:$C$811,2,0),"")</f>
        <v>Ferrusca Solis Karla Marcela</v>
      </c>
      <c r="W40" s="20" t="n">
        <f aca="false">IF(S40=0,1,IF(S40&gt;AD40,(1-AE40),IF(S40&lt;AD40,1)))</f>
        <v>1</v>
      </c>
      <c r="X40" s="20" t="str">
        <f aca="false">IF(OR(S40=0,S40=""),"-",T40/S40)</f>
        <v>-</v>
      </c>
      <c r="Y40" s="21" t="n">
        <f aca="false">IF(T40&gt;S40,"SI")</f>
        <v>0</v>
      </c>
      <c r="AD40" s="23" t="n">
        <f aca="false">IF(F40="-","",F40*0.021)</f>
        <v>1.071</v>
      </c>
      <c r="AE40" s="0" t="str">
        <f aca="false">IF(S40=0,"-",IF(S40&lt;AD40,(S40/100),((S40-AD40)/100)))</f>
        <v>-</v>
      </c>
      <c r="AF40" s="0" t="n">
        <f aca="false">G40</f>
        <v>0</v>
      </c>
      <c r="AG40" s="0" t="n">
        <f aca="false">SUM(H40:Q40)</f>
        <v>0</v>
      </c>
    </row>
    <row r="41" customFormat="false" ht="13.5" hidden="false" customHeight="true" outlineLevel="0" collapsed="false">
      <c r="A41" s="13"/>
      <c r="B41" s="14"/>
      <c r="C41" s="15" t="s">
        <v>39</v>
      </c>
      <c r="D41" s="16" t="s">
        <v>40</v>
      </c>
      <c r="E41" s="16" t="s">
        <v>41</v>
      </c>
      <c r="F41" s="17" t="n">
        <v>75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1</v>
      </c>
      <c r="Q41" s="17" t="n">
        <v>0</v>
      </c>
      <c r="R41" s="17" t="s">
        <v>35</v>
      </c>
      <c r="S41" s="18" t="n">
        <f aca="false">IF(F41="-","",SUM(G41:Q41))</f>
        <v>1</v>
      </c>
      <c r="T41" s="19" t="n">
        <v>1</v>
      </c>
      <c r="U41" s="17" t="n">
        <v>145279</v>
      </c>
      <c r="V41" s="17" t="str">
        <f aca="false">IFERROR(VLOOKUP(U41,'Plantilla y Concentrado'!$B$4:$C$811,2,0),"")</f>
        <v>Ferrusca Solis Karla Marcela</v>
      </c>
      <c r="W41" s="20" t="n">
        <f aca="false">IF(S41=0,1,IF(S41&gt;AD41,(1-AE41),IF(S41&lt;AD41,1)))</f>
        <v>1</v>
      </c>
      <c r="X41" s="20" t="n">
        <f aca="false">IF(OR(S41=0,S41=""),"-",T41/S41)</f>
        <v>1</v>
      </c>
      <c r="Y41" s="21" t="n">
        <f aca="false">IF(T41&gt;S41,"SI")</f>
        <v>0</v>
      </c>
      <c r="AD41" s="23" t="n">
        <f aca="false">IF(F41="-","",F41*0.021)</f>
        <v>1.575</v>
      </c>
      <c r="AE41" s="0" t="n">
        <f aca="false">IF(S41=0,"-",IF(S41&lt;AD41,(S41/100),((S41-AD41)/100)))</f>
        <v>0.01</v>
      </c>
      <c r="AF41" s="0" t="n">
        <f aca="false">G41</f>
        <v>0</v>
      </c>
      <c r="AG41" s="0" t="n">
        <f aca="false">SUM(H41:Q41)</f>
        <v>1</v>
      </c>
    </row>
    <row r="42" customFormat="false" ht="13.5" hidden="false" customHeight="true" outlineLevel="0" collapsed="false">
      <c r="A42" s="13"/>
      <c r="B42" s="14"/>
      <c r="C42" s="15" t="s">
        <v>39</v>
      </c>
      <c r="D42" s="16" t="s">
        <v>40</v>
      </c>
      <c r="E42" s="16" t="n">
        <v>56</v>
      </c>
      <c r="F42" s="17" t="n">
        <v>60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1</v>
      </c>
      <c r="Q42" s="17" t="n">
        <v>0</v>
      </c>
      <c r="R42" s="17" t="s">
        <v>35</v>
      </c>
      <c r="S42" s="18" t="n">
        <f aca="false">IF(F42="-","",SUM(G42:Q42))</f>
        <v>1</v>
      </c>
      <c r="T42" s="19" t="n">
        <v>1</v>
      </c>
      <c r="U42" s="17" t="n">
        <v>145279</v>
      </c>
      <c r="V42" s="17" t="str">
        <f aca="false">IFERROR(VLOOKUP(U42,'Plantilla y Concentrado'!$B$4:$C$811,2,0),"")</f>
        <v>Ferrusca Solis Karla Marcela</v>
      </c>
      <c r="W42" s="20" t="n">
        <f aca="false">IF(S42=0,1,IF(S42&gt;AD42,(1-AE42),IF(S42&lt;AD42,1)))</f>
        <v>1</v>
      </c>
      <c r="X42" s="20" t="n">
        <f aca="false">IF(OR(S42=0,S42=""),"-",T42/S42)</f>
        <v>1</v>
      </c>
      <c r="Y42" s="21" t="n">
        <f aca="false">IF(T42&gt;S42,"SI")</f>
        <v>0</v>
      </c>
      <c r="AD42" s="23" t="n">
        <f aca="false">IF(F42="-","",F42*0.021)</f>
        <v>1.26</v>
      </c>
      <c r="AE42" s="0" t="n">
        <f aca="false">IF(S42=0,"-",IF(S42&lt;AD42,(S42/100),((S42-AD42)/100)))</f>
        <v>0.01</v>
      </c>
      <c r="AF42" s="0" t="n">
        <f aca="false">G42</f>
        <v>0</v>
      </c>
      <c r="AG42" s="0" t="n">
        <f aca="false">SUM(H42:Q42)</f>
        <v>1</v>
      </c>
    </row>
    <row r="43" customFormat="false" ht="13.5" hidden="false" customHeight="true" outlineLevel="0" collapsed="false">
      <c r="A43" s="13"/>
      <c r="B43" s="14"/>
      <c r="C43" s="15" t="s">
        <v>39</v>
      </c>
      <c r="D43" s="16" t="s">
        <v>40</v>
      </c>
      <c r="E43" s="16" t="n">
        <v>57</v>
      </c>
      <c r="F43" s="17" t="n">
        <v>81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1</v>
      </c>
      <c r="O43" s="17" t="n">
        <v>0</v>
      </c>
      <c r="P43" s="17" t="n">
        <v>0</v>
      </c>
      <c r="Q43" s="17" t="n">
        <v>0</v>
      </c>
      <c r="R43" s="17" t="s">
        <v>35</v>
      </c>
      <c r="S43" s="18" t="n">
        <f aca="false">IF(F43="-","",SUM(G43:Q43))</f>
        <v>1</v>
      </c>
      <c r="T43" s="19" t="n">
        <v>1</v>
      </c>
      <c r="U43" s="17" t="n">
        <v>139272</v>
      </c>
      <c r="V43" s="17" t="str">
        <f aca="false">IFERROR(VLOOKUP(U43,'Plantilla y Concentrado'!$B$4:$C$811,2,0),"")</f>
        <v>Guzman Navarrete Arlen Esmeralda</v>
      </c>
      <c r="W43" s="20" t="n">
        <f aca="false">IF(S43=0,1,IF(S43&gt;AD43,(1-AE43),IF(S43&lt;AD43,1)))</f>
        <v>1</v>
      </c>
      <c r="X43" s="20" t="n">
        <f aca="false">IF(OR(S43=0,S43=""),"-",T43/S43)</f>
        <v>1</v>
      </c>
      <c r="Y43" s="21" t="n">
        <f aca="false">IF(T43&gt;S43,"SI")</f>
        <v>0</v>
      </c>
      <c r="AD43" s="23" t="n">
        <f aca="false">IF(F43="-","",F43*0.021)</f>
        <v>1.701</v>
      </c>
      <c r="AE43" s="0" t="n">
        <f aca="false">IF(S43=0,"-",IF(S43&lt;AD43,(S43/100),((S43-AD43)/100)))</f>
        <v>0.01</v>
      </c>
      <c r="AF43" s="0" t="n">
        <f aca="false">G43</f>
        <v>0</v>
      </c>
      <c r="AG43" s="0" t="n">
        <f aca="false">SUM(H43:Q43)</f>
        <v>1</v>
      </c>
    </row>
    <row r="44" customFormat="false" ht="13.5" hidden="false" customHeight="true" outlineLevel="0" collapsed="false">
      <c r="A44" s="13"/>
      <c r="B44" s="14"/>
      <c r="C44" s="15" t="s">
        <v>39</v>
      </c>
      <c r="D44" s="16" t="s">
        <v>40</v>
      </c>
      <c r="E44" s="16" t="n">
        <v>58</v>
      </c>
      <c r="F44" s="17" t="n">
        <v>57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s">
        <v>35</v>
      </c>
      <c r="S44" s="18" t="n">
        <f aca="false">IF(F44="-","",SUM(G44:Q44))</f>
        <v>0</v>
      </c>
      <c r="T44" s="19" t="n">
        <v>0</v>
      </c>
      <c r="U44" s="17" t="n">
        <v>139272</v>
      </c>
      <c r="V44" s="17" t="str">
        <f aca="false">IFERROR(VLOOKUP(U44,'Plantilla y Concentrado'!$B$4:$C$811,2,0),"")</f>
        <v>Guzman Navarrete Arlen Esmeralda</v>
      </c>
      <c r="W44" s="20" t="n">
        <f aca="false">IF(S44=0,1,IF(S44&gt;AD44,(1-AE44),IF(S44&lt;AD44,1)))</f>
        <v>1</v>
      </c>
      <c r="X44" s="20" t="str">
        <f aca="false">IF(OR(S44=0,S44=""),"-",T44/S44)</f>
        <v>-</v>
      </c>
      <c r="Y44" s="21" t="n">
        <f aca="false">IF(T44&gt;S44,"SI")</f>
        <v>0</v>
      </c>
      <c r="AD44" s="23" t="n">
        <f aca="false">IF(F44="-","",F44*0.021)</f>
        <v>1.197</v>
      </c>
      <c r="AE44" s="0" t="str">
        <f aca="false">IF(S44=0,"-",IF(S44&lt;AD44,(S44/100),((S44-AD44)/100)))</f>
        <v>-</v>
      </c>
      <c r="AF44" s="0" t="n">
        <f aca="false">G44</f>
        <v>0</v>
      </c>
      <c r="AG44" s="0" t="n">
        <f aca="false">SUM(H44:Q44)</f>
        <v>0</v>
      </c>
    </row>
    <row r="45" customFormat="false" ht="13.5" hidden="true" customHeight="true" outlineLevel="0" collapsed="false">
      <c r="A45" s="13"/>
      <c r="B45" s="14"/>
      <c r="C45" s="15" t="s">
        <v>42</v>
      </c>
      <c r="D45" s="16" t="s">
        <v>40</v>
      </c>
      <c r="E45" s="16"/>
      <c r="F45" s="17" t="s">
        <v>37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s">
        <v>37</v>
      </c>
      <c r="S45" s="18" t="str">
        <f aca="false">IF(F45="-","",SUM(G45:Q45))</f>
        <v/>
      </c>
      <c r="T45" s="19" t="n">
        <v>0</v>
      </c>
      <c r="U45" s="17"/>
      <c r="V45" s="17" t="str">
        <f aca="false">IFERROR(VLOOKUP(U45,'Plantilla y Concentrado'!$B$4:$C$811,2,0),"")</f>
        <v/>
      </c>
      <c r="W45" s="20" t="n">
        <f aca="false">IF(S45=0,1,IF(S45&gt;AD45,(1-AE45),IF(S45&lt;AD45,1)))</f>
        <v>0</v>
      </c>
      <c r="X45" s="20" t="str">
        <f aca="false">IF(OR(S45=0,S45=""),"-",T45/S45)</f>
        <v>-</v>
      </c>
      <c r="Y45" s="21" t="n">
        <f aca="false">IF(T45&gt;S45,"SI")</f>
        <v>0</v>
      </c>
      <c r="AD45" s="23" t="str">
        <f aca="false">IF(F45="-","",F45*0.021)</f>
        <v/>
      </c>
      <c r="AE45" s="0" t="e">
        <f aca="false">IF(S45=0,"-",IF(S45&lt;AD45,(S45/100),((S45-AD45)/100)))</f>
        <v>#VALUE!</v>
      </c>
      <c r="AF45" s="0" t="n">
        <f aca="false">G45</f>
        <v>0</v>
      </c>
      <c r="AG45" s="0" t="n">
        <f aca="false">SUM(H45:Q45)</f>
        <v>0</v>
      </c>
    </row>
    <row r="46" customFormat="false" ht="13.5" hidden="true" customHeight="true" outlineLevel="0" collapsed="false">
      <c r="A46" s="13"/>
      <c r="B46" s="14"/>
      <c r="C46" s="15" t="s">
        <v>39</v>
      </c>
      <c r="D46" s="16" t="s">
        <v>40</v>
      </c>
      <c r="E46" s="16"/>
      <c r="F46" s="17" t="s">
        <v>37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s">
        <v>37</v>
      </c>
      <c r="S46" s="18" t="str">
        <f aca="false">IF(F46="-","",SUM(G46:Q46))</f>
        <v/>
      </c>
      <c r="T46" s="19" t="n">
        <v>0</v>
      </c>
      <c r="U46" s="17"/>
      <c r="V46" s="17" t="str">
        <f aca="false">IFERROR(VLOOKUP(U46,'Plantilla y Concentrado'!$B$4:$C$811,2,0),"")</f>
        <v/>
      </c>
      <c r="W46" s="20" t="n">
        <f aca="false">IF(S46=0,1,IF(S46&gt;AD46,(1-AE46),IF(S46&lt;AD46,1)))</f>
        <v>0</v>
      </c>
      <c r="X46" s="20" t="str">
        <f aca="false">IF(OR(S46=0,S46=""),"-",T46/S46)</f>
        <v>-</v>
      </c>
      <c r="Y46" s="21" t="n">
        <f aca="false">IF(T46&gt;S46,"SI")</f>
        <v>0</v>
      </c>
      <c r="AD46" s="23" t="str">
        <f aca="false">IF(F46="-","",F46*0.021)</f>
        <v/>
      </c>
      <c r="AE46" s="0" t="e">
        <f aca="false">IF(S46=0,"-",IF(S46&lt;AD46,(S46/100),((S46-AD46)/100)))</f>
        <v>#VALUE!</v>
      </c>
      <c r="AF46" s="0" t="n">
        <f aca="false">G46</f>
        <v>0</v>
      </c>
      <c r="AG46" s="0" t="n">
        <f aca="false">SUM(H46:Q46)</f>
        <v>0</v>
      </c>
    </row>
    <row r="47" customFormat="false" ht="13.5" hidden="true" customHeight="true" outlineLevel="0" collapsed="false">
      <c r="A47" s="13"/>
      <c r="B47" s="14"/>
      <c r="C47" s="15" t="s">
        <v>39</v>
      </c>
      <c r="D47" s="16" t="s">
        <v>40</v>
      </c>
      <c r="E47" s="16"/>
      <c r="F47" s="17" t="s">
        <v>37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s">
        <v>37</v>
      </c>
      <c r="S47" s="18" t="str">
        <f aca="false">IF(F47="-","",SUM(G47:Q47))</f>
        <v/>
      </c>
      <c r="T47" s="19" t="n">
        <v>0</v>
      </c>
      <c r="U47" s="17"/>
      <c r="V47" s="17" t="str">
        <f aca="false">IFERROR(VLOOKUP(U47,'Plantilla y Concentrado'!$B$4:$C$811,2,0),"")</f>
        <v/>
      </c>
      <c r="W47" s="20" t="n">
        <f aca="false">IF(S47=0,1,IF(S47&gt;AD47,(1-AE47),IF(S47&lt;AD47,1)))</f>
        <v>0</v>
      </c>
      <c r="X47" s="20" t="str">
        <f aca="false">IF(OR(S47=0,S47=""),"-",T47/S47)</f>
        <v>-</v>
      </c>
      <c r="Y47" s="21" t="n">
        <f aca="false">IF(T47&gt;S47,"SI")</f>
        <v>0</v>
      </c>
      <c r="AD47" s="23" t="str">
        <f aca="false">IF(F47="-","",F47*0.021)</f>
        <v/>
      </c>
      <c r="AE47" s="0" t="e">
        <f aca="false">IF(S47=0,"-",IF(S47&lt;AD47,(S47/100),((S47-AD47)/100)))</f>
        <v>#VALUE!</v>
      </c>
      <c r="AF47" s="0" t="n">
        <f aca="false">G47</f>
        <v>0</v>
      </c>
      <c r="AG47" s="0" t="n">
        <f aca="false">SUM(H47:Q47)</f>
        <v>0</v>
      </c>
    </row>
    <row r="48" customFormat="false" ht="13.5" hidden="true" customHeight="true" outlineLevel="0" collapsed="false">
      <c r="A48" s="13"/>
      <c r="B48" s="14"/>
      <c r="C48" s="15" t="s">
        <v>39</v>
      </c>
      <c r="D48" s="16" t="s">
        <v>40</v>
      </c>
      <c r="E48" s="16"/>
      <c r="F48" s="17" t="s">
        <v>37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s">
        <v>37</v>
      </c>
      <c r="S48" s="18" t="str">
        <f aca="false">IF(F48="-","",SUM(G48:Q48))</f>
        <v/>
      </c>
      <c r="T48" s="19" t="n">
        <v>0</v>
      </c>
      <c r="U48" s="17"/>
      <c r="V48" s="17" t="str">
        <f aca="false">IFERROR(VLOOKUP(U48,'Plantilla y Concentrado'!$B$4:$C$811,2,0),"")</f>
        <v/>
      </c>
      <c r="W48" s="20" t="n">
        <f aca="false">IF(S48=0,1,IF(S48&gt;AD48,(1-AE48),IF(S48&lt;AD48,1)))</f>
        <v>0</v>
      </c>
      <c r="X48" s="20" t="str">
        <f aca="false">IF(OR(S48=0,S48=""),"-",T48/S48)</f>
        <v>-</v>
      </c>
      <c r="Y48" s="21" t="n">
        <f aca="false">IF(T48&gt;S48,"SI")</f>
        <v>0</v>
      </c>
      <c r="AD48" s="23" t="str">
        <f aca="false">IF(F48="-","",F48*0.021)</f>
        <v/>
      </c>
      <c r="AE48" s="0" t="e">
        <f aca="false">IF(S48=0,"-",IF(S48&lt;AD48,(S48/100),((S48-AD48)/100)))</f>
        <v>#VALUE!</v>
      </c>
      <c r="AF48" s="0" t="n">
        <f aca="false">G48</f>
        <v>0</v>
      </c>
      <c r="AG48" s="0" t="n">
        <f aca="false">SUM(H48:Q48)</f>
        <v>0</v>
      </c>
    </row>
    <row r="49" customFormat="false" ht="13.5" hidden="true" customHeight="true" outlineLevel="0" collapsed="false">
      <c r="A49" s="13"/>
      <c r="B49" s="14"/>
      <c r="C49" s="15" t="s">
        <v>39</v>
      </c>
      <c r="D49" s="16" t="s">
        <v>40</v>
      </c>
      <c r="E49" s="16"/>
      <c r="F49" s="17" t="s">
        <v>37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s">
        <v>37</v>
      </c>
      <c r="S49" s="18" t="str">
        <f aca="false">IF(F49="-","",SUM(G49:Q49))</f>
        <v/>
      </c>
      <c r="T49" s="19" t="n">
        <v>0</v>
      </c>
      <c r="U49" s="17"/>
      <c r="V49" s="17" t="str">
        <f aca="false">IFERROR(VLOOKUP(U49,'Plantilla y Concentrado'!$B$4:$C$811,2,0),"")</f>
        <v/>
      </c>
      <c r="W49" s="20" t="n">
        <f aca="false">IF(S49=0,1,IF(S49&gt;AD49,(1-AE49),IF(S49&lt;AD49,1)))</f>
        <v>0</v>
      </c>
      <c r="X49" s="20" t="str">
        <f aca="false">IF(OR(S49=0,S49=""),"-",T49/S49)</f>
        <v>-</v>
      </c>
      <c r="Y49" s="21" t="n">
        <f aca="false">IF(T49&gt;S49,"SI")</f>
        <v>0</v>
      </c>
      <c r="AD49" s="23" t="str">
        <f aca="false">IF(F49="-","",F49*0.021)</f>
        <v/>
      </c>
      <c r="AE49" s="0" t="e">
        <f aca="false">IF(S49=0,"-",IF(S49&lt;AD49,(S49/100),((S49-AD49)/100)))</f>
        <v>#VALUE!</v>
      </c>
      <c r="AF49" s="0" t="n">
        <f aca="false">G49</f>
        <v>0</v>
      </c>
      <c r="AG49" s="0" t="n">
        <f aca="false">SUM(H49:Q49)</f>
        <v>0</v>
      </c>
    </row>
    <row r="50" customFormat="false" ht="13.5" hidden="true" customHeight="true" outlineLevel="0" collapsed="false">
      <c r="A50" s="13"/>
      <c r="B50" s="14"/>
      <c r="C50" s="15" t="s">
        <v>39</v>
      </c>
      <c r="D50" s="16" t="s">
        <v>40</v>
      </c>
      <c r="E50" s="16"/>
      <c r="F50" s="17" t="s">
        <v>37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s">
        <v>37</v>
      </c>
      <c r="S50" s="18" t="str">
        <f aca="false">IF(F50="-","",SUM(G50:Q50))</f>
        <v/>
      </c>
      <c r="T50" s="19" t="n">
        <v>0</v>
      </c>
      <c r="U50" s="17"/>
      <c r="V50" s="17" t="str">
        <f aca="false">IFERROR(VLOOKUP(U50,'Plantilla y Concentrado'!$B$4:$C$811,2,0),"")</f>
        <v/>
      </c>
      <c r="W50" s="20" t="n">
        <f aca="false">IF(S50=0,1,IF(S50&gt;AD50,(1-AE50),IF(S50&lt;AD50,1)))</f>
        <v>0</v>
      </c>
      <c r="X50" s="20" t="str">
        <f aca="false">IF(OR(S50=0,S50=""),"-",T50/S50)</f>
        <v>-</v>
      </c>
      <c r="Y50" s="21" t="n">
        <f aca="false">IF(T50&gt;S50,"SI")</f>
        <v>0</v>
      </c>
      <c r="AD50" s="23" t="str">
        <f aca="false">IF(F50="-","",F50*0.021)</f>
        <v/>
      </c>
      <c r="AE50" s="0" t="e">
        <f aca="false">IF(S50=0,"-",IF(S50&lt;AD50,(S50/100),((S50-AD50)/100)))</f>
        <v>#VALUE!</v>
      </c>
      <c r="AF50" s="0" t="n">
        <f aca="false">G50</f>
        <v>0</v>
      </c>
      <c r="AG50" s="0" t="n">
        <f aca="false">SUM(H50:Q50)</f>
        <v>0</v>
      </c>
    </row>
    <row r="51" customFormat="false" ht="13.5" hidden="true" customHeight="true" outlineLevel="0" collapsed="false">
      <c r="A51" s="13"/>
      <c r="B51" s="14"/>
      <c r="C51" s="15" t="s">
        <v>39</v>
      </c>
      <c r="D51" s="16" t="s">
        <v>40</v>
      </c>
      <c r="E51" s="16"/>
      <c r="F51" s="17" t="s">
        <v>37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s">
        <v>37</v>
      </c>
      <c r="S51" s="18" t="str">
        <f aca="false">IF(F51="-","",SUM(G51:Q51))</f>
        <v/>
      </c>
      <c r="T51" s="19" t="n">
        <v>0</v>
      </c>
      <c r="U51" s="17"/>
      <c r="V51" s="17" t="str">
        <f aca="false">IFERROR(VLOOKUP(U51,'Plantilla y Concentrado'!$B$4:$C$811,2,0),"")</f>
        <v/>
      </c>
      <c r="W51" s="20" t="n">
        <f aca="false">IF(S51=0,1,IF(S51&gt;AD51,(1-AE51),IF(S51&lt;AD51,1)))</f>
        <v>0</v>
      </c>
      <c r="X51" s="20" t="str">
        <f aca="false">IF(OR(S51=0,S51=""),"-",T51/S51)</f>
        <v>-</v>
      </c>
      <c r="Y51" s="21" t="n">
        <f aca="false">IF(T51&gt;S51,"SI")</f>
        <v>0</v>
      </c>
      <c r="AD51" s="23" t="str">
        <f aca="false">IF(F51="-","",F51*0.021)</f>
        <v/>
      </c>
      <c r="AE51" s="0" t="e">
        <f aca="false">IF(S51=0,"-",IF(S51&lt;AD51,(S51/100),((S51-AD51)/100)))</f>
        <v>#VALUE!</v>
      </c>
      <c r="AF51" s="0" t="n">
        <f aca="false">G51</f>
        <v>0</v>
      </c>
      <c r="AG51" s="0" t="n">
        <f aca="false">SUM(H51:Q51)</f>
        <v>0</v>
      </c>
    </row>
    <row r="52" customFormat="false" ht="13.5" hidden="true" customHeight="true" outlineLevel="0" collapsed="false">
      <c r="A52" s="13"/>
      <c r="B52" s="14"/>
      <c r="C52" s="15" t="s">
        <v>39</v>
      </c>
      <c r="D52" s="16" t="s">
        <v>40</v>
      </c>
      <c r="E52" s="16"/>
      <c r="F52" s="17" t="s">
        <v>37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s">
        <v>37</v>
      </c>
      <c r="S52" s="18" t="str">
        <f aca="false">IF(F52="-","",SUM(G52:Q52))</f>
        <v/>
      </c>
      <c r="T52" s="19" t="n">
        <v>0</v>
      </c>
      <c r="U52" s="17"/>
      <c r="V52" s="17" t="str">
        <f aca="false">IFERROR(VLOOKUP(U52,'Plantilla y Concentrado'!$B$4:$C$811,2,0),"")</f>
        <v/>
      </c>
      <c r="W52" s="20" t="n">
        <f aca="false">IF(S52=0,1,IF(S52&gt;AD52,(1-AE52),IF(S52&lt;AD52,1)))</f>
        <v>0</v>
      </c>
      <c r="X52" s="20" t="str">
        <f aca="false">IF(OR(S52=0,S52=""),"-",T52/S52)</f>
        <v>-</v>
      </c>
      <c r="Y52" s="21" t="n">
        <f aca="false">IF(T52&gt;S52,"SI")</f>
        <v>0</v>
      </c>
      <c r="AD52" s="23" t="str">
        <f aca="false">IF(F52="-","",F52*0.021)</f>
        <v/>
      </c>
      <c r="AE52" s="0" t="e">
        <f aca="false">IF(S52=0,"-",IF(S52&lt;AD52,(S52/100),((S52-AD52)/100)))</f>
        <v>#VALUE!</v>
      </c>
      <c r="AF52" s="0" t="n">
        <f aca="false">G52</f>
        <v>0</v>
      </c>
      <c r="AG52" s="0" t="n">
        <f aca="false">SUM(H52:Q52)</f>
        <v>0</v>
      </c>
    </row>
    <row r="53" customFormat="false" ht="13.5" hidden="true" customHeight="true" outlineLevel="0" collapsed="false">
      <c r="A53" s="13"/>
      <c r="B53" s="14"/>
      <c r="C53" s="15" t="s">
        <v>39</v>
      </c>
      <c r="D53" s="16" t="s">
        <v>40</v>
      </c>
      <c r="E53" s="16"/>
      <c r="F53" s="17" t="s">
        <v>37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s">
        <v>37</v>
      </c>
      <c r="S53" s="18" t="str">
        <f aca="false">IF(F53="-","",SUM(G53:Q53))</f>
        <v/>
      </c>
      <c r="T53" s="19" t="n">
        <v>0</v>
      </c>
      <c r="U53" s="17"/>
      <c r="V53" s="17" t="str">
        <f aca="false">IFERROR(VLOOKUP(U53,'Plantilla y Concentrado'!$B$4:$C$811,2,0),"")</f>
        <v/>
      </c>
      <c r="W53" s="20" t="n">
        <f aca="false">IF(S53=0,1,IF(S53&gt;AD53,(1-AE53),IF(S53&lt;AD53,1)))</f>
        <v>0</v>
      </c>
      <c r="X53" s="20" t="str">
        <f aca="false">IF(OR(S53=0,S53=""),"-",T53/S53)</f>
        <v>-</v>
      </c>
      <c r="Y53" s="21" t="n">
        <f aca="false">IF(T53&gt;S53,"SI")</f>
        <v>0</v>
      </c>
      <c r="AD53" s="23" t="str">
        <f aca="false">IF(F53="-","",F53*0.021)</f>
        <v/>
      </c>
      <c r="AE53" s="0" t="e">
        <f aca="false">IF(S53=0,"-",IF(S53&lt;AD53,(S53/100),((S53-AD53)/100)))</f>
        <v>#VALUE!</v>
      </c>
      <c r="AF53" s="0" t="n">
        <f aca="false">G53</f>
        <v>0</v>
      </c>
      <c r="AG53" s="0" t="n">
        <f aca="false">SUM(H53:Q53)</f>
        <v>0</v>
      </c>
    </row>
    <row r="54" customFormat="false" ht="13.5" hidden="true" customHeight="true" outlineLevel="0" collapsed="false">
      <c r="A54" s="13"/>
      <c r="B54" s="14"/>
      <c r="C54" s="15" t="s">
        <v>39</v>
      </c>
      <c r="D54" s="16" t="s">
        <v>40</v>
      </c>
      <c r="E54" s="16"/>
      <c r="F54" s="17" t="s">
        <v>37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s">
        <v>37</v>
      </c>
      <c r="S54" s="18" t="str">
        <f aca="false">IF(F54="-","",SUM(G54:Q54))</f>
        <v/>
      </c>
      <c r="T54" s="19" t="n">
        <v>0</v>
      </c>
      <c r="U54" s="17"/>
      <c r="V54" s="17" t="str">
        <f aca="false">IFERROR(VLOOKUP(U54,'Plantilla y Concentrado'!$B$4:$C$811,2,0),"")</f>
        <v/>
      </c>
      <c r="W54" s="20" t="n">
        <f aca="false">IF(S54=0,1,IF(S54&gt;AD54,(1-AE54),IF(S54&lt;AD54,1)))</f>
        <v>0</v>
      </c>
      <c r="X54" s="20" t="str">
        <f aca="false">IF(OR(S54=0,S54=""),"-",T54/S54)</f>
        <v>-</v>
      </c>
      <c r="Y54" s="21" t="n">
        <f aca="false">IF(T54&gt;S54,"SI")</f>
        <v>0</v>
      </c>
      <c r="AD54" s="23" t="str">
        <f aca="false">IF(F54="-","",F54*0.021)</f>
        <v/>
      </c>
      <c r="AE54" s="0" t="e">
        <f aca="false">IF(S54=0,"-",IF(S54&lt;AD54,(S54/100),((S54-AD54)/100)))</f>
        <v>#VALUE!</v>
      </c>
      <c r="AF54" s="0" t="n">
        <f aca="false">G54</f>
        <v>0</v>
      </c>
      <c r="AG54" s="0" t="n">
        <f aca="false">SUM(H54:Q54)</f>
        <v>0</v>
      </c>
    </row>
    <row r="55" customFormat="false" ht="13.5" hidden="true" customHeight="true" outlineLevel="0" collapsed="false">
      <c r="A55" s="13"/>
      <c r="B55" s="14"/>
      <c r="C55" s="15" t="s">
        <v>39</v>
      </c>
      <c r="D55" s="16" t="s">
        <v>40</v>
      </c>
      <c r="E55" s="16"/>
      <c r="F55" s="17" t="s">
        <v>37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s">
        <v>37</v>
      </c>
      <c r="S55" s="18" t="str">
        <f aca="false">IF(F55="-","",SUM(G55:Q55))</f>
        <v/>
      </c>
      <c r="T55" s="19" t="n">
        <v>0</v>
      </c>
      <c r="U55" s="17"/>
      <c r="V55" s="17" t="str">
        <f aca="false">IFERROR(VLOOKUP(U55,'Plantilla y Concentrado'!$B$4:$C$811,2,0),"")</f>
        <v/>
      </c>
      <c r="W55" s="20" t="n">
        <f aca="false">IF(S55=0,1,IF(S55&gt;AD55,(1-AE55),IF(S55&lt;AD55,1)))</f>
        <v>0</v>
      </c>
      <c r="X55" s="20" t="str">
        <f aca="false">IF(OR(S55=0,S55=""),"-",T55/S55)</f>
        <v>-</v>
      </c>
      <c r="Y55" s="21" t="n">
        <f aca="false">IF(T55&gt;S55,"SI")</f>
        <v>0</v>
      </c>
      <c r="AD55" s="23" t="str">
        <f aca="false">IF(F55="-","",F55*0.021)</f>
        <v/>
      </c>
      <c r="AE55" s="0" t="e">
        <f aca="false">IF(S55=0,"-",IF(S55&lt;AD55,(S55/100),((S55-AD55)/100)))</f>
        <v>#VALUE!</v>
      </c>
      <c r="AF55" s="0" t="n">
        <f aca="false">G55</f>
        <v>0</v>
      </c>
      <c r="AG55" s="0" t="n">
        <f aca="false">SUM(H55:Q55)</f>
        <v>0</v>
      </c>
    </row>
    <row r="56" customFormat="false" ht="13.5" hidden="false" customHeight="true" outlineLevel="0" collapsed="false">
      <c r="A56" s="13"/>
      <c r="B56" s="14"/>
      <c r="C56" s="25" t="s">
        <v>43</v>
      </c>
      <c r="D56" s="25"/>
      <c r="E56" s="26"/>
      <c r="F56" s="26" t="n">
        <f aca="false">SUM(F36:F55)</f>
        <v>611</v>
      </c>
      <c r="G56" s="26" t="n">
        <f aca="false">SUM(G36:G55)</f>
        <v>0</v>
      </c>
      <c r="H56" s="26" t="n">
        <f aca="false">SUM(H36:H55)</f>
        <v>0</v>
      </c>
      <c r="I56" s="26" t="n">
        <f aca="false">SUM(I36:I55)</f>
        <v>0</v>
      </c>
      <c r="J56" s="26" t="n">
        <f aca="false">SUM(J36:J55)</f>
        <v>0</v>
      </c>
      <c r="K56" s="26" t="n">
        <f aca="false">SUM(K36:K55)</f>
        <v>0</v>
      </c>
      <c r="L56" s="26" t="n">
        <f aca="false">SUM(L36:L55)</f>
        <v>0</v>
      </c>
      <c r="M56" s="26" t="n">
        <f aca="false">SUM(M36:M55)</f>
        <v>0</v>
      </c>
      <c r="N56" s="26" t="n">
        <f aca="false">SUM(N36:N55)</f>
        <v>1</v>
      </c>
      <c r="O56" s="26" t="n">
        <f aca="false">SUM(O36:O55)</f>
        <v>0</v>
      </c>
      <c r="P56" s="26" t="n">
        <f aca="false">SUM(P36:P55)</f>
        <v>2</v>
      </c>
      <c r="Q56" s="26" t="n">
        <f aca="false">SUM(Q36:Q55)</f>
        <v>0</v>
      </c>
      <c r="R56" s="26" t="n">
        <f aca="false">COUNTIF((R36:R55),"Si")</f>
        <v>9</v>
      </c>
      <c r="S56" s="18" t="n">
        <f aca="false">IF(F56="-","",SUM(G56:Q56))</f>
        <v>3</v>
      </c>
      <c r="T56" s="27" t="n">
        <f aca="false">SUM(T36:T55)</f>
        <v>3</v>
      </c>
      <c r="U56" s="26"/>
      <c r="V56" s="26" t="str">
        <f aca="false">IFERROR(VLOOKUP(U56,'Plantilla y Concentrado'!$B$4:$C$811,2,0),"")</f>
        <v/>
      </c>
      <c r="W56" s="20" t="n">
        <f aca="false">AVERAGE(W36:W55)</f>
        <v>0.45</v>
      </c>
      <c r="X56" s="20" t="n">
        <f aca="false">IF(OR(S56=0,S56=""),"-",T56/S56)</f>
        <v>1</v>
      </c>
      <c r="Y56" s="21" t="n">
        <f aca="false">IF(T56&gt;S56,"SI")</f>
        <v>0</v>
      </c>
      <c r="AD56" s="23" t="n">
        <f aca="false">IF(F56="-","",F56*0.021)</f>
        <v>12.831</v>
      </c>
      <c r="AE56" s="0" t="n">
        <f aca="false">IF(S56=0,"-",IF(S56&lt;AD56,(S56/100),((S56-AD56)/100)))</f>
        <v>0.03</v>
      </c>
      <c r="AF56" s="0" t="n">
        <f aca="false">G56</f>
        <v>0</v>
      </c>
      <c r="AG56" s="0" t="n">
        <f aca="false">SUM(H56:Q56)</f>
        <v>3</v>
      </c>
    </row>
    <row r="57" customFormat="false" ht="13.5" hidden="false" customHeight="true" outlineLevel="0" collapsed="false">
      <c r="A57" s="13"/>
      <c r="B57" s="14"/>
      <c r="C57" s="15" t="s">
        <v>39</v>
      </c>
      <c r="D57" s="16" t="s">
        <v>44</v>
      </c>
      <c r="E57" s="16" t="s">
        <v>45</v>
      </c>
      <c r="F57" s="17" t="n">
        <v>18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s">
        <v>35</v>
      </c>
      <c r="S57" s="18" t="n">
        <f aca="false">IF(F57="-","",SUM(G57:Q57))</f>
        <v>0</v>
      </c>
      <c r="T57" s="19" t="n">
        <v>0</v>
      </c>
      <c r="U57" s="17" t="n">
        <v>136675</v>
      </c>
      <c r="V57" s="17" t="str">
        <f aca="false">IFERROR(VLOOKUP(U57,'Plantilla y Concentrado'!$B$4:$C$811,2,0),"")</f>
        <v>Montiel Ramirez Cintya Elizabeth</v>
      </c>
      <c r="W57" s="20" t="n">
        <f aca="false">IF(S57=0,1,IF(S57&gt;AD57,(1-AE57),IF(S57&lt;AD57,1)))</f>
        <v>1</v>
      </c>
      <c r="X57" s="20" t="str">
        <f aca="false">IF(OR(S57=0,S57=""),"-",T57/S57)</f>
        <v>-</v>
      </c>
      <c r="Y57" s="21" t="n">
        <f aca="false">IF(T57&gt;S57,"SI")</f>
        <v>0</v>
      </c>
      <c r="AD57" s="23" t="n">
        <f aca="false">IF(F57="-","",F57*0.021)</f>
        <v>0.378</v>
      </c>
      <c r="AE57" s="0" t="str">
        <f aca="false">IF(S57=0,"-",IF(S57&lt;AD57,(S57/100),((S57-AD57)/100)))</f>
        <v>-</v>
      </c>
      <c r="AF57" s="0" t="n">
        <f aca="false">G57</f>
        <v>0</v>
      </c>
      <c r="AG57" s="0" t="n">
        <f aca="false">SUM(H57:Q57)</f>
        <v>0</v>
      </c>
    </row>
    <row r="58" customFormat="false" ht="13.5" hidden="false" customHeight="true" outlineLevel="0" collapsed="false">
      <c r="A58" s="13"/>
      <c r="B58" s="14"/>
      <c r="C58" s="15" t="s">
        <v>39</v>
      </c>
      <c r="D58" s="16" t="s">
        <v>44</v>
      </c>
      <c r="E58" s="16" t="n">
        <v>33</v>
      </c>
      <c r="F58" s="17" t="n">
        <v>59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s">
        <v>35</v>
      </c>
      <c r="S58" s="18" t="n">
        <f aca="false">IF(F58="-","",SUM(G58:Q58))</f>
        <v>0</v>
      </c>
      <c r="T58" s="19" t="n">
        <v>0</v>
      </c>
      <c r="U58" s="17" t="n">
        <v>136675</v>
      </c>
      <c r="V58" s="17" t="str">
        <f aca="false">IFERROR(VLOOKUP(U58,'Plantilla y Concentrado'!$B$4:$C$811,2,0),"")</f>
        <v>Montiel Ramirez Cintya Elizabeth</v>
      </c>
      <c r="W58" s="20" t="n">
        <f aca="false">IF(S58=0,1,IF(S58&gt;AD58,(1-AE58),IF(S58&lt;AD58,1)))</f>
        <v>1</v>
      </c>
      <c r="X58" s="20" t="str">
        <f aca="false">IF(OR(S58=0,S58=""),"-",T58/S58)</f>
        <v>-</v>
      </c>
      <c r="Y58" s="21" t="n">
        <f aca="false">IF(T58&gt;S58,"SI")</f>
        <v>0</v>
      </c>
      <c r="AD58" s="23" t="n">
        <f aca="false">IF(F58="-","",F58*0.021)</f>
        <v>1.239</v>
      </c>
      <c r="AE58" s="0" t="str">
        <f aca="false">IF(S58=0,"-",IF(S58&lt;AD58,(S58/100),((S58-AD58)/100)))</f>
        <v>-</v>
      </c>
      <c r="AF58" s="0" t="n">
        <f aca="false">G58</f>
        <v>0</v>
      </c>
      <c r="AG58" s="0" t="n">
        <f aca="false">SUM(H58:Q58)</f>
        <v>0</v>
      </c>
    </row>
    <row r="59" customFormat="false" ht="13.5" hidden="false" customHeight="true" outlineLevel="0" collapsed="false">
      <c r="A59" s="13"/>
      <c r="B59" s="14"/>
      <c r="C59" s="15" t="s">
        <v>39</v>
      </c>
      <c r="D59" s="16" t="s">
        <v>44</v>
      </c>
      <c r="E59" s="16" t="n">
        <v>34</v>
      </c>
      <c r="F59" s="17" t="n">
        <v>58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s">
        <v>35</v>
      </c>
      <c r="S59" s="18" t="n">
        <f aca="false">IF(F59="-","",SUM(G59:Q59))</f>
        <v>0</v>
      </c>
      <c r="T59" s="19" t="n">
        <v>0</v>
      </c>
      <c r="U59" s="17" t="n">
        <v>136675</v>
      </c>
      <c r="V59" s="17" t="str">
        <f aca="false">IFERROR(VLOOKUP(U59,'Plantilla y Concentrado'!$B$4:$C$811,2,0),"")</f>
        <v>Montiel Ramirez Cintya Elizabeth</v>
      </c>
      <c r="W59" s="20" t="n">
        <f aca="false">IF(S59=0,1,IF(S59&gt;AD59,(1-AE59),IF(S59&lt;AD59,1)))</f>
        <v>1</v>
      </c>
      <c r="X59" s="20" t="str">
        <f aca="false">IF(OR(S59=0,S59=""),"-",T59/S59)</f>
        <v>-</v>
      </c>
      <c r="Y59" s="21" t="n">
        <f aca="false">IF(T59&gt;S59,"SI")</f>
        <v>0</v>
      </c>
      <c r="AD59" s="23" t="n">
        <f aca="false">IF(F59="-","",F59*0.021)</f>
        <v>1.218</v>
      </c>
      <c r="AE59" s="0" t="str">
        <f aca="false">IF(S59=0,"-",IF(S59&lt;AD59,(S59/100),((S59-AD59)/100)))</f>
        <v>-</v>
      </c>
      <c r="AF59" s="0" t="n">
        <f aca="false">G59</f>
        <v>0</v>
      </c>
      <c r="AG59" s="0" t="n">
        <f aca="false">SUM(H59:Q59)</f>
        <v>0</v>
      </c>
    </row>
    <row r="60" customFormat="false" ht="13.5" hidden="false" customHeight="true" outlineLevel="0" collapsed="false">
      <c r="A60" s="13"/>
      <c r="B60" s="14"/>
      <c r="C60" s="15" t="s">
        <v>39</v>
      </c>
      <c r="D60" s="16" t="s">
        <v>44</v>
      </c>
      <c r="E60" s="16" t="n">
        <v>35</v>
      </c>
      <c r="F60" s="17" t="n">
        <v>56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s">
        <v>35</v>
      </c>
      <c r="S60" s="18" t="n">
        <f aca="false">IF(F60="-","",SUM(G60:Q60))</f>
        <v>0</v>
      </c>
      <c r="T60" s="19" t="n">
        <v>0</v>
      </c>
      <c r="U60" s="17" t="n">
        <v>136675</v>
      </c>
      <c r="V60" s="17" t="str">
        <f aca="false">IFERROR(VLOOKUP(U60,'Plantilla y Concentrado'!$B$4:$C$811,2,0),"")</f>
        <v>Montiel Ramirez Cintya Elizabeth</v>
      </c>
      <c r="W60" s="20" t="n">
        <f aca="false">IF(S60=0,1,IF(S60&gt;AD60,(1-AE60),IF(S60&lt;AD60,1)))</f>
        <v>1</v>
      </c>
      <c r="X60" s="20" t="str">
        <f aca="false">IF(OR(S60=0,S60=""),"-",T60/S60)</f>
        <v>-</v>
      </c>
      <c r="Y60" s="21" t="n">
        <f aca="false">IF(T60&gt;S60,"SI")</f>
        <v>0</v>
      </c>
      <c r="AD60" s="23" t="n">
        <f aca="false">IF(F60="-","",F60*0.021)</f>
        <v>1.176</v>
      </c>
      <c r="AE60" s="0" t="str">
        <f aca="false">IF(S60=0,"-",IF(S60&lt;AD60,(S60/100),((S60-AD60)/100)))</f>
        <v>-</v>
      </c>
      <c r="AF60" s="0" t="n">
        <f aca="false">G60</f>
        <v>0</v>
      </c>
      <c r="AG60" s="0" t="n">
        <f aca="false">SUM(H60:Q60)</f>
        <v>0</v>
      </c>
    </row>
    <row r="61" customFormat="false" ht="13.5" hidden="false" customHeight="true" outlineLevel="0" collapsed="false">
      <c r="A61" s="13"/>
      <c r="B61" s="14"/>
      <c r="C61" s="15" t="s">
        <v>39</v>
      </c>
      <c r="D61" s="16" t="s">
        <v>44</v>
      </c>
      <c r="E61" s="16" t="n">
        <v>36</v>
      </c>
      <c r="F61" s="17" t="n">
        <v>50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1</v>
      </c>
      <c r="O61" s="17" t="n">
        <v>0</v>
      </c>
      <c r="P61" s="17" t="n">
        <v>0</v>
      </c>
      <c r="Q61" s="17" t="n">
        <v>1</v>
      </c>
      <c r="R61" s="17" t="s">
        <v>35</v>
      </c>
      <c r="S61" s="18" t="n">
        <f aca="false">IF(F61="-","",SUM(G61:Q61))</f>
        <v>2</v>
      </c>
      <c r="T61" s="19" t="n">
        <v>2</v>
      </c>
      <c r="U61" s="17" t="n">
        <v>136675</v>
      </c>
      <c r="V61" s="17" t="str">
        <f aca="false">IFERROR(VLOOKUP(U61,'Plantilla y Concentrado'!$B$4:$C$811,2,0),"")</f>
        <v>Montiel Ramirez Cintya Elizabeth</v>
      </c>
      <c r="W61" s="20" t="n">
        <f aca="false">IF(S61=0,1,IF(S61&gt;AD61,(1-AE61),IF(S61&lt;AD61,1)))</f>
        <v>0.9905</v>
      </c>
      <c r="X61" s="20" t="n">
        <f aca="false">IF(OR(S61=0,S61=""),"-",T61/S61)</f>
        <v>1</v>
      </c>
      <c r="Y61" s="21" t="n">
        <f aca="false">IF(T61&gt;S61,"SI")</f>
        <v>0</v>
      </c>
      <c r="AD61" s="23" t="n">
        <f aca="false">IF(F61="-","",F61*0.021)</f>
        <v>1.05</v>
      </c>
      <c r="AE61" s="0" t="n">
        <f aca="false">IF(S61=0,"-",IF(S61&lt;AD61,(S61/100),((S61-AD61)/100)))</f>
        <v>0.0095</v>
      </c>
      <c r="AF61" s="0" t="n">
        <f aca="false">G61</f>
        <v>0</v>
      </c>
      <c r="AG61" s="0" t="n">
        <f aca="false">SUM(H61:Q61)</f>
        <v>2</v>
      </c>
    </row>
    <row r="62" customFormat="false" ht="13.5" hidden="false" customHeight="true" outlineLevel="0" collapsed="false">
      <c r="A62" s="13"/>
      <c r="B62" s="14"/>
      <c r="C62" s="15" t="s">
        <v>39</v>
      </c>
      <c r="D62" s="16" t="s">
        <v>44</v>
      </c>
      <c r="E62" s="16" t="s">
        <v>46</v>
      </c>
      <c r="F62" s="17" t="n">
        <v>34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s">
        <v>35</v>
      </c>
      <c r="S62" s="18" t="n">
        <f aca="false">IF(F62="-","",SUM(G62:Q62))</f>
        <v>0</v>
      </c>
      <c r="T62" s="19" t="n">
        <v>0</v>
      </c>
      <c r="U62" s="17" t="n">
        <v>136675</v>
      </c>
      <c r="V62" s="17" t="str">
        <f aca="false">IFERROR(VLOOKUP(U62,'Plantilla y Concentrado'!$B$4:$C$811,2,0),"")</f>
        <v>Montiel Ramirez Cintya Elizabeth</v>
      </c>
      <c r="W62" s="20" t="n">
        <f aca="false">IF(S62=0,1,IF(S62&gt;AD62,(1-AE62),IF(S62&lt;AD62,1)))</f>
        <v>1</v>
      </c>
      <c r="X62" s="20" t="str">
        <f aca="false">IF(OR(S62=0,S62=""),"-",T62/S62)</f>
        <v>-</v>
      </c>
      <c r="Y62" s="21" t="n">
        <f aca="false">IF(T62&gt;S62,"SI")</f>
        <v>0</v>
      </c>
      <c r="AD62" s="23" t="n">
        <f aca="false">IF(F62="-","",F62*0.021)</f>
        <v>0.714</v>
      </c>
      <c r="AE62" s="0" t="str">
        <f aca="false">IF(S62=0,"-",IF(S62&lt;AD62,(S62/100),((S62-AD62)/100)))</f>
        <v>-</v>
      </c>
      <c r="AF62" s="0" t="n">
        <f aca="false">G62</f>
        <v>0</v>
      </c>
      <c r="AG62" s="0" t="n">
        <f aca="false">SUM(H62:Q62)</f>
        <v>0</v>
      </c>
    </row>
    <row r="63" customFormat="false" ht="13.5" hidden="true" customHeight="true" outlineLevel="0" collapsed="false">
      <c r="A63" s="13"/>
      <c r="B63" s="14"/>
      <c r="C63" s="15" t="s">
        <v>39</v>
      </c>
      <c r="D63" s="16" t="s">
        <v>44</v>
      </c>
      <c r="E63" s="16"/>
      <c r="F63" s="17" t="s">
        <v>37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s">
        <v>37</v>
      </c>
      <c r="S63" s="18" t="str">
        <f aca="false">IF(F63="-","",SUM(G63:Q63))</f>
        <v/>
      </c>
      <c r="T63" s="19" t="n">
        <v>0</v>
      </c>
      <c r="U63" s="17"/>
      <c r="V63" s="17" t="str">
        <f aca="false">IFERROR(VLOOKUP(U63,'Plantilla y Concentrado'!$B$4:$C$811,2,0),"")</f>
        <v/>
      </c>
      <c r="W63" s="20" t="n">
        <f aca="false">IF(S63=0,1,IF(S63&gt;AD63,(1-AE63),IF(S63&lt;AD63,1)))</f>
        <v>0</v>
      </c>
      <c r="X63" s="20" t="str">
        <f aca="false">IF(OR(S63=0,S63=""),"-",T63/S63)</f>
        <v>-</v>
      </c>
      <c r="Y63" s="21" t="n">
        <f aca="false">IF(T63&gt;S63,"SI")</f>
        <v>0</v>
      </c>
      <c r="AD63" s="23" t="str">
        <f aca="false">IF(F63="-","",F63*0.021)</f>
        <v/>
      </c>
      <c r="AE63" s="0" t="e">
        <f aca="false">IF(S63=0,"-",IF(S63&lt;AD63,(S63/100),((S63-AD63)/100)))</f>
        <v>#VALUE!</v>
      </c>
      <c r="AF63" s="0" t="n">
        <f aca="false">G63</f>
        <v>0</v>
      </c>
      <c r="AG63" s="0" t="n">
        <f aca="false">SUM(H63:Q63)</f>
        <v>0</v>
      </c>
    </row>
    <row r="64" customFormat="false" ht="13.5" hidden="true" customHeight="true" outlineLevel="0" collapsed="false">
      <c r="A64" s="13"/>
      <c r="B64" s="14"/>
      <c r="C64" s="15" t="s">
        <v>39</v>
      </c>
      <c r="D64" s="16" t="s">
        <v>44</v>
      </c>
      <c r="E64" s="16"/>
      <c r="F64" s="17" t="s">
        <v>37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s">
        <v>37</v>
      </c>
      <c r="S64" s="18" t="str">
        <f aca="false">IF(F64="-","",SUM(G64:Q64))</f>
        <v/>
      </c>
      <c r="T64" s="19" t="n">
        <v>0</v>
      </c>
      <c r="U64" s="17"/>
      <c r="V64" s="17" t="str">
        <f aca="false">IFERROR(VLOOKUP(U64,'Plantilla y Concentrado'!$B$4:$C$811,2,0),"")</f>
        <v/>
      </c>
      <c r="W64" s="20" t="n">
        <f aca="false">IF(S64=0,1,IF(S64&gt;AD64,(1-AE64),IF(S64&lt;AD64,1)))</f>
        <v>0</v>
      </c>
      <c r="X64" s="20" t="str">
        <f aca="false">IF(OR(S64=0,S64=""),"-",T64/S64)</f>
        <v>-</v>
      </c>
      <c r="Y64" s="21" t="n">
        <f aca="false">IF(T64&gt;S64,"SI")</f>
        <v>0</v>
      </c>
      <c r="AD64" s="23" t="str">
        <f aca="false">IF(F64="-","",F64*0.021)</f>
        <v/>
      </c>
      <c r="AE64" s="0" t="e">
        <f aca="false">IF(S64=0,"-",IF(S64&lt;AD64,(S64/100),((S64-AD64)/100)))</f>
        <v>#VALUE!</v>
      </c>
      <c r="AF64" s="0" t="n">
        <f aca="false">G64</f>
        <v>0</v>
      </c>
      <c r="AG64" s="0" t="n">
        <f aca="false">SUM(H64:Q64)</f>
        <v>0</v>
      </c>
    </row>
    <row r="65" customFormat="false" ht="13.5" hidden="true" customHeight="true" outlineLevel="0" collapsed="false">
      <c r="A65" s="13"/>
      <c r="B65" s="14"/>
      <c r="C65" s="15" t="s">
        <v>39</v>
      </c>
      <c r="D65" s="16" t="s">
        <v>44</v>
      </c>
      <c r="E65" s="16"/>
      <c r="F65" s="17" t="s">
        <v>37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s">
        <v>37</v>
      </c>
      <c r="S65" s="18" t="str">
        <f aca="false">IF(F65="-","",SUM(G65:Q65))</f>
        <v/>
      </c>
      <c r="T65" s="19" t="n">
        <v>0</v>
      </c>
      <c r="U65" s="17"/>
      <c r="V65" s="17" t="str">
        <f aca="false">IFERROR(VLOOKUP(U65,'Plantilla y Concentrado'!$B$4:$C$811,2,0),"")</f>
        <v/>
      </c>
      <c r="W65" s="20" t="n">
        <f aca="false">IF(S65=0,1,IF(S65&gt;AD65,(1-AE65),IF(S65&lt;AD65,1)))</f>
        <v>0</v>
      </c>
      <c r="X65" s="20" t="str">
        <f aca="false">IF(OR(S65=0,S65=""),"-",T65/S65)</f>
        <v>-</v>
      </c>
      <c r="Y65" s="21" t="n">
        <f aca="false">IF(T65&gt;S65,"SI")</f>
        <v>0</v>
      </c>
      <c r="AD65" s="23" t="str">
        <f aca="false">IF(F65="-","",F65*0.021)</f>
        <v/>
      </c>
      <c r="AE65" s="0" t="e">
        <f aca="false">IF(S65=0,"-",IF(S65&lt;AD65,(S65/100),((S65-AD65)/100)))</f>
        <v>#VALUE!</v>
      </c>
      <c r="AF65" s="0" t="n">
        <f aca="false">G65</f>
        <v>0</v>
      </c>
      <c r="AG65" s="0" t="n">
        <f aca="false">SUM(H65:Q65)</f>
        <v>0</v>
      </c>
    </row>
    <row r="66" customFormat="false" ht="13.5" hidden="true" customHeight="true" outlineLevel="0" collapsed="false">
      <c r="A66" s="13"/>
      <c r="B66" s="14"/>
      <c r="C66" s="15" t="s">
        <v>39</v>
      </c>
      <c r="D66" s="16" t="s">
        <v>44</v>
      </c>
      <c r="E66" s="16"/>
      <c r="F66" s="17" t="s">
        <v>37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s">
        <v>37</v>
      </c>
      <c r="S66" s="18" t="str">
        <f aca="false">IF(F66="-","",SUM(G66:Q66))</f>
        <v/>
      </c>
      <c r="T66" s="19" t="n">
        <v>0</v>
      </c>
      <c r="U66" s="17"/>
      <c r="V66" s="17" t="str">
        <f aca="false">IFERROR(VLOOKUP(U66,'Plantilla y Concentrado'!$B$4:$C$811,2,0),"")</f>
        <v/>
      </c>
      <c r="W66" s="20" t="n">
        <f aca="false">IF(S66=0,1,IF(S66&gt;AD66,(1-AE66),IF(S66&lt;AD66,1)))</f>
        <v>0</v>
      </c>
      <c r="X66" s="20" t="str">
        <f aca="false">IF(OR(S66=0,S66=""),"-",T66/S66)</f>
        <v>-</v>
      </c>
      <c r="Y66" s="21" t="n">
        <f aca="false">IF(T66&gt;S66,"SI")</f>
        <v>0</v>
      </c>
      <c r="AD66" s="23" t="str">
        <f aca="false">IF(F66="-","",F66*0.021)</f>
        <v/>
      </c>
      <c r="AE66" s="0" t="e">
        <f aca="false">IF(S66=0,"-",IF(S66&lt;AD66,(S66/100),((S66-AD66)/100)))</f>
        <v>#VALUE!</v>
      </c>
      <c r="AF66" s="0" t="n">
        <f aca="false">G66</f>
        <v>0</v>
      </c>
      <c r="AG66" s="0" t="n">
        <f aca="false">SUM(H66:Q66)</f>
        <v>0</v>
      </c>
    </row>
    <row r="67" customFormat="false" ht="13.5" hidden="true" customHeight="true" outlineLevel="0" collapsed="false">
      <c r="A67" s="13"/>
      <c r="B67" s="14"/>
      <c r="C67" s="15" t="s">
        <v>39</v>
      </c>
      <c r="D67" s="16" t="s">
        <v>44</v>
      </c>
      <c r="E67" s="16"/>
      <c r="F67" s="17" t="s">
        <v>37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s">
        <v>37</v>
      </c>
      <c r="S67" s="18" t="str">
        <f aca="false">IF(F67="-","",SUM(G67:Q67))</f>
        <v/>
      </c>
      <c r="T67" s="19" t="n">
        <v>0</v>
      </c>
      <c r="U67" s="17"/>
      <c r="V67" s="17" t="str">
        <f aca="false">IFERROR(VLOOKUP(U67,'Plantilla y Concentrado'!$B$4:$C$811,2,0),"")</f>
        <v/>
      </c>
      <c r="W67" s="20" t="n">
        <f aca="false">IF(S67=0,1,IF(S67&gt;AD67,(1-AE67),IF(S67&lt;AD67,1)))</f>
        <v>0</v>
      </c>
      <c r="X67" s="20" t="str">
        <f aca="false">IF(OR(S67=0,S67=""),"-",T67/S67)</f>
        <v>-</v>
      </c>
      <c r="Y67" s="21" t="n">
        <f aca="false">IF(T67&gt;S67,"SI")</f>
        <v>0</v>
      </c>
      <c r="AD67" s="23" t="str">
        <f aca="false">IF(F67="-","",F67*0.021)</f>
        <v/>
      </c>
      <c r="AE67" s="0" t="e">
        <f aca="false">IF(S67=0,"-",IF(S67&lt;AD67,(S67/100),((S67-AD67)/100)))</f>
        <v>#VALUE!</v>
      </c>
      <c r="AF67" s="0" t="n">
        <f aca="false">G67</f>
        <v>0</v>
      </c>
      <c r="AG67" s="0" t="n">
        <f aca="false">SUM(H67:Q67)</f>
        <v>0</v>
      </c>
    </row>
    <row r="68" customFormat="false" ht="13.5" hidden="true" customHeight="true" outlineLevel="0" collapsed="false">
      <c r="A68" s="13"/>
      <c r="B68" s="14"/>
      <c r="C68" s="15" t="s">
        <v>39</v>
      </c>
      <c r="D68" s="16" t="s">
        <v>44</v>
      </c>
      <c r="E68" s="16"/>
      <c r="F68" s="17" t="s">
        <v>37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s">
        <v>37</v>
      </c>
      <c r="S68" s="18" t="str">
        <f aca="false">IF(F68="-","",SUM(G68:Q68))</f>
        <v/>
      </c>
      <c r="T68" s="19" t="n">
        <v>0</v>
      </c>
      <c r="U68" s="17"/>
      <c r="V68" s="17" t="str">
        <f aca="false">IFERROR(VLOOKUP(U68,'Plantilla y Concentrado'!$B$4:$C$811,2,0),"")</f>
        <v/>
      </c>
      <c r="W68" s="20" t="n">
        <f aca="false">IF(S68=0,1,IF(S68&gt;AD68,(1-AE68),IF(S68&lt;AD68,1)))</f>
        <v>0</v>
      </c>
      <c r="X68" s="20" t="str">
        <f aca="false">IF(OR(S68=0,S68=""),"-",T68/S68)</f>
        <v>-</v>
      </c>
      <c r="Y68" s="21" t="n">
        <f aca="false">IF(T68&gt;S68,"SI")</f>
        <v>0</v>
      </c>
      <c r="AD68" s="23" t="str">
        <f aca="false">IF(F68="-","",F68*0.021)</f>
        <v/>
      </c>
      <c r="AE68" s="0" t="e">
        <f aca="false">IF(S68=0,"-",IF(S68&lt;AD68,(S68/100),((S68-AD68)/100)))</f>
        <v>#VALUE!</v>
      </c>
      <c r="AF68" s="0" t="n">
        <f aca="false">G68</f>
        <v>0</v>
      </c>
      <c r="AG68" s="0" t="n">
        <f aca="false">SUM(H68:Q68)</f>
        <v>0</v>
      </c>
    </row>
    <row r="69" customFormat="false" ht="13.5" hidden="true" customHeight="true" outlineLevel="0" collapsed="false">
      <c r="A69" s="13"/>
      <c r="B69" s="14"/>
      <c r="C69" s="15" t="s">
        <v>39</v>
      </c>
      <c r="D69" s="16" t="s">
        <v>44</v>
      </c>
      <c r="E69" s="16"/>
      <c r="F69" s="17" t="s">
        <v>37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s">
        <v>37</v>
      </c>
      <c r="S69" s="18" t="str">
        <f aca="false">IF(F69="-","",SUM(G69:Q69))</f>
        <v/>
      </c>
      <c r="T69" s="19" t="n">
        <v>0</v>
      </c>
      <c r="U69" s="17"/>
      <c r="V69" s="17" t="str">
        <f aca="false">IFERROR(VLOOKUP(U69,'Plantilla y Concentrado'!$B$4:$C$811,2,0),"")</f>
        <v/>
      </c>
      <c r="W69" s="20" t="n">
        <f aca="false">IF(S69=0,1,IF(S69&gt;AD69,(1-AE69),IF(S69&lt;AD69,1)))</f>
        <v>0</v>
      </c>
      <c r="X69" s="20" t="str">
        <f aca="false">IF(OR(S69=0,S69=""),"-",T69/S69)</f>
        <v>-</v>
      </c>
      <c r="Y69" s="21" t="n">
        <f aca="false">IF(T69&gt;S69,"SI")</f>
        <v>0</v>
      </c>
      <c r="AD69" s="23" t="str">
        <f aca="false">IF(F69="-","",F69*0.021)</f>
        <v/>
      </c>
      <c r="AE69" s="0" t="e">
        <f aca="false">IF(S69=0,"-",IF(S69&lt;AD69,(S69/100),((S69-AD69)/100)))</f>
        <v>#VALUE!</v>
      </c>
      <c r="AF69" s="0" t="n">
        <f aca="false">G69</f>
        <v>0</v>
      </c>
      <c r="AG69" s="0" t="n">
        <f aca="false">SUM(H69:Q69)</f>
        <v>0</v>
      </c>
    </row>
    <row r="70" customFormat="false" ht="13.5" hidden="true" customHeight="true" outlineLevel="0" collapsed="false">
      <c r="A70" s="13"/>
      <c r="B70" s="14"/>
      <c r="C70" s="15" t="s">
        <v>39</v>
      </c>
      <c r="D70" s="16" t="s">
        <v>44</v>
      </c>
      <c r="E70" s="16"/>
      <c r="F70" s="17" t="s">
        <v>37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s">
        <v>37</v>
      </c>
      <c r="S70" s="18" t="str">
        <f aca="false">IF(F70="-","",SUM(G70:Q70))</f>
        <v/>
      </c>
      <c r="T70" s="19" t="n">
        <v>0</v>
      </c>
      <c r="U70" s="17"/>
      <c r="V70" s="17" t="str">
        <f aca="false">IFERROR(VLOOKUP(U70,'Plantilla y Concentrado'!$B$4:$C$811,2,0),"")</f>
        <v/>
      </c>
      <c r="W70" s="20" t="n">
        <f aca="false">IF(S70=0,1,IF(S70&gt;AD70,(1-AE70),IF(S70&lt;AD70,1)))</f>
        <v>0</v>
      </c>
      <c r="X70" s="20" t="str">
        <f aca="false">IF(OR(S70=0,S70=""),"-",T70/S70)</f>
        <v>-</v>
      </c>
      <c r="Y70" s="21" t="n">
        <f aca="false">IF(T70&gt;S70,"SI")</f>
        <v>0</v>
      </c>
      <c r="AD70" s="23" t="str">
        <f aca="false">IF(F70="-","",F70*0.021)</f>
        <v/>
      </c>
      <c r="AE70" s="0" t="e">
        <f aca="false">IF(S70=0,"-",IF(S70&lt;AD70,(S70/100),((S70-AD70)/100)))</f>
        <v>#VALUE!</v>
      </c>
      <c r="AF70" s="0" t="n">
        <f aca="false">G70</f>
        <v>0</v>
      </c>
      <c r="AG70" s="0" t="n">
        <f aca="false">SUM(H70:Q70)</f>
        <v>0</v>
      </c>
    </row>
    <row r="71" customFormat="false" ht="13.5" hidden="true" customHeight="true" outlineLevel="0" collapsed="false">
      <c r="A71" s="13"/>
      <c r="B71" s="14"/>
      <c r="C71" s="15" t="s">
        <v>39</v>
      </c>
      <c r="D71" s="16" t="s">
        <v>44</v>
      </c>
      <c r="E71" s="16"/>
      <c r="F71" s="17" t="s">
        <v>37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s">
        <v>37</v>
      </c>
      <c r="S71" s="18" t="str">
        <f aca="false">IF(F71="-","",SUM(G71:Q71))</f>
        <v/>
      </c>
      <c r="T71" s="19" t="n">
        <v>0</v>
      </c>
      <c r="U71" s="17"/>
      <c r="V71" s="17" t="str">
        <f aca="false">IFERROR(VLOOKUP(U71,'Plantilla y Concentrado'!$B$4:$C$811,2,0),"")</f>
        <v/>
      </c>
      <c r="W71" s="20" t="n">
        <f aca="false">IF(S71=0,1,IF(S71&gt;AD71,(1-AE71),IF(S71&lt;AD71,1)))</f>
        <v>0</v>
      </c>
      <c r="X71" s="20" t="str">
        <f aca="false">IF(OR(S71=0,S71=""),"-",T71/S71)</f>
        <v>-</v>
      </c>
      <c r="Y71" s="21" t="n">
        <f aca="false">IF(T71&gt;S71,"SI")</f>
        <v>0</v>
      </c>
      <c r="AD71" s="23" t="str">
        <f aca="false">IF(F71="-","",F71*0.021)</f>
        <v/>
      </c>
      <c r="AE71" s="0" t="e">
        <f aca="false">IF(S71=0,"-",IF(S71&lt;AD71,(S71/100),((S71-AD71)/100)))</f>
        <v>#VALUE!</v>
      </c>
      <c r="AF71" s="0" t="n">
        <f aca="false">G71</f>
        <v>0</v>
      </c>
      <c r="AG71" s="0" t="n">
        <f aca="false">SUM(H71:Q71)</f>
        <v>0</v>
      </c>
    </row>
    <row r="72" customFormat="false" ht="13.5" hidden="false" customHeight="true" outlineLevel="0" collapsed="false">
      <c r="A72" s="13"/>
      <c r="B72" s="14"/>
      <c r="C72" s="25" t="s">
        <v>47</v>
      </c>
      <c r="D72" s="25"/>
      <c r="E72" s="26"/>
      <c r="F72" s="26" t="n">
        <f aca="false">SUM(F57:F71)</f>
        <v>275</v>
      </c>
      <c r="G72" s="26" t="n">
        <f aca="false">SUM(G57:G71)</f>
        <v>0</v>
      </c>
      <c r="H72" s="26" t="n">
        <f aca="false">SUM(H57:H71)</f>
        <v>0</v>
      </c>
      <c r="I72" s="26" t="n">
        <f aca="false">SUM(I57:I71)</f>
        <v>0</v>
      </c>
      <c r="J72" s="26" t="n">
        <f aca="false">SUM(J57:J71)</f>
        <v>0</v>
      </c>
      <c r="K72" s="26" t="n">
        <f aca="false">SUM(K57:K71)</f>
        <v>0</v>
      </c>
      <c r="L72" s="26" t="n">
        <f aca="false">SUM(L57:L71)</f>
        <v>0</v>
      </c>
      <c r="M72" s="26" t="n">
        <f aca="false">SUM(M57:M71)</f>
        <v>0</v>
      </c>
      <c r="N72" s="26" t="n">
        <f aca="false">SUM(N57:N71)</f>
        <v>1</v>
      </c>
      <c r="O72" s="26" t="n">
        <f aca="false">SUM(O57:O71)</f>
        <v>0</v>
      </c>
      <c r="P72" s="26" t="n">
        <f aca="false">SUM(P57:P71)</f>
        <v>0</v>
      </c>
      <c r="Q72" s="26" t="n">
        <f aca="false">SUM(Q57:Q71)</f>
        <v>1</v>
      </c>
      <c r="R72" s="26" t="n">
        <f aca="false">COUNTIF((R57:R71),"Si")</f>
        <v>6</v>
      </c>
      <c r="S72" s="18" t="n">
        <f aca="false">IF(F72="-","",SUM(G72:Q72))</f>
        <v>2</v>
      </c>
      <c r="T72" s="27" t="n">
        <f aca="false">SUM(T57:T71)</f>
        <v>2</v>
      </c>
      <c r="U72" s="26"/>
      <c r="V72" s="26" t="str">
        <f aca="false">IFERROR(VLOOKUP(U72,'Plantilla y Concentrado'!$B$4:$C$811,2,0),"")</f>
        <v/>
      </c>
      <c r="W72" s="20" t="n">
        <f aca="false">AVERAGE(W57:W71)</f>
        <v>0.399366666666667</v>
      </c>
      <c r="X72" s="20" t="n">
        <f aca="false">IF(OR(S72=0,S72=""),"-",T72/S72)</f>
        <v>1</v>
      </c>
      <c r="Y72" s="21" t="n">
        <f aca="false">IF(T72&gt;S72,"SI")</f>
        <v>0</v>
      </c>
      <c r="AD72" s="23" t="n">
        <f aca="false">IF(F72="-","",F72*0.021)</f>
        <v>5.775</v>
      </c>
      <c r="AE72" s="0" t="n">
        <f aca="false">IF(S72=0,"-",IF(S72&lt;AD72,(S72/100),((S72-AD72)/100)))</f>
        <v>0.02</v>
      </c>
      <c r="AF72" s="0" t="n">
        <f aca="false">G72</f>
        <v>0</v>
      </c>
      <c r="AG72" s="0" t="n">
        <f aca="false">SUM(H72:Q72)</f>
        <v>2</v>
      </c>
    </row>
    <row r="73" customFormat="false" ht="13.5" hidden="false" customHeight="true" outlineLevel="0" collapsed="false">
      <c r="A73" s="13"/>
      <c r="B73" s="14"/>
      <c r="C73" s="15" t="s">
        <v>39</v>
      </c>
      <c r="D73" s="16" t="s">
        <v>48</v>
      </c>
      <c r="E73" s="16" t="s">
        <v>49</v>
      </c>
      <c r="F73" s="17" t="n">
        <v>29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s">
        <v>35</v>
      </c>
      <c r="S73" s="18" t="n">
        <f aca="false">IF(F73="-","",SUM(G73:Q73))</f>
        <v>0</v>
      </c>
      <c r="T73" s="19" t="n">
        <v>0</v>
      </c>
      <c r="U73" s="17" t="n">
        <v>155938</v>
      </c>
      <c r="V73" s="17" t="str">
        <f aca="false">IFERROR(VLOOKUP(U73,'Plantilla y Concentrado'!$B$4:$C$811,2,0),"")</f>
        <v>Aguilar Flores Erika Jazmin</v>
      </c>
      <c r="W73" s="20" t="n">
        <f aca="false">IF(S73=0,1,IF(S73&gt;AD73,(1-AE73),IF(S73&lt;AD73,1)))</f>
        <v>1</v>
      </c>
      <c r="X73" s="20" t="str">
        <f aca="false">IF(OR(S73=0,S73=""),"-",T73/S73)</f>
        <v>-</v>
      </c>
      <c r="Y73" s="21" t="n">
        <f aca="false">IF(T73&gt;S73,"SI")</f>
        <v>0</v>
      </c>
      <c r="AD73" s="23" t="n">
        <f aca="false">IF(F73="-","",F73*0.021)</f>
        <v>0.609</v>
      </c>
      <c r="AE73" s="0" t="str">
        <f aca="false">IF(S73=0,"-",IF(S73&lt;AD73,(S73/100),((S73-AD73)/100)))</f>
        <v>-</v>
      </c>
      <c r="AF73" s="0" t="n">
        <f aca="false">G73</f>
        <v>0</v>
      </c>
      <c r="AG73" s="0" t="n">
        <f aca="false">SUM(H73:Q73)</f>
        <v>0</v>
      </c>
    </row>
    <row r="74" customFormat="false" ht="13.5" hidden="false" customHeight="true" outlineLevel="0" collapsed="false">
      <c r="A74" s="13"/>
      <c r="B74" s="14"/>
      <c r="C74" s="15" t="s">
        <v>39</v>
      </c>
      <c r="D74" s="16" t="s">
        <v>48</v>
      </c>
      <c r="E74" s="16" t="n">
        <v>42</v>
      </c>
      <c r="F74" s="17" t="n">
        <v>68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2</v>
      </c>
      <c r="Q74" s="17" t="n">
        <v>0</v>
      </c>
      <c r="R74" s="17" t="s">
        <v>35</v>
      </c>
      <c r="S74" s="18" t="n">
        <f aca="false">IF(F74="-","",SUM(G74:Q74))</f>
        <v>2</v>
      </c>
      <c r="T74" s="19" t="n">
        <v>2</v>
      </c>
      <c r="U74" s="17" t="n">
        <v>155938</v>
      </c>
      <c r="V74" s="17" t="str">
        <f aca="false">IFERROR(VLOOKUP(U74,'Plantilla y Concentrado'!$B$4:$C$811,2,0),"")</f>
        <v>Aguilar Flores Erika Jazmin</v>
      </c>
      <c r="W74" s="20" t="n">
        <f aca="false">IF(S74=0,1,IF(S74&gt;AD74,(1-AE74),IF(S74&lt;AD74,1)))</f>
        <v>0.99428</v>
      </c>
      <c r="X74" s="20" t="n">
        <f aca="false">IF(OR(S74=0,S74=""),"-",T74/S74)</f>
        <v>1</v>
      </c>
      <c r="Y74" s="21" t="n">
        <f aca="false">IF(T74&gt;S74,"SI")</f>
        <v>0</v>
      </c>
      <c r="AD74" s="23" t="n">
        <f aca="false">IF(F74="-","",F74*0.021)</f>
        <v>1.428</v>
      </c>
      <c r="AE74" s="0" t="n">
        <f aca="false">IF(S74=0,"-",IF(S74&lt;AD74,(S74/100),((S74-AD74)/100)))</f>
        <v>0.00572</v>
      </c>
      <c r="AF74" s="0" t="n">
        <f aca="false">G74</f>
        <v>0</v>
      </c>
      <c r="AG74" s="0" t="n">
        <f aca="false">SUM(H74:Q74)</f>
        <v>2</v>
      </c>
    </row>
    <row r="75" customFormat="false" ht="13.5" hidden="false" customHeight="true" outlineLevel="0" collapsed="false">
      <c r="A75" s="13"/>
      <c r="B75" s="14"/>
      <c r="C75" s="15" t="s">
        <v>39</v>
      </c>
      <c r="D75" s="16" t="s">
        <v>48</v>
      </c>
      <c r="E75" s="16" t="n">
        <v>43</v>
      </c>
      <c r="F75" s="17" t="n">
        <v>43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1</v>
      </c>
      <c r="R75" s="17" t="s">
        <v>35</v>
      </c>
      <c r="S75" s="18" t="n">
        <f aca="false">IF(F75="-","",SUM(G75:Q75))</f>
        <v>1</v>
      </c>
      <c r="T75" s="19" t="n">
        <v>1</v>
      </c>
      <c r="U75" s="17" t="n">
        <v>155938</v>
      </c>
      <c r="V75" s="17" t="str">
        <f aca="false">IFERROR(VLOOKUP(U75,'Plantilla y Concentrado'!$B$4:$C$811,2,0),"")</f>
        <v>Aguilar Flores Erika Jazmin</v>
      </c>
      <c r="W75" s="20" t="n">
        <f aca="false">IF(S75=0,1,IF(S75&gt;AD75,(1-AE75),IF(S75&lt;AD75,1)))</f>
        <v>0.99903</v>
      </c>
      <c r="X75" s="20" t="n">
        <f aca="false">IF(OR(S75=0,S75=""),"-",T75/S75)</f>
        <v>1</v>
      </c>
      <c r="Y75" s="21" t="n">
        <f aca="false">IF(T75&gt;S75,"SI")</f>
        <v>0</v>
      </c>
      <c r="AD75" s="23" t="n">
        <f aca="false">IF(F75="-","",F75*0.021)</f>
        <v>0.903</v>
      </c>
      <c r="AE75" s="0" t="n">
        <f aca="false">IF(S75=0,"-",IF(S75&lt;AD75,(S75/100),((S75-AD75)/100)))</f>
        <v>0.00097</v>
      </c>
      <c r="AF75" s="0" t="n">
        <f aca="false">G75</f>
        <v>0</v>
      </c>
      <c r="AG75" s="0" t="n">
        <f aca="false">SUM(H75:Q75)</f>
        <v>1</v>
      </c>
    </row>
    <row r="76" customFormat="false" ht="13.5" hidden="false" customHeight="true" outlineLevel="0" collapsed="false">
      <c r="A76" s="13"/>
      <c r="B76" s="14"/>
      <c r="C76" s="15" t="s">
        <v>39</v>
      </c>
      <c r="D76" s="16" t="s">
        <v>48</v>
      </c>
      <c r="E76" s="16" t="n">
        <v>44</v>
      </c>
      <c r="F76" s="17" t="n">
        <v>33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s">
        <v>50</v>
      </c>
      <c r="S76" s="18" t="n">
        <f aca="false">IF(F76="-","",SUM(G76:Q76))</f>
        <v>0</v>
      </c>
      <c r="T76" s="19" t="n">
        <v>0</v>
      </c>
      <c r="U76" s="17" t="n">
        <v>141072</v>
      </c>
      <c r="V76" s="17" t="str">
        <f aca="false">IFERROR(VLOOKUP(U76,'Plantilla y Concentrado'!$B$4:$C$811,2,0),"")</f>
        <v>Ramirez Vazquez Lizeth Mariel</v>
      </c>
      <c r="W76" s="20" t="n">
        <f aca="false">IF(S76=0,1,IF(S76&gt;AD76,(1-AE76),IF(S76&lt;AD76,1)))</f>
        <v>1</v>
      </c>
      <c r="X76" s="20" t="str">
        <f aca="false">IF(OR(S76=0,S76=""),"-",T76/S76)</f>
        <v>-</v>
      </c>
      <c r="Y76" s="21" t="n">
        <f aca="false">IF(T76&gt;S76,"SI")</f>
        <v>0</v>
      </c>
      <c r="AD76" s="23" t="n">
        <f aca="false">IF(F76="-","",F76*0.021)</f>
        <v>0.693</v>
      </c>
      <c r="AE76" s="0" t="str">
        <f aca="false">IF(S76=0,"-",IF(S76&lt;AD76,(S76/100),((S76-AD76)/100)))</f>
        <v>-</v>
      </c>
      <c r="AF76" s="0" t="n">
        <f aca="false">G76</f>
        <v>0</v>
      </c>
      <c r="AG76" s="0" t="n">
        <f aca="false">SUM(H76:Q76)</f>
        <v>0</v>
      </c>
    </row>
    <row r="77" customFormat="false" ht="13.5" hidden="false" customHeight="true" outlineLevel="0" collapsed="false">
      <c r="A77" s="13"/>
      <c r="B77" s="14"/>
      <c r="C77" s="15" t="s">
        <v>39</v>
      </c>
      <c r="D77" s="16" t="s">
        <v>48</v>
      </c>
      <c r="E77" s="16" t="n">
        <v>45</v>
      </c>
      <c r="F77" s="17" t="n">
        <v>51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s">
        <v>50</v>
      </c>
      <c r="S77" s="18" t="n">
        <f aca="false">IF(F77="-","",SUM(G77:Q77))</f>
        <v>0</v>
      </c>
      <c r="T77" s="19" t="n">
        <v>0</v>
      </c>
      <c r="U77" s="17" t="n">
        <v>141072</v>
      </c>
      <c r="V77" s="17" t="str">
        <f aca="false">IFERROR(VLOOKUP(U77,'Plantilla y Concentrado'!$B$4:$C$811,2,0),"")</f>
        <v>Ramirez Vazquez Lizeth Mariel</v>
      </c>
      <c r="W77" s="20" t="n">
        <f aca="false">IF(S77=0,1,IF(S77&gt;AD77,(1-AE77),IF(S77&lt;AD77,1)))</f>
        <v>1</v>
      </c>
      <c r="X77" s="20" t="str">
        <f aca="false">IF(OR(S77=0,S77=""),"-",T77/S77)</f>
        <v>-</v>
      </c>
      <c r="Y77" s="21" t="n">
        <f aca="false">IF(T77&gt;S77,"SI")</f>
        <v>0</v>
      </c>
      <c r="AD77" s="23" t="n">
        <f aca="false">IF(F77="-","",F77*0.021)</f>
        <v>1.071</v>
      </c>
      <c r="AE77" s="0" t="str">
        <f aca="false">IF(S77=0,"-",IF(S77&lt;AD77,(S77/100),((S77-AD77)/100)))</f>
        <v>-</v>
      </c>
      <c r="AF77" s="0" t="n">
        <f aca="false">G77</f>
        <v>0</v>
      </c>
      <c r="AG77" s="0" t="n">
        <f aca="false">SUM(H77:Q77)</f>
        <v>0</v>
      </c>
    </row>
    <row r="78" customFormat="false" ht="13.5" hidden="false" customHeight="true" outlineLevel="0" collapsed="false">
      <c r="A78" s="13"/>
      <c r="B78" s="14"/>
      <c r="C78" s="15" t="s">
        <v>39</v>
      </c>
      <c r="D78" s="16" t="s">
        <v>48</v>
      </c>
      <c r="E78" s="16" t="n">
        <v>46</v>
      </c>
      <c r="F78" s="17" t="n">
        <v>59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s">
        <v>50</v>
      </c>
      <c r="S78" s="18" t="n">
        <f aca="false">IF(F78="-","",SUM(G78:Q78))</f>
        <v>0</v>
      </c>
      <c r="T78" s="19" t="n">
        <v>0</v>
      </c>
      <c r="U78" s="17" t="n">
        <v>141072</v>
      </c>
      <c r="V78" s="17" t="str">
        <f aca="false">IFERROR(VLOOKUP(U78,'Plantilla y Concentrado'!$B$4:$C$811,2,0),"")</f>
        <v>Ramirez Vazquez Lizeth Mariel</v>
      </c>
      <c r="W78" s="20" t="n">
        <f aca="false">IF(S78=0,1,IF(S78&gt;AD78,(1-AE78),IF(S78&lt;AD78,1)))</f>
        <v>1</v>
      </c>
      <c r="X78" s="20" t="str">
        <f aca="false">IF(OR(S78=0,S78=""),"-",T78/S78)</f>
        <v>-</v>
      </c>
      <c r="Y78" s="21" t="n">
        <f aca="false">IF(T78&gt;S78,"SI")</f>
        <v>0</v>
      </c>
      <c r="AD78" s="23" t="n">
        <f aca="false">IF(F78="-","",F78*0.021)</f>
        <v>1.239</v>
      </c>
      <c r="AE78" s="0" t="str">
        <f aca="false">IF(S78=0,"-",IF(S78&lt;AD78,(S78/100),((S78-AD78)/100)))</f>
        <v>-</v>
      </c>
      <c r="AF78" s="0" t="n">
        <f aca="false">G78</f>
        <v>0</v>
      </c>
      <c r="AG78" s="0" t="n">
        <f aca="false">SUM(H78:Q78)</f>
        <v>0</v>
      </c>
    </row>
    <row r="79" customFormat="false" ht="13.5" hidden="false" customHeight="true" outlineLevel="0" collapsed="false">
      <c r="A79" s="13"/>
      <c r="B79" s="14"/>
      <c r="C79" s="15" t="s">
        <v>39</v>
      </c>
      <c r="D79" s="16" t="s">
        <v>48</v>
      </c>
      <c r="E79" s="16" t="s">
        <v>51</v>
      </c>
      <c r="F79" s="17" t="n">
        <v>47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s">
        <v>50</v>
      </c>
      <c r="S79" s="18" t="n">
        <f aca="false">IF(F79="-","",SUM(G79:Q79))</f>
        <v>0</v>
      </c>
      <c r="T79" s="19" t="n">
        <v>0</v>
      </c>
      <c r="U79" s="17" t="n">
        <v>141072</v>
      </c>
      <c r="V79" s="17" t="str">
        <f aca="false">IFERROR(VLOOKUP(U79,'Plantilla y Concentrado'!$B$4:$C$811,2,0),"")</f>
        <v>Ramirez Vazquez Lizeth Mariel</v>
      </c>
      <c r="W79" s="20" t="n">
        <f aca="false">IF(S79=0,1,IF(S79&gt;AD79,(1-AE79),IF(S79&lt;AD79,1)))</f>
        <v>1</v>
      </c>
      <c r="X79" s="20" t="str">
        <f aca="false">IF(OR(S79=0,S79=""),"-",T79/S79)</f>
        <v>-</v>
      </c>
      <c r="Y79" s="21" t="n">
        <f aca="false">IF(T79&gt;S79,"SI")</f>
        <v>0</v>
      </c>
      <c r="AD79" s="23" t="n">
        <f aca="false">IF(F79="-","",F79*0.021)</f>
        <v>0.987</v>
      </c>
      <c r="AE79" s="0" t="str">
        <f aca="false">IF(S79=0,"-",IF(S79&lt;AD79,(S79/100),((S79-AD79)/100)))</f>
        <v>-</v>
      </c>
      <c r="AF79" s="0" t="n">
        <f aca="false">G79</f>
        <v>0</v>
      </c>
      <c r="AG79" s="0" t="n">
        <f aca="false">SUM(H79:Q79)</f>
        <v>0</v>
      </c>
    </row>
    <row r="80" customFormat="false" ht="13.5" hidden="true" customHeight="true" outlineLevel="0" collapsed="false">
      <c r="A80" s="13"/>
      <c r="B80" s="14"/>
      <c r="C80" s="15" t="s">
        <v>39</v>
      </c>
      <c r="D80" s="16" t="s">
        <v>48</v>
      </c>
      <c r="E80" s="16"/>
      <c r="F80" s="17" t="s">
        <v>37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s">
        <v>37</v>
      </c>
      <c r="S80" s="18" t="str">
        <f aca="false">IF(F80="-","",SUM(G80:Q80))</f>
        <v/>
      </c>
      <c r="T80" s="19" t="n">
        <v>0</v>
      </c>
      <c r="U80" s="17"/>
      <c r="V80" s="17" t="str">
        <f aca="false">IFERROR(VLOOKUP(U80,'Plantilla y Concentrado'!$B$4:$C$811,2,0),"")</f>
        <v/>
      </c>
      <c r="W80" s="20" t="n">
        <f aca="false">IF(S80=0,1,IF(S80&gt;AD80,(1-AE80),IF(S80&lt;AD80,1)))</f>
        <v>0</v>
      </c>
      <c r="X80" s="20" t="str">
        <f aca="false">IF(OR(S80=0,S80=""),"-",T80/S80)</f>
        <v>-</v>
      </c>
      <c r="Y80" s="21" t="n">
        <f aca="false">IF(T80&gt;S80,"SI")</f>
        <v>0</v>
      </c>
      <c r="AD80" s="23" t="str">
        <f aca="false">IF(F80="-","",F80*0.021)</f>
        <v/>
      </c>
      <c r="AE80" s="0" t="e">
        <f aca="false">IF(S80=0,"-",IF(S80&lt;AD80,(S80/100),((S80-AD80)/100)))</f>
        <v>#VALUE!</v>
      </c>
      <c r="AF80" s="0" t="n">
        <f aca="false">G80</f>
        <v>0</v>
      </c>
      <c r="AG80" s="0" t="n">
        <f aca="false">SUM(H80:Q80)</f>
        <v>0</v>
      </c>
    </row>
    <row r="81" customFormat="false" ht="13.5" hidden="true" customHeight="true" outlineLevel="0" collapsed="false">
      <c r="A81" s="13"/>
      <c r="B81" s="14"/>
      <c r="C81" s="15" t="s">
        <v>39</v>
      </c>
      <c r="D81" s="16" t="s">
        <v>48</v>
      </c>
      <c r="E81" s="16"/>
      <c r="F81" s="17" t="s">
        <v>37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s">
        <v>37</v>
      </c>
      <c r="S81" s="18" t="str">
        <f aca="false">IF(F81="-","",SUM(G81:Q81))</f>
        <v/>
      </c>
      <c r="T81" s="19" t="n">
        <v>0</v>
      </c>
      <c r="U81" s="17"/>
      <c r="V81" s="17" t="str">
        <f aca="false">IFERROR(VLOOKUP(U81,'Plantilla y Concentrado'!$B$4:$C$811,2,0),"")</f>
        <v/>
      </c>
      <c r="W81" s="20" t="n">
        <f aca="false">IF(S81=0,1,IF(S81&gt;AD81,(1-AE81),IF(S81&lt;AD81,1)))</f>
        <v>0</v>
      </c>
      <c r="X81" s="20" t="str">
        <f aca="false">IF(OR(S81=0,S81=""),"-",T81/S81)</f>
        <v>-</v>
      </c>
      <c r="Y81" s="21" t="n">
        <f aca="false">IF(T81&gt;S81,"SI")</f>
        <v>0</v>
      </c>
      <c r="AD81" s="23" t="str">
        <f aca="false">IF(F81="-","",F81*0.021)</f>
        <v/>
      </c>
      <c r="AE81" s="0" t="e">
        <f aca="false">IF(S81=0,"-",IF(S81&lt;AD81,(S81/100),((S81-AD81)/100)))</f>
        <v>#VALUE!</v>
      </c>
      <c r="AF81" s="0" t="n">
        <f aca="false">G81</f>
        <v>0</v>
      </c>
      <c r="AG81" s="0" t="n">
        <f aca="false">SUM(H81:Q81)</f>
        <v>0</v>
      </c>
    </row>
    <row r="82" customFormat="false" ht="13.5" hidden="true" customHeight="true" outlineLevel="0" collapsed="false">
      <c r="A82" s="13"/>
      <c r="B82" s="14"/>
      <c r="C82" s="15" t="s">
        <v>39</v>
      </c>
      <c r="D82" s="16" t="s">
        <v>48</v>
      </c>
      <c r="E82" s="16"/>
      <c r="F82" s="17" t="s">
        <v>37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s">
        <v>37</v>
      </c>
      <c r="S82" s="18" t="str">
        <f aca="false">IF(F82="-","",SUM(G82:Q82))</f>
        <v/>
      </c>
      <c r="T82" s="19" t="n">
        <v>0</v>
      </c>
      <c r="U82" s="17"/>
      <c r="V82" s="17" t="str">
        <f aca="false">IFERROR(VLOOKUP(U82,'Plantilla y Concentrado'!$B$4:$C$811,2,0),"")</f>
        <v/>
      </c>
      <c r="W82" s="20" t="n">
        <f aca="false">IF(S82=0,1,IF(S82&gt;AD82,(1-AE82),IF(S82&lt;AD82,1)))</f>
        <v>0</v>
      </c>
      <c r="X82" s="20" t="str">
        <f aca="false">IF(OR(S82=0,S82=""),"-",T82/S82)</f>
        <v>-</v>
      </c>
      <c r="Y82" s="21" t="n">
        <f aca="false">IF(T82&gt;S82,"SI")</f>
        <v>0</v>
      </c>
      <c r="AD82" s="23" t="str">
        <f aca="false">IF(F82="-","",F82*0.021)</f>
        <v/>
      </c>
      <c r="AE82" s="0" t="e">
        <f aca="false">IF(S82=0,"-",IF(S82&lt;AD82,(S82/100),((S82-AD82)/100)))</f>
        <v>#VALUE!</v>
      </c>
      <c r="AF82" s="0" t="n">
        <f aca="false">G82</f>
        <v>0</v>
      </c>
      <c r="AG82" s="0" t="n">
        <f aca="false">SUM(H82:Q82)</f>
        <v>0</v>
      </c>
    </row>
    <row r="83" customFormat="false" ht="13.5" hidden="true" customHeight="true" outlineLevel="0" collapsed="false">
      <c r="A83" s="13"/>
      <c r="B83" s="14"/>
      <c r="C83" s="15" t="s">
        <v>39</v>
      </c>
      <c r="D83" s="16" t="s">
        <v>48</v>
      </c>
      <c r="E83" s="16"/>
      <c r="F83" s="17" t="s">
        <v>37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s">
        <v>37</v>
      </c>
      <c r="S83" s="18" t="str">
        <f aca="false">IF(F83="-","",SUM(G83:Q83))</f>
        <v/>
      </c>
      <c r="T83" s="19" t="n">
        <v>0</v>
      </c>
      <c r="U83" s="17"/>
      <c r="V83" s="17" t="str">
        <f aca="false">IFERROR(VLOOKUP(U83,'Plantilla y Concentrado'!$B$4:$C$811,2,0),"")</f>
        <v/>
      </c>
      <c r="W83" s="20" t="n">
        <f aca="false">IF(S83=0,1,IF(S83&gt;AD83,(1-AE83),IF(S83&lt;AD83,1)))</f>
        <v>0</v>
      </c>
      <c r="X83" s="20" t="str">
        <f aca="false">IF(OR(S83=0,S83=""),"-",T83/S83)</f>
        <v>-</v>
      </c>
      <c r="Y83" s="21" t="n">
        <f aca="false">IF(T83&gt;S83,"SI")</f>
        <v>0</v>
      </c>
      <c r="AD83" s="23" t="str">
        <f aca="false">IF(F83="-","",F83*0.021)</f>
        <v/>
      </c>
      <c r="AE83" s="0" t="e">
        <f aca="false">IF(S83=0,"-",IF(S83&lt;AD83,(S83/100),((S83-AD83)/100)))</f>
        <v>#VALUE!</v>
      </c>
      <c r="AF83" s="0" t="n">
        <f aca="false">G83</f>
        <v>0</v>
      </c>
      <c r="AG83" s="0" t="n">
        <f aca="false">SUM(H83:Q83)</f>
        <v>0</v>
      </c>
    </row>
    <row r="84" customFormat="false" ht="13.5" hidden="true" customHeight="true" outlineLevel="0" collapsed="false">
      <c r="A84" s="13"/>
      <c r="B84" s="14"/>
      <c r="C84" s="15" t="s">
        <v>39</v>
      </c>
      <c r="D84" s="16" t="s">
        <v>48</v>
      </c>
      <c r="E84" s="16"/>
      <c r="F84" s="17" t="s">
        <v>37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s">
        <v>37</v>
      </c>
      <c r="S84" s="18" t="str">
        <f aca="false">IF(F84="-","",SUM(G84:Q84))</f>
        <v/>
      </c>
      <c r="T84" s="19" t="n">
        <v>0</v>
      </c>
      <c r="U84" s="17"/>
      <c r="V84" s="17" t="str">
        <f aca="false">IFERROR(VLOOKUP(U84,'Plantilla y Concentrado'!$B$4:$C$811,2,0),"")</f>
        <v/>
      </c>
      <c r="W84" s="20" t="n">
        <f aca="false">IF(S84=0,1,IF(S84&gt;AD84,(1-AE84),IF(S84&lt;AD84,1)))</f>
        <v>0</v>
      </c>
      <c r="X84" s="20" t="str">
        <f aca="false">IF(OR(S84=0,S84=""),"-",T84/S84)</f>
        <v>-</v>
      </c>
      <c r="Y84" s="21" t="n">
        <f aca="false">IF(T84&gt;S84,"SI")</f>
        <v>0</v>
      </c>
      <c r="AD84" s="23" t="str">
        <f aca="false">IF(F84="-","",F84*0.021)</f>
        <v/>
      </c>
      <c r="AE84" s="0" t="e">
        <f aca="false">IF(S84=0,"-",IF(S84&lt;AD84,(S84/100),((S84-AD84)/100)))</f>
        <v>#VALUE!</v>
      </c>
      <c r="AF84" s="0" t="n">
        <f aca="false">G84</f>
        <v>0</v>
      </c>
      <c r="AG84" s="0" t="n">
        <f aca="false">SUM(H84:Q84)</f>
        <v>0</v>
      </c>
    </row>
    <row r="85" customFormat="false" ht="13.5" hidden="true" customHeight="true" outlineLevel="0" collapsed="false">
      <c r="A85" s="13"/>
      <c r="B85" s="14"/>
      <c r="C85" s="15" t="s">
        <v>39</v>
      </c>
      <c r="D85" s="16" t="s">
        <v>48</v>
      </c>
      <c r="E85" s="16"/>
      <c r="F85" s="17" t="s">
        <v>37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s">
        <v>37</v>
      </c>
      <c r="S85" s="18" t="str">
        <f aca="false">IF(F85="-","",SUM(G85:Q85))</f>
        <v/>
      </c>
      <c r="T85" s="19" t="n">
        <v>0</v>
      </c>
      <c r="U85" s="17"/>
      <c r="V85" s="17" t="str">
        <f aca="false">IFERROR(VLOOKUP(U85,'Plantilla y Concentrado'!$B$4:$C$811,2,0),"")</f>
        <v/>
      </c>
      <c r="W85" s="20" t="n">
        <f aca="false">IF(S85=0,1,IF(S85&gt;AD85,(1-AE85),IF(S85&lt;AD85,1)))</f>
        <v>0</v>
      </c>
      <c r="X85" s="20" t="str">
        <f aca="false">IF(OR(S85=0,S85=""),"-",T85/S85)</f>
        <v>-</v>
      </c>
      <c r="Y85" s="21" t="n">
        <f aca="false">IF(T85&gt;S85,"SI")</f>
        <v>0</v>
      </c>
      <c r="AD85" s="23" t="str">
        <f aca="false">IF(F85="-","",F85*0.021)</f>
        <v/>
      </c>
      <c r="AE85" s="0" t="e">
        <f aca="false">IF(S85=0,"-",IF(S85&lt;AD85,(S85/100),((S85-AD85)/100)))</f>
        <v>#VALUE!</v>
      </c>
      <c r="AF85" s="0" t="n">
        <f aca="false">G85</f>
        <v>0</v>
      </c>
      <c r="AG85" s="0" t="n">
        <f aca="false">SUM(H85:Q85)</f>
        <v>0</v>
      </c>
    </row>
    <row r="86" customFormat="false" ht="13.5" hidden="true" customHeight="true" outlineLevel="0" collapsed="false">
      <c r="A86" s="13"/>
      <c r="B86" s="14"/>
      <c r="C86" s="15" t="s">
        <v>39</v>
      </c>
      <c r="D86" s="16" t="s">
        <v>48</v>
      </c>
      <c r="E86" s="16"/>
      <c r="F86" s="17" t="s">
        <v>37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s">
        <v>37</v>
      </c>
      <c r="S86" s="18" t="str">
        <f aca="false">IF(F86="-","",SUM(G86:Q86))</f>
        <v/>
      </c>
      <c r="T86" s="19" t="n">
        <v>0</v>
      </c>
      <c r="U86" s="17"/>
      <c r="V86" s="17" t="str">
        <f aca="false">IFERROR(VLOOKUP(U86,'Plantilla y Concentrado'!$B$4:$C$811,2,0),"")</f>
        <v/>
      </c>
      <c r="W86" s="20" t="n">
        <f aca="false">IF(S86=0,1,IF(S86&gt;AD86,(1-AE86),IF(S86&lt;AD86,1)))</f>
        <v>0</v>
      </c>
      <c r="X86" s="20" t="str">
        <f aca="false">IF(OR(S86=0,S86=""),"-",T86/S86)</f>
        <v>-</v>
      </c>
      <c r="Y86" s="21" t="n">
        <f aca="false">IF(T86&gt;S86,"SI")</f>
        <v>0</v>
      </c>
      <c r="AD86" s="23" t="str">
        <f aca="false">IF(F86="-","",F86*0.021)</f>
        <v/>
      </c>
      <c r="AE86" s="0" t="e">
        <f aca="false">IF(S86=0,"-",IF(S86&lt;AD86,(S86/100),((S86-AD86)/100)))</f>
        <v>#VALUE!</v>
      </c>
      <c r="AF86" s="0" t="n">
        <f aca="false">G86</f>
        <v>0</v>
      </c>
      <c r="AG86" s="0" t="n">
        <f aca="false">SUM(H86:Q86)</f>
        <v>0</v>
      </c>
    </row>
    <row r="87" customFormat="false" ht="13.5" hidden="true" customHeight="true" outlineLevel="0" collapsed="false">
      <c r="A87" s="13"/>
      <c r="B87" s="14"/>
      <c r="C87" s="15" t="s">
        <v>39</v>
      </c>
      <c r="D87" s="16" t="s">
        <v>48</v>
      </c>
      <c r="E87" s="16"/>
      <c r="F87" s="17" t="s">
        <v>37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s">
        <v>37</v>
      </c>
      <c r="S87" s="18" t="str">
        <f aca="false">IF(F87="-","",SUM(G87:Q87))</f>
        <v/>
      </c>
      <c r="T87" s="19" t="n">
        <v>0</v>
      </c>
      <c r="U87" s="17"/>
      <c r="V87" s="17" t="str">
        <f aca="false">IFERROR(VLOOKUP(U87,'Plantilla y Concentrado'!$B$4:$C$811,2,0),"")</f>
        <v/>
      </c>
      <c r="W87" s="20" t="n">
        <f aca="false">IF(S87=0,1,IF(S87&gt;AD87,(1-AE87),IF(S87&lt;AD87,1)))</f>
        <v>0</v>
      </c>
      <c r="X87" s="20" t="str">
        <f aca="false">IF(OR(S87=0,S87=""),"-",T87/S87)</f>
        <v>-</v>
      </c>
      <c r="Y87" s="21" t="n">
        <f aca="false">IF(T87&gt;S87,"SI")</f>
        <v>0</v>
      </c>
      <c r="AD87" s="23" t="str">
        <f aca="false">IF(F87="-","",F87*0.021)</f>
        <v/>
      </c>
      <c r="AE87" s="0" t="e">
        <f aca="false">IF(S87=0,"-",IF(S87&lt;AD87,(S87/100),((S87-AD87)/100)))</f>
        <v>#VALUE!</v>
      </c>
      <c r="AF87" s="0" t="n">
        <f aca="false">G87</f>
        <v>0</v>
      </c>
      <c r="AG87" s="0" t="n">
        <f aca="false">SUM(H87:Q87)</f>
        <v>0</v>
      </c>
    </row>
    <row r="88" customFormat="false" ht="13.5" hidden="true" customHeight="true" outlineLevel="0" collapsed="false">
      <c r="A88" s="13"/>
      <c r="B88" s="14"/>
      <c r="C88" s="15" t="s">
        <v>39</v>
      </c>
      <c r="D88" s="16" t="s">
        <v>48</v>
      </c>
      <c r="E88" s="16"/>
      <c r="F88" s="17" t="s">
        <v>37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s">
        <v>37</v>
      </c>
      <c r="S88" s="18" t="str">
        <f aca="false">IF(F88="-","",SUM(G88:Q88))</f>
        <v/>
      </c>
      <c r="T88" s="19" t="n">
        <v>0</v>
      </c>
      <c r="U88" s="17"/>
      <c r="V88" s="17" t="str">
        <f aca="false">IFERROR(VLOOKUP(U88,'Plantilla y Concentrado'!$B$4:$C$811,2,0),"")</f>
        <v/>
      </c>
      <c r="W88" s="20" t="n">
        <f aca="false">IF(S88=0,1,IF(S88&gt;AD88,(1-AE88),IF(S88&lt;AD88,1)))</f>
        <v>0</v>
      </c>
      <c r="X88" s="20" t="str">
        <f aca="false">IF(OR(S88=0,S88=""),"-",T88/S88)</f>
        <v>-</v>
      </c>
      <c r="Y88" s="21" t="n">
        <f aca="false">IF(T88&gt;S88,"SI")</f>
        <v>0</v>
      </c>
      <c r="AD88" s="23" t="str">
        <f aca="false">IF(F88="-","",F88*0.021)</f>
        <v/>
      </c>
      <c r="AE88" s="0" t="e">
        <f aca="false">IF(S88=0,"-",IF(S88&lt;AD88,(S88/100),((S88-AD88)/100)))</f>
        <v>#VALUE!</v>
      </c>
      <c r="AF88" s="0" t="n">
        <f aca="false">G88</f>
        <v>0</v>
      </c>
      <c r="AG88" s="0" t="n">
        <f aca="false">SUM(H88:Q88)</f>
        <v>0</v>
      </c>
    </row>
    <row r="89" customFormat="false" ht="13.5" hidden="true" customHeight="true" outlineLevel="0" collapsed="false">
      <c r="A89" s="13"/>
      <c r="B89" s="14"/>
      <c r="C89" s="15" t="s">
        <v>39</v>
      </c>
      <c r="D89" s="16" t="s">
        <v>48</v>
      </c>
      <c r="E89" s="16"/>
      <c r="F89" s="17" t="s">
        <v>37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s">
        <v>37</v>
      </c>
      <c r="S89" s="18" t="str">
        <f aca="false">IF(F89="-","",SUM(G89:Q89))</f>
        <v/>
      </c>
      <c r="T89" s="19" t="n">
        <v>0</v>
      </c>
      <c r="U89" s="17"/>
      <c r="V89" s="17" t="str">
        <f aca="false">IFERROR(VLOOKUP(U89,'Plantilla y Concentrado'!$B$4:$C$811,2,0),"")</f>
        <v/>
      </c>
      <c r="W89" s="20" t="n">
        <f aca="false">IF(S89=0,1,IF(S89&gt;AD89,(1-AE89),IF(S89&lt;AD89,1)))</f>
        <v>0</v>
      </c>
      <c r="X89" s="20" t="str">
        <f aca="false">IF(OR(S89=0,S89=""),"-",T89/S89)</f>
        <v>-</v>
      </c>
      <c r="Y89" s="21" t="n">
        <f aca="false">IF(T89&gt;S89,"SI")</f>
        <v>0</v>
      </c>
      <c r="AD89" s="23" t="str">
        <f aca="false">IF(F89="-","",F89*0.021)</f>
        <v/>
      </c>
      <c r="AE89" s="0" t="e">
        <f aca="false">IF(S89=0,"-",IF(S89&lt;AD89,(S89/100),((S89-AD89)/100)))</f>
        <v>#VALUE!</v>
      </c>
      <c r="AF89" s="0" t="n">
        <f aca="false">G89</f>
        <v>0</v>
      </c>
      <c r="AG89" s="0" t="n">
        <f aca="false">SUM(H89:Q89)</f>
        <v>0</v>
      </c>
    </row>
    <row r="90" customFormat="false" ht="13.5" hidden="true" customHeight="true" outlineLevel="0" collapsed="false">
      <c r="A90" s="13"/>
      <c r="B90" s="14"/>
      <c r="C90" s="15" t="s">
        <v>39</v>
      </c>
      <c r="D90" s="16" t="s">
        <v>48</v>
      </c>
      <c r="E90" s="16"/>
      <c r="F90" s="17" t="s">
        <v>37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s">
        <v>37</v>
      </c>
      <c r="S90" s="18" t="str">
        <f aca="false">IF(F90="-","",SUM(G90:Q90))</f>
        <v/>
      </c>
      <c r="T90" s="19" t="n">
        <v>0</v>
      </c>
      <c r="U90" s="17"/>
      <c r="V90" s="17" t="str">
        <f aca="false">IFERROR(VLOOKUP(U90,'Plantilla y Concentrado'!$B$4:$C$811,2,0),"")</f>
        <v/>
      </c>
      <c r="W90" s="20" t="n">
        <f aca="false">IF(S90=0,1,IF(S90&gt;AD90,(1-AE90),IF(S90&lt;AD90,1)))</f>
        <v>0</v>
      </c>
      <c r="X90" s="20" t="str">
        <f aca="false">IF(OR(S90=0,S90=""),"-",T90/S90)</f>
        <v>-</v>
      </c>
      <c r="Y90" s="21" t="n">
        <f aca="false">IF(T90&gt;S90,"SI")</f>
        <v>0</v>
      </c>
      <c r="AD90" s="23" t="str">
        <f aca="false">IF(F90="-","",F90*0.021)</f>
        <v/>
      </c>
      <c r="AE90" s="0" t="e">
        <f aca="false">IF(S90=0,"-",IF(S90&lt;AD90,(S90/100),((S90-AD90)/100)))</f>
        <v>#VALUE!</v>
      </c>
      <c r="AF90" s="0" t="n">
        <f aca="false">G90</f>
        <v>0</v>
      </c>
      <c r="AG90" s="0" t="n">
        <f aca="false">SUM(H90:Q90)</f>
        <v>0</v>
      </c>
    </row>
    <row r="91" customFormat="false" ht="13.5" hidden="true" customHeight="true" outlineLevel="0" collapsed="false">
      <c r="A91" s="13"/>
      <c r="B91" s="14"/>
      <c r="C91" s="15" t="s">
        <v>39</v>
      </c>
      <c r="D91" s="16" t="s">
        <v>48</v>
      </c>
      <c r="E91" s="16"/>
      <c r="F91" s="17" t="s">
        <v>37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s">
        <v>37</v>
      </c>
      <c r="S91" s="18" t="str">
        <f aca="false">IF(F91="-","",SUM(G91:Q91))</f>
        <v/>
      </c>
      <c r="T91" s="19" t="n">
        <v>0</v>
      </c>
      <c r="U91" s="17"/>
      <c r="V91" s="17" t="str">
        <f aca="false">IFERROR(VLOOKUP(U91,'Plantilla y Concentrado'!$B$4:$C$811,2,0),"")</f>
        <v/>
      </c>
      <c r="W91" s="20" t="n">
        <f aca="false">IF(S91=0,1,IF(S91&gt;AD91,(1-AE91),IF(S91&lt;AD91,1)))</f>
        <v>0</v>
      </c>
      <c r="X91" s="20" t="str">
        <f aca="false">IF(OR(S91=0,S91=""),"-",T91/S91)</f>
        <v>-</v>
      </c>
      <c r="Y91" s="21" t="n">
        <f aca="false">IF(T91&gt;S91,"SI")</f>
        <v>0</v>
      </c>
      <c r="AD91" s="23" t="str">
        <f aca="false">IF(F91="-","",F91*0.021)</f>
        <v/>
      </c>
      <c r="AE91" s="0" t="e">
        <f aca="false">IF(S91=0,"-",IF(S91&lt;AD91,(S91/100),((S91-AD91)/100)))</f>
        <v>#VALUE!</v>
      </c>
      <c r="AF91" s="0" t="n">
        <f aca="false">G91</f>
        <v>0</v>
      </c>
      <c r="AG91" s="0" t="n">
        <f aca="false">SUM(H91:Q91)</f>
        <v>0</v>
      </c>
    </row>
    <row r="92" customFormat="false" ht="13.5" hidden="true" customHeight="true" outlineLevel="0" collapsed="false">
      <c r="A92" s="13"/>
      <c r="B92" s="14"/>
      <c r="C92" s="15" t="s">
        <v>39</v>
      </c>
      <c r="D92" s="16" t="s">
        <v>48</v>
      </c>
      <c r="E92" s="16"/>
      <c r="F92" s="17" t="s">
        <v>37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s">
        <v>37</v>
      </c>
      <c r="S92" s="18" t="str">
        <f aca="false">IF(F92="-","",SUM(G92:Q92))</f>
        <v/>
      </c>
      <c r="T92" s="19" t="n">
        <v>0</v>
      </c>
      <c r="U92" s="17"/>
      <c r="V92" s="17" t="str">
        <f aca="false">IFERROR(VLOOKUP(U92,'Plantilla y Concentrado'!$B$4:$C$811,2,0),"")</f>
        <v/>
      </c>
      <c r="W92" s="20" t="n">
        <f aca="false">IF(S92=0,1,IF(S92&gt;AD92,(1-AE92),IF(S92&lt;AD92,1)))</f>
        <v>0</v>
      </c>
      <c r="X92" s="20" t="str">
        <f aca="false">IF(OR(S92=0,S92=""),"-",T92/S92)</f>
        <v>-</v>
      </c>
      <c r="Y92" s="21" t="n">
        <f aca="false">IF(T92&gt;S92,"SI")</f>
        <v>0</v>
      </c>
      <c r="AD92" s="23" t="str">
        <f aca="false">IF(F92="-","",F92*0.021)</f>
        <v/>
      </c>
      <c r="AE92" s="0" t="e">
        <f aca="false">IF(S92=0,"-",IF(S92&lt;AD92,(S92/100),((S92-AD92)/100)))</f>
        <v>#VALUE!</v>
      </c>
      <c r="AF92" s="0" t="n">
        <f aca="false">G92</f>
        <v>0</v>
      </c>
      <c r="AG92" s="0" t="n">
        <f aca="false">SUM(H92:Q92)</f>
        <v>0</v>
      </c>
    </row>
    <row r="93" customFormat="false" ht="13.5" hidden="true" customHeight="true" outlineLevel="0" collapsed="false">
      <c r="A93" s="13"/>
      <c r="B93" s="14"/>
      <c r="C93" s="15" t="s">
        <v>39</v>
      </c>
      <c r="D93" s="16" t="s">
        <v>48</v>
      </c>
      <c r="E93" s="16"/>
      <c r="F93" s="17" t="s">
        <v>37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s">
        <v>37</v>
      </c>
      <c r="S93" s="18" t="str">
        <f aca="false">IF(F93="-","",SUM(G93:Q93))</f>
        <v/>
      </c>
      <c r="T93" s="19" t="n">
        <v>0</v>
      </c>
      <c r="U93" s="17"/>
      <c r="V93" s="17" t="str">
        <f aca="false">IFERROR(VLOOKUP(U93,'Plantilla y Concentrado'!$B$4:$C$811,2,0),"")</f>
        <v/>
      </c>
      <c r="W93" s="20" t="n">
        <f aca="false">IF(S93=0,1,IF(S93&gt;AD93,(1-AE93),IF(S93&lt;AD93,1)))</f>
        <v>0</v>
      </c>
      <c r="X93" s="20" t="str">
        <f aca="false">IF(OR(S93=0,S93=""),"-",T93/S93)</f>
        <v>-</v>
      </c>
      <c r="Y93" s="21" t="n">
        <f aca="false">IF(T93&gt;S93,"SI")</f>
        <v>0</v>
      </c>
      <c r="AD93" s="23" t="str">
        <f aca="false">IF(F93="-","",F93*0.021)</f>
        <v/>
      </c>
      <c r="AE93" s="0" t="e">
        <f aca="false">IF(S93=0,"-",IF(S93&lt;AD93,(S93/100),((S93-AD93)/100)))</f>
        <v>#VALUE!</v>
      </c>
      <c r="AF93" s="0" t="n">
        <f aca="false">G93</f>
        <v>0</v>
      </c>
      <c r="AG93" s="0" t="n">
        <f aca="false">SUM(H93:Q93)</f>
        <v>0</v>
      </c>
    </row>
    <row r="94" customFormat="false" ht="13.5" hidden="true" customHeight="true" outlineLevel="0" collapsed="false">
      <c r="A94" s="13"/>
      <c r="B94" s="14"/>
      <c r="C94" s="15" t="s">
        <v>39</v>
      </c>
      <c r="D94" s="16" t="s">
        <v>48</v>
      </c>
      <c r="E94" s="16"/>
      <c r="F94" s="17" t="s">
        <v>37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s">
        <v>37</v>
      </c>
      <c r="S94" s="18" t="str">
        <f aca="false">IF(F94="-","",SUM(G94:Q94))</f>
        <v/>
      </c>
      <c r="T94" s="19" t="n">
        <v>0</v>
      </c>
      <c r="U94" s="17"/>
      <c r="V94" s="17" t="str">
        <f aca="false">IFERROR(VLOOKUP(U94,'Plantilla y Concentrado'!$B$4:$C$811,2,0),"")</f>
        <v/>
      </c>
      <c r="W94" s="20" t="n">
        <f aca="false">IF(S94=0,1,IF(S94&gt;AD94,(1-AE94),IF(S94&lt;AD94,1)))</f>
        <v>0</v>
      </c>
      <c r="X94" s="20" t="str">
        <f aca="false">IF(OR(S94=0,S94=""),"-",T94/S94)</f>
        <v>-</v>
      </c>
      <c r="Y94" s="21" t="n">
        <f aca="false">IF(T94&gt;S94,"SI")</f>
        <v>0</v>
      </c>
      <c r="AD94" s="23" t="str">
        <f aca="false">IF(F94="-","",F94*0.021)</f>
        <v/>
      </c>
      <c r="AE94" s="0" t="e">
        <f aca="false">IF(S94=0,"-",IF(S94&lt;AD94,(S94/100),((S94-AD94)/100)))</f>
        <v>#VALUE!</v>
      </c>
      <c r="AF94" s="0" t="n">
        <f aca="false">G94</f>
        <v>0</v>
      </c>
      <c r="AG94" s="0" t="n">
        <f aca="false">SUM(H94:Q94)</f>
        <v>0</v>
      </c>
    </row>
    <row r="95" customFormat="false" ht="13.5" hidden="false" customHeight="true" outlineLevel="0" collapsed="false">
      <c r="A95" s="13"/>
      <c r="B95" s="14"/>
      <c r="C95" s="25" t="s">
        <v>52</v>
      </c>
      <c r="D95" s="25"/>
      <c r="E95" s="26"/>
      <c r="F95" s="26" t="n">
        <f aca="false">SUM(F73:F94)</f>
        <v>330</v>
      </c>
      <c r="G95" s="26" t="n">
        <f aca="false">SUM(G73:G94)</f>
        <v>0</v>
      </c>
      <c r="H95" s="26" t="n">
        <f aca="false">SUM(H73:H94)</f>
        <v>0</v>
      </c>
      <c r="I95" s="26" t="n">
        <f aca="false">SUM(I73:I94)</f>
        <v>0</v>
      </c>
      <c r="J95" s="26" t="n">
        <f aca="false">SUM(J73:J94)</f>
        <v>0</v>
      </c>
      <c r="K95" s="26" t="n">
        <f aca="false">SUM(K73:K94)</f>
        <v>0</v>
      </c>
      <c r="L95" s="26" t="n">
        <f aca="false">SUM(L73:L94)</f>
        <v>0</v>
      </c>
      <c r="M95" s="26" t="n">
        <f aca="false">SUM(M73:M94)</f>
        <v>0</v>
      </c>
      <c r="N95" s="26" t="n">
        <f aca="false">SUM(N73:N94)</f>
        <v>0</v>
      </c>
      <c r="O95" s="26" t="n">
        <f aca="false">SUM(O73:O94)</f>
        <v>0</v>
      </c>
      <c r="P95" s="26" t="n">
        <f aca="false">SUM(P73:P94)</f>
        <v>2</v>
      </c>
      <c r="Q95" s="26" t="n">
        <f aca="false">SUM(Q73:Q94)</f>
        <v>1</v>
      </c>
      <c r="R95" s="26" t="n">
        <f aca="false">COUNTIF((R73:R94),"Si")</f>
        <v>7</v>
      </c>
      <c r="S95" s="18" t="n">
        <f aca="false">IF(F95="-","",SUM(G95:Q95))</f>
        <v>3</v>
      </c>
      <c r="T95" s="27" t="n">
        <f aca="false">SUM(T73:T94)</f>
        <v>3</v>
      </c>
      <c r="U95" s="26"/>
      <c r="V95" s="26" t="str">
        <f aca="false">IFERROR(VLOOKUP(U95,'Plantilla y Concentrado'!$B$4:$C$811,2,0),"")</f>
        <v/>
      </c>
      <c r="W95" s="20" t="n">
        <f aca="false">AVERAGE(W73:W94)</f>
        <v>0.317877727272727</v>
      </c>
      <c r="X95" s="20" t="n">
        <f aca="false">IF(OR(S95=0,S95=""),"-",T95/S95)</f>
        <v>1</v>
      </c>
      <c r="Y95" s="21" t="n">
        <f aca="false">IF(T95&gt;S95,"SI")</f>
        <v>0</v>
      </c>
      <c r="AD95" s="23" t="n">
        <f aca="false">IF(F95="-","",F95*0.021)</f>
        <v>6.93</v>
      </c>
      <c r="AE95" s="0" t="n">
        <f aca="false">IF(S95=0,"-",IF(S95&lt;AD95,(S95/100),((S95-AD95)/100)))</f>
        <v>0.03</v>
      </c>
      <c r="AF95" s="0" t="n">
        <f aca="false">G95</f>
        <v>0</v>
      </c>
      <c r="AG95" s="0" t="n">
        <f aca="false">SUM(H95:Q95)</f>
        <v>3</v>
      </c>
    </row>
    <row r="96" customFormat="false" ht="13.5" hidden="false" customHeight="true" outlineLevel="0" collapsed="false">
      <c r="A96" s="13"/>
      <c r="B96" s="14"/>
      <c r="C96" s="15" t="s">
        <v>39</v>
      </c>
      <c r="D96" s="16" t="s">
        <v>53</v>
      </c>
      <c r="E96" s="16" t="s">
        <v>54</v>
      </c>
      <c r="F96" s="17" t="n">
        <v>81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s">
        <v>35</v>
      </c>
      <c r="S96" s="18" t="n">
        <f aca="false">IF(F96="-","",SUM(G96:Q96))</f>
        <v>0</v>
      </c>
      <c r="T96" s="19" t="n">
        <v>0</v>
      </c>
      <c r="U96" s="17" t="n">
        <v>154648</v>
      </c>
      <c r="V96" s="17" t="str">
        <f aca="false">IFERROR(VLOOKUP(U96,'Plantilla y Concentrado'!$B$4:$C$811,2,0),"")</f>
        <v>Sanchez Vazquez Anayareli</v>
      </c>
      <c r="W96" s="20" t="n">
        <f aca="false">IF(S96=0,1,IF(S96&gt;AD96,(1-AE96),IF(S96&lt;AD96,1)))</f>
        <v>1</v>
      </c>
      <c r="X96" s="20" t="str">
        <f aca="false">IF(OR(S96=0,S96=""),"-",T96/S96)</f>
        <v>-</v>
      </c>
      <c r="Y96" s="21" t="n">
        <f aca="false">IF(T96&gt;S96,"SI")</f>
        <v>0</v>
      </c>
      <c r="AD96" s="23" t="n">
        <f aca="false">IF(F96="-","",F96*0.021)</f>
        <v>1.701</v>
      </c>
      <c r="AE96" s="0" t="str">
        <f aca="false">IF(S96=0,"-",IF(S96&lt;AD96,(S96/100),((S96-AD96)/100)))</f>
        <v>-</v>
      </c>
      <c r="AF96" s="0" t="n">
        <f aca="false">G96</f>
        <v>0</v>
      </c>
      <c r="AG96" s="0" t="n">
        <f aca="false">SUM(H96:Q96)</f>
        <v>0</v>
      </c>
    </row>
    <row r="97" customFormat="false" ht="13.5" hidden="false" customHeight="true" outlineLevel="0" collapsed="false">
      <c r="A97" s="13"/>
      <c r="B97" s="14"/>
      <c r="C97" s="15" t="s">
        <v>39</v>
      </c>
      <c r="D97" s="16" t="s">
        <v>53</v>
      </c>
      <c r="E97" s="16" t="n">
        <v>11</v>
      </c>
      <c r="F97" s="17" t="n">
        <v>82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s">
        <v>35</v>
      </c>
      <c r="S97" s="18" t="n">
        <f aca="false">IF(F97="-","",SUM(G97:Q97))</f>
        <v>0</v>
      </c>
      <c r="T97" s="19" t="n">
        <v>0</v>
      </c>
      <c r="U97" s="17" t="n">
        <v>154648</v>
      </c>
      <c r="V97" s="17" t="str">
        <f aca="false">IFERROR(VLOOKUP(U97,'Plantilla y Concentrado'!$B$4:$C$811,2,0),"")</f>
        <v>Sanchez Vazquez Anayareli</v>
      </c>
      <c r="W97" s="20" t="n">
        <f aca="false">IF(S97=0,1,IF(S97&gt;AD97,(1-AE97),IF(S97&lt;AD97,1)))</f>
        <v>1</v>
      </c>
      <c r="X97" s="20" t="str">
        <f aca="false">IF(OR(S97=0,S97=""),"-",T97/S97)</f>
        <v>-</v>
      </c>
      <c r="Y97" s="21" t="n">
        <f aca="false">IF(T97&gt;S97,"SI")</f>
        <v>0</v>
      </c>
      <c r="AD97" s="23" t="n">
        <f aca="false">IF(F97="-","",F97*0.021)</f>
        <v>1.722</v>
      </c>
      <c r="AE97" s="0" t="str">
        <f aca="false">IF(S97=0,"-",IF(S97&lt;AD97,(S97/100),((S97-AD97)/100)))</f>
        <v>-</v>
      </c>
      <c r="AF97" s="0" t="n">
        <f aca="false">G97</f>
        <v>0</v>
      </c>
      <c r="AG97" s="0" t="n">
        <f aca="false">SUM(H97:Q97)</f>
        <v>0</v>
      </c>
    </row>
    <row r="98" customFormat="false" ht="13.5" hidden="false" customHeight="true" outlineLevel="0" collapsed="false">
      <c r="A98" s="13"/>
      <c r="B98" s="14"/>
      <c r="C98" s="15" t="s">
        <v>39</v>
      </c>
      <c r="D98" s="16" t="s">
        <v>53</v>
      </c>
      <c r="E98" s="16" t="n">
        <v>12</v>
      </c>
      <c r="F98" s="17" t="n">
        <v>63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s">
        <v>35</v>
      </c>
      <c r="S98" s="18" t="n">
        <f aca="false">IF(F98="-","",SUM(G98:Q98))</f>
        <v>0</v>
      </c>
      <c r="T98" s="19" t="n">
        <v>0</v>
      </c>
      <c r="U98" s="17" t="n">
        <v>154648</v>
      </c>
      <c r="V98" s="17" t="str">
        <f aca="false">IFERROR(VLOOKUP(U98,'Plantilla y Concentrado'!$B$4:$C$811,2,0),"")</f>
        <v>Sanchez Vazquez Anayareli</v>
      </c>
      <c r="W98" s="20" t="n">
        <f aca="false">IF(S98=0,1,IF(S98&gt;AD98,(1-AE98),IF(S98&lt;AD98,1)))</f>
        <v>1</v>
      </c>
      <c r="X98" s="20" t="str">
        <f aca="false">IF(OR(S98=0,S98=""),"-",T98/S98)</f>
        <v>-</v>
      </c>
      <c r="Y98" s="21" t="n">
        <f aca="false">IF(T98&gt;S98,"SI")</f>
        <v>0</v>
      </c>
      <c r="AD98" s="23" t="n">
        <f aca="false">IF(F98="-","",F98*0.021)</f>
        <v>1.323</v>
      </c>
      <c r="AE98" s="0" t="str">
        <f aca="false">IF(S98=0,"-",IF(S98&lt;AD98,(S98/100),((S98-AD98)/100)))</f>
        <v>-</v>
      </c>
      <c r="AF98" s="0" t="n">
        <f aca="false">G98</f>
        <v>0</v>
      </c>
      <c r="AG98" s="0" t="n">
        <f aca="false">SUM(H98:Q98)</f>
        <v>0</v>
      </c>
    </row>
    <row r="99" customFormat="false" ht="13.5" hidden="false" customHeight="true" outlineLevel="0" collapsed="false">
      <c r="A99" s="13"/>
      <c r="B99" s="14"/>
      <c r="C99" s="15" t="s">
        <v>39</v>
      </c>
      <c r="D99" s="16" t="s">
        <v>53</v>
      </c>
      <c r="E99" s="16" t="n">
        <v>13</v>
      </c>
      <c r="F99" s="17" t="n">
        <v>65</v>
      </c>
      <c r="G99" s="17" t="n">
        <v>0</v>
      </c>
      <c r="H99" s="17" t="n">
        <v>1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s">
        <v>35</v>
      </c>
      <c r="S99" s="18" t="n">
        <f aca="false">IF(F99="-","",SUM(G99:Q99))</f>
        <v>1</v>
      </c>
      <c r="T99" s="19" t="n">
        <v>1</v>
      </c>
      <c r="U99" s="17" t="n">
        <v>154648</v>
      </c>
      <c r="V99" s="17" t="str">
        <f aca="false">IFERROR(VLOOKUP(U99,'Plantilla y Concentrado'!$B$4:$C$811,2,0),"")</f>
        <v>Sanchez Vazquez Anayareli</v>
      </c>
      <c r="W99" s="20" t="n">
        <f aca="false">IF(S99=0,1,IF(S99&gt;AD99,(1-AE99),IF(S99&lt;AD99,1)))</f>
        <v>1</v>
      </c>
      <c r="X99" s="20" t="n">
        <f aca="false">IF(OR(S99=0,S99=""),"-",T99/S99)</f>
        <v>1</v>
      </c>
      <c r="Y99" s="21" t="n">
        <f aca="false">IF(T99&gt;S99,"SI")</f>
        <v>0</v>
      </c>
      <c r="AD99" s="23" t="n">
        <f aca="false">IF(F99="-","",F99*0.021)</f>
        <v>1.365</v>
      </c>
      <c r="AE99" s="0" t="n">
        <f aca="false">IF(S99=0,"-",IF(S99&lt;AD99,(S99/100),((S99-AD99)/100)))</f>
        <v>0.01</v>
      </c>
      <c r="AF99" s="0" t="n">
        <f aca="false">G99</f>
        <v>0</v>
      </c>
      <c r="AG99" s="0" t="n">
        <f aca="false">SUM(H99:Q99)</f>
        <v>1</v>
      </c>
    </row>
    <row r="100" customFormat="false" ht="13.5" hidden="false" customHeight="true" outlineLevel="0" collapsed="false">
      <c r="A100" s="13"/>
      <c r="B100" s="14"/>
      <c r="C100" s="15" t="s">
        <v>39</v>
      </c>
      <c r="D100" s="16" t="s">
        <v>53</v>
      </c>
      <c r="E100" s="16" t="s">
        <v>55</v>
      </c>
      <c r="F100" s="17" t="n">
        <v>25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s">
        <v>37</v>
      </c>
      <c r="S100" s="18" t="n">
        <f aca="false">IF(F100="-","",SUM(G100:Q100))</f>
        <v>0</v>
      </c>
      <c r="T100" s="19" t="n">
        <v>0</v>
      </c>
      <c r="U100" s="17" t="n">
        <v>154648</v>
      </c>
      <c r="V100" s="17" t="str">
        <f aca="false">IFERROR(VLOOKUP(U100,'Plantilla y Concentrado'!$B$4:$C$811,2,0),"")</f>
        <v>Sanchez Vazquez Anayareli</v>
      </c>
      <c r="W100" s="20" t="n">
        <f aca="false">IF(S100=0,1,IF(S100&gt;AD100,(1-AE100),IF(S100&lt;AD100,1)))</f>
        <v>1</v>
      </c>
      <c r="X100" s="20" t="str">
        <f aca="false">IF(OR(S100=0,S100=""),"-",T100/S100)</f>
        <v>-</v>
      </c>
      <c r="Y100" s="21" t="n">
        <f aca="false">IF(T100&gt;S100,"SI")</f>
        <v>0</v>
      </c>
      <c r="AD100" s="23" t="n">
        <f aca="false">IF(F100="-","",F100*0.021)</f>
        <v>0.525</v>
      </c>
      <c r="AE100" s="0" t="str">
        <f aca="false">IF(S100=0,"-",IF(S100&lt;AD100,(S100/100),((S100-AD100)/100)))</f>
        <v>-</v>
      </c>
      <c r="AF100" s="0" t="n">
        <f aca="false">G100</f>
        <v>0</v>
      </c>
      <c r="AG100" s="0" t="n">
        <f aca="false">SUM(H100:Q100)</f>
        <v>0</v>
      </c>
    </row>
    <row r="101" customFormat="false" ht="13.5" hidden="true" customHeight="true" outlineLevel="0" collapsed="false">
      <c r="A101" s="13"/>
      <c r="B101" s="14"/>
      <c r="C101" s="15" t="s">
        <v>39</v>
      </c>
      <c r="D101" s="16" t="s">
        <v>53</v>
      </c>
      <c r="E101" s="16"/>
      <c r="F101" s="17" t="s">
        <v>37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s">
        <v>37</v>
      </c>
      <c r="S101" s="18" t="str">
        <f aca="false">IF(F101="-","",SUM(G101:Q101))</f>
        <v/>
      </c>
      <c r="T101" s="19" t="n">
        <v>0</v>
      </c>
      <c r="U101" s="17"/>
      <c r="V101" s="17" t="str">
        <f aca="false">IFERROR(VLOOKUP(U101,'Plantilla y Concentrado'!$B$4:$C$811,2,0),"")</f>
        <v/>
      </c>
      <c r="W101" s="20" t="n">
        <f aca="false">IF(S101=0,1,IF(S101&gt;AD101,(1-AE101),IF(S101&lt;AD101,1)))</f>
        <v>0</v>
      </c>
      <c r="X101" s="20" t="str">
        <f aca="false">IF(OR(S101=0,S101=""),"-",T101/S101)</f>
        <v>-</v>
      </c>
      <c r="Y101" s="21" t="n">
        <f aca="false">IF(T101&gt;S101,"SI")</f>
        <v>0</v>
      </c>
      <c r="AD101" s="23" t="str">
        <f aca="false">IF(F101="-","",F101*0.021)</f>
        <v/>
      </c>
      <c r="AE101" s="0" t="e">
        <f aca="false">IF(S101=0,"-",IF(S101&lt;AD101,(S101/100),((S101-AD101)/100)))</f>
        <v>#VALUE!</v>
      </c>
      <c r="AF101" s="0" t="n">
        <f aca="false">G101</f>
        <v>0</v>
      </c>
      <c r="AG101" s="0" t="n">
        <f aca="false">SUM(H101:Q101)</f>
        <v>0</v>
      </c>
    </row>
    <row r="102" customFormat="false" ht="13.5" hidden="true" customHeight="true" outlineLevel="0" collapsed="false">
      <c r="A102" s="13"/>
      <c r="B102" s="14"/>
      <c r="C102" s="15" t="s">
        <v>39</v>
      </c>
      <c r="D102" s="16" t="s">
        <v>53</v>
      </c>
      <c r="E102" s="16"/>
      <c r="F102" s="17" t="s">
        <v>37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s">
        <v>37</v>
      </c>
      <c r="S102" s="18" t="str">
        <f aca="false">IF(F102="-","",SUM(G102:Q102))</f>
        <v/>
      </c>
      <c r="T102" s="19" t="n">
        <v>0</v>
      </c>
      <c r="U102" s="17"/>
      <c r="V102" s="17" t="str">
        <f aca="false">IFERROR(VLOOKUP(U102,'Plantilla y Concentrado'!$B$4:$C$811,2,0),"")</f>
        <v/>
      </c>
      <c r="W102" s="20" t="n">
        <f aca="false">IF(S102=0,1,IF(S102&gt;AD102,(1-AE102),IF(S102&lt;AD102,1)))</f>
        <v>0</v>
      </c>
      <c r="X102" s="20" t="str">
        <f aca="false">IF(OR(S102=0,S102=""),"-",T102/S102)</f>
        <v>-</v>
      </c>
      <c r="Y102" s="21" t="n">
        <f aca="false">IF(T102&gt;S102,"SI")</f>
        <v>0</v>
      </c>
      <c r="AD102" s="23" t="str">
        <f aca="false">IF(F102="-","",F102*0.021)</f>
        <v/>
      </c>
      <c r="AE102" s="0" t="e">
        <f aca="false">IF(S102=0,"-",IF(S102&lt;AD102,(S102/100),((S102-AD102)/100)))</f>
        <v>#VALUE!</v>
      </c>
      <c r="AF102" s="0" t="n">
        <f aca="false">G102</f>
        <v>0</v>
      </c>
      <c r="AG102" s="0" t="n">
        <f aca="false">SUM(H102:Q102)</f>
        <v>0</v>
      </c>
    </row>
    <row r="103" customFormat="false" ht="13.5" hidden="true" customHeight="true" outlineLevel="0" collapsed="false">
      <c r="A103" s="13"/>
      <c r="B103" s="14"/>
      <c r="C103" s="15" t="s">
        <v>39</v>
      </c>
      <c r="D103" s="16" t="s">
        <v>53</v>
      </c>
      <c r="E103" s="16"/>
      <c r="F103" s="17" t="s">
        <v>37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s">
        <v>37</v>
      </c>
      <c r="S103" s="18" t="str">
        <f aca="false">IF(F103="-","",SUM(G103:Q103))</f>
        <v/>
      </c>
      <c r="T103" s="19" t="n">
        <v>0</v>
      </c>
      <c r="U103" s="17"/>
      <c r="V103" s="17" t="str">
        <f aca="false">IFERROR(VLOOKUP(U103,'Plantilla y Concentrado'!$B$4:$C$811,2,0),"")</f>
        <v/>
      </c>
      <c r="W103" s="20" t="n">
        <f aca="false">IF(S103=0,1,IF(S103&gt;AD103,(1-AE103),IF(S103&lt;AD103,1)))</f>
        <v>0</v>
      </c>
      <c r="X103" s="20" t="str">
        <f aca="false">IF(OR(S103=0,S103=""),"-",T103/S103)</f>
        <v>-</v>
      </c>
      <c r="Y103" s="21" t="n">
        <f aca="false">IF(T103&gt;S103,"SI")</f>
        <v>0</v>
      </c>
      <c r="AD103" s="23" t="str">
        <f aca="false">IF(F103="-","",F103*0.021)</f>
        <v/>
      </c>
      <c r="AE103" s="0" t="e">
        <f aca="false">IF(S103=0,"-",IF(S103&lt;AD103,(S103/100),((S103-AD103)/100)))</f>
        <v>#VALUE!</v>
      </c>
      <c r="AF103" s="0" t="n">
        <f aca="false">G103</f>
        <v>0</v>
      </c>
      <c r="AG103" s="0" t="n">
        <f aca="false">SUM(H103:Q103)</f>
        <v>0</v>
      </c>
    </row>
    <row r="104" customFormat="false" ht="13.5" hidden="true" customHeight="true" outlineLevel="0" collapsed="false">
      <c r="A104" s="13"/>
      <c r="B104" s="14"/>
      <c r="C104" s="15" t="s">
        <v>39</v>
      </c>
      <c r="D104" s="16" t="s">
        <v>53</v>
      </c>
      <c r="E104" s="16"/>
      <c r="F104" s="17" t="s">
        <v>37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s">
        <v>37</v>
      </c>
      <c r="S104" s="18" t="str">
        <f aca="false">IF(F104="-","",SUM(G104:Q104))</f>
        <v/>
      </c>
      <c r="T104" s="19" t="n">
        <v>0</v>
      </c>
      <c r="U104" s="17"/>
      <c r="V104" s="17" t="str">
        <f aca="false">IFERROR(VLOOKUP(U104,'Plantilla y Concentrado'!$B$4:$C$811,2,0),"")</f>
        <v/>
      </c>
      <c r="W104" s="20" t="n">
        <f aca="false">IF(S104=0,1,IF(S104&gt;AD104,(1-AE104),IF(S104&lt;AD104,1)))</f>
        <v>0</v>
      </c>
      <c r="X104" s="20" t="str">
        <f aca="false">IF(OR(S104=0,S104=""),"-",T104/S104)</f>
        <v>-</v>
      </c>
      <c r="Y104" s="21" t="n">
        <f aca="false">IF(T104&gt;S104,"SI")</f>
        <v>0</v>
      </c>
      <c r="AD104" s="23" t="str">
        <f aca="false">IF(F104="-","",F104*0.021)</f>
        <v/>
      </c>
      <c r="AE104" s="0" t="e">
        <f aca="false">IF(S104=0,"-",IF(S104&lt;AD104,(S104/100),((S104-AD104)/100)))</f>
        <v>#VALUE!</v>
      </c>
      <c r="AF104" s="0" t="n">
        <f aca="false">G104</f>
        <v>0</v>
      </c>
      <c r="AG104" s="0" t="n">
        <f aca="false">SUM(H104:Q104)</f>
        <v>0</v>
      </c>
    </row>
    <row r="105" customFormat="false" ht="13.5" hidden="true" customHeight="true" outlineLevel="0" collapsed="false">
      <c r="A105" s="13"/>
      <c r="B105" s="14"/>
      <c r="C105" s="15" t="s">
        <v>39</v>
      </c>
      <c r="D105" s="16" t="s">
        <v>53</v>
      </c>
      <c r="E105" s="16"/>
      <c r="F105" s="17" t="s">
        <v>37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s">
        <v>37</v>
      </c>
      <c r="S105" s="18" t="str">
        <f aca="false">IF(F105="-","",SUM(G105:Q105))</f>
        <v/>
      </c>
      <c r="T105" s="19" t="n">
        <v>0</v>
      </c>
      <c r="U105" s="17"/>
      <c r="V105" s="17" t="str">
        <f aca="false">IFERROR(VLOOKUP(U105,'Plantilla y Concentrado'!$B$4:$C$811,2,0),"")</f>
        <v/>
      </c>
      <c r="W105" s="20" t="n">
        <f aca="false">IF(S105=0,1,IF(S105&gt;AD105,(1-AE105),IF(S105&lt;AD105,1)))</f>
        <v>0</v>
      </c>
      <c r="X105" s="20" t="str">
        <f aca="false">IF(OR(S105=0,S105=""),"-",T105/S105)</f>
        <v>-</v>
      </c>
      <c r="Y105" s="21" t="n">
        <f aca="false">IF(T105&gt;S105,"SI")</f>
        <v>0</v>
      </c>
      <c r="AD105" s="23" t="str">
        <f aca="false">IF(F105="-","",F105*0.021)</f>
        <v/>
      </c>
      <c r="AE105" s="0" t="e">
        <f aca="false">IF(S105=0,"-",IF(S105&lt;AD105,(S105/100),((S105-AD105)/100)))</f>
        <v>#VALUE!</v>
      </c>
      <c r="AF105" s="0" t="n">
        <f aca="false">G105</f>
        <v>0</v>
      </c>
      <c r="AG105" s="0" t="n">
        <f aca="false">SUM(H105:Q105)</f>
        <v>0</v>
      </c>
    </row>
    <row r="106" customFormat="false" ht="13.5" hidden="true" customHeight="true" outlineLevel="0" collapsed="false">
      <c r="A106" s="13"/>
      <c r="B106" s="14"/>
      <c r="C106" s="15" t="s">
        <v>39</v>
      </c>
      <c r="D106" s="16" t="s">
        <v>53</v>
      </c>
      <c r="E106" s="16"/>
      <c r="F106" s="17" t="s">
        <v>37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s">
        <v>37</v>
      </c>
      <c r="S106" s="18" t="str">
        <f aca="false">IF(F106="-","",SUM(G106:Q106))</f>
        <v/>
      </c>
      <c r="T106" s="19" t="n">
        <v>0</v>
      </c>
      <c r="U106" s="17"/>
      <c r="V106" s="17" t="str">
        <f aca="false">IFERROR(VLOOKUP(U106,'Plantilla y Concentrado'!$B$4:$C$811,2,0),"")</f>
        <v/>
      </c>
      <c r="W106" s="20" t="n">
        <f aca="false">IF(S106=0,1,IF(S106&gt;AD106,(1-AE106),IF(S106&lt;AD106,1)))</f>
        <v>0</v>
      </c>
      <c r="X106" s="20" t="str">
        <f aca="false">IF(OR(S106=0,S106=""),"-",T106/S106)</f>
        <v>-</v>
      </c>
      <c r="Y106" s="21" t="n">
        <f aca="false">IF(T106&gt;S106,"SI")</f>
        <v>0</v>
      </c>
      <c r="AD106" s="23" t="str">
        <f aca="false">IF(F106="-","",F106*0.021)</f>
        <v/>
      </c>
      <c r="AE106" s="0" t="e">
        <f aca="false">IF(S106=0,"-",IF(S106&lt;AD106,(S106/100),((S106-AD106)/100)))</f>
        <v>#VALUE!</v>
      </c>
      <c r="AF106" s="0" t="n">
        <f aca="false">G106</f>
        <v>0</v>
      </c>
      <c r="AG106" s="0" t="n">
        <f aca="false">SUM(H106:Q106)</f>
        <v>0</v>
      </c>
    </row>
    <row r="107" customFormat="false" ht="13.5" hidden="true" customHeight="true" outlineLevel="0" collapsed="false">
      <c r="A107" s="13"/>
      <c r="B107" s="14"/>
      <c r="C107" s="15" t="s">
        <v>39</v>
      </c>
      <c r="D107" s="16" t="s">
        <v>53</v>
      </c>
      <c r="E107" s="16"/>
      <c r="F107" s="17" t="s">
        <v>37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s">
        <v>37</v>
      </c>
      <c r="S107" s="18" t="str">
        <f aca="false">IF(F107="-","",SUM(G107:Q107))</f>
        <v/>
      </c>
      <c r="T107" s="19" t="n">
        <v>0</v>
      </c>
      <c r="U107" s="17"/>
      <c r="V107" s="17" t="str">
        <f aca="false">IFERROR(VLOOKUP(U107,'Plantilla y Concentrado'!$B$4:$C$811,2,0),"")</f>
        <v/>
      </c>
      <c r="W107" s="20" t="n">
        <f aca="false">IF(S107=0,1,IF(S107&gt;AD107,(1-AE107),IF(S107&lt;AD107,1)))</f>
        <v>0</v>
      </c>
      <c r="X107" s="20" t="str">
        <f aca="false">IF(OR(S107=0,S107=""),"-",T107/S107)</f>
        <v>-</v>
      </c>
      <c r="Y107" s="21" t="n">
        <f aca="false">IF(T107&gt;S107,"SI")</f>
        <v>0</v>
      </c>
      <c r="AD107" s="23" t="str">
        <f aca="false">IF(F107="-","",F107*0.021)</f>
        <v/>
      </c>
      <c r="AE107" s="0" t="e">
        <f aca="false">IF(S107=0,"-",IF(S107&lt;AD107,(S107/100),((S107-AD107)/100)))</f>
        <v>#VALUE!</v>
      </c>
      <c r="AF107" s="0" t="n">
        <f aca="false">G107</f>
        <v>0</v>
      </c>
      <c r="AG107" s="0" t="n">
        <f aca="false">SUM(H107:Q107)</f>
        <v>0</v>
      </c>
    </row>
    <row r="108" customFormat="false" ht="13.5" hidden="false" customHeight="true" outlineLevel="0" collapsed="false">
      <c r="A108" s="13"/>
      <c r="B108" s="14"/>
      <c r="C108" s="25" t="s">
        <v>56</v>
      </c>
      <c r="D108" s="25"/>
      <c r="E108" s="26"/>
      <c r="F108" s="26" t="n">
        <f aca="false">SUM(F96:F107)</f>
        <v>316</v>
      </c>
      <c r="G108" s="26" t="n">
        <f aca="false">SUM(G96:G107)</f>
        <v>0</v>
      </c>
      <c r="H108" s="26" t="n">
        <f aca="false">SUM(H96:H107)</f>
        <v>1</v>
      </c>
      <c r="I108" s="26" t="n">
        <f aca="false">SUM(I96:I107)</f>
        <v>0</v>
      </c>
      <c r="J108" s="26" t="n">
        <f aca="false">SUM(J96:J107)</f>
        <v>0</v>
      </c>
      <c r="K108" s="26" t="n">
        <f aca="false">SUM(K96:K107)</f>
        <v>0</v>
      </c>
      <c r="L108" s="26" t="n">
        <f aca="false">SUM(L96:L107)</f>
        <v>0</v>
      </c>
      <c r="M108" s="26" t="n">
        <f aca="false">SUM(M96:M107)</f>
        <v>0</v>
      </c>
      <c r="N108" s="26" t="n">
        <f aca="false">SUM(N96:N107)</f>
        <v>0</v>
      </c>
      <c r="O108" s="26" t="n">
        <f aca="false">SUM(O96:O107)</f>
        <v>0</v>
      </c>
      <c r="P108" s="26" t="n">
        <f aca="false">SUM(P96:P107)</f>
        <v>0</v>
      </c>
      <c r="Q108" s="26" t="n">
        <f aca="false">SUM(Q96:Q107)</f>
        <v>0</v>
      </c>
      <c r="R108" s="26" t="n">
        <f aca="false">COUNTIF((R96:R107),"Si")</f>
        <v>4</v>
      </c>
      <c r="S108" s="18" t="n">
        <f aca="false">IF(F108="-","",SUM(G108:Q108))</f>
        <v>1</v>
      </c>
      <c r="T108" s="27" t="n">
        <f aca="false">SUM(T96:T107)</f>
        <v>1</v>
      </c>
      <c r="U108" s="26"/>
      <c r="V108" s="26" t="str">
        <f aca="false">IFERROR(VLOOKUP(U108,'Plantilla y Concentrado'!$B$4:$C$811,2,0),"")</f>
        <v/>
      </c>
      <c r="W108" s="20" t="n">
        <f aca="false">AVERAGE(W96:W107)</f>
        <v>0.416666666666667</v>
      </c>
      <c r="X108" s="20" t="n">
        <f aca="false">IF(OR(S108=0,S108=""),"-",T108/S108)</f>
        <v>1</v>
      </c>
      <c r="Y108" s="21" t="n">
        <f aca="false">IF(T108&gt;S108,"SI")</f>
        <v>0</v>
      </c>
      <c r="AD108" s="23" t="n">
        <f aca="false">IF(F108="-","",F108*0.021)</f>
        <v>6.636</v>
      </c>
      <c r="AE108" s="0" t="n">
        <f aca="false">IF(S108=0,"-",IF(S108&lt;AD108,(S108/100),((S108-AD108)/100)))</f>
        <v>0.01</v>
      </c>
      <c r="AF108" s="0" t="n">
        <f aca="false">G108</f>
        <v>0</v>
      </c>
      <c r="AG108" s="0" t="n">
        <f aca="false">SUM(H108:Q108)</f>
        <v>1</v>
      </c>
    </row>
    <row r="109" customFormat="false" ht="13.5" hidden="false" customHeight="true" outlineLevel="0" collapsed="false">
      <c r="A109" s="13"/>
      <c r="B109" s="14"/>
      <c r="C109" s="15" t="s">
        <v>33</v>
      </c>
      <c r="D109" s="16" t="s">
        <v>57</v>
      </c>
      <c r="E109" s="16" t="s">
        <v>58</v>
      </c>
      <c r="F109" s="17" t="n">
        <v>34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s">
        <v>35</v>
      </c>
      <c r="S109" s="18" t="n">
        <f aca="false">IF(F109="-","",SUM(G109:Q109))</f>
        <v>0</v>
      </c>
      <c r="T109" s="19" t="n">
        <v>0</v>
      </c>
      <c r="U109" s="17" t="n">
        <v>158001</v>
      </c>
      <c r="V109" s="17" t="str">
        <f aca="false">IFERROR(VLOOKUP(U109,'Plantilla y Concentrado'!$B$4:$C$811,2,0),"")</f>
        <v>Nuñez Garcia Clarissa Naomi</v>
      </c>
      <c r="W109" s="20" t="n">
        <f aca="false">IF(S109=0,1,IF(S109&gt;AD109,(1-AE109),IF(S109&lt;AD109,1)))</f>
        <v>1</v>
      </c>
      <c r="X109" s="20" t="str">
        <f aca="false">IF(OR(S109=0,S109=""),"-",T109/S109)</f>
        <v>-</v>
      </c>
      <c r="Y109" s="21" t="n">
        <f aca="false">IF(T109&gt;S109,"SI")</f>
        <v>0</v>
      </c>
      <c r="AD109" s="23" t="n">
        <f aca="false">IF(F109="-","",F109*0.021)</f>
        <v>0.714</v>
      </c>
      <c r="AE109" s="0" t="str">
        <f aca="false">IF(S109=0,"-",IF(S109&lt;AD109,(S109/100),((S109-AD109)/100)))</f>
        <v>-</v>
      </c>
      <c r="AF109" s="0" t="n">
        <f aca="false">G109</f>
        <v>0</v>
      </c>
      <c r="AG109" s="0" t="n">
        <f aca="false">SUM(H109:Q109)</f>
        <v>0</v>
      </c>
    </row>
    <row r="110" customFormat="false" ht="13.5" hidden="false" customHeight="true" outlineLevel="0" collapsed="false">
      <c r="A110" s="13"/>
      <c r="B110" s="14"/>
      <c r="C110" s="15" t="s">
        <v>33</v>
      </c>
      <c r="D110" s="16" t="s">
        <v>57</v>
      </c>
      <c r="E110" s="16" t="n">
        <v>4</v>
      </c>
      <c r="F110" s="17" t="n">
        <v>153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s">
        <v>35</v>
      </c>
      <c r="S110" s="18" t="n">
        <f aca="false">IF(F110="-","",SUM(G110:Q110))</f>
        <v>0</v>
      </c>
      <c r="T110" s="19" t="n">
        <v>0</v>
      </c>
      <c r="U110" s="17" t="n">
        <v>158001</v>
      </c>
      <c r="V110" s="17" t="str">
        <f aca="false">IFERROR(VLOOKUP(U110,'Plantilla y Concentrado'!$B$4:$C$811,2,0),"")</f>
        <v>Nuñez Garcia Clarissa Naomi</v>
      </c>
      <c r="W110" s="20" t="n">
        <f aca="false">IF(S110=0,1,IF(S110&gt;AD110,(1-AE110),IF(S110&lt;AD110,1)))</f>
        <v>1</v>
      </c>
      <c r="X110" s="20" t="str">
        <f aca="false">IF(OR(S110=0,S110=""),"-",T110/S110)</f>
        <v>-</v>
      </c>
      <c r="Y110" s="21" t="n">
        <f aca="false">IF(T110&gt;S110,"SI")</f>
        <v>0</v>
      </c>
      <c r="AD110" s="23" t="n">
        <f aca="false">IF(F110="-","",F110*0.021)</f>
        <v>3.213</v>
      </c>
      <c r="AE110" s="0" t="str">
        <f aca="false">IF(S110=0,"-",IF(S110&lt;AD110,(S110/100),((S110-AD110)/100)))</f>
        <v>-</v>
      </c>
      <c r="AF110" s="0" t="n">
        <f aca="false">G110</f>
        <v>0</v>
      </c>
      <c r="AG110" s="0" t="n">
        <f aca="false">SUM(H110:Q110)</f>
        <v>0</v>
      </c>
    </row>
    <row r="111" customFormat="false" ht="13.5" hidden="false" customHeight="true" outlineLevel="0" collapsed="false">
      <c r="A111" s="13"/>
      <c r="B111" s="14"/>
      <c r="C111" s="15" t="s">
        <v>33</v>
      </c>
      <c r="D111" s="16" t="s">
        <v>57</v>
      </c>
      <c r="E111" s="16" t="n">
        <v>5</v>
      </c>
      <c r="F111" s="17" t="n">
        <v>117</v>
      </c>
      <c r="G111" s="17" t="n">
        <v>0</v>
      </c>
      <c r="H111" s="17" t="n">
        <v>2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s">
        <v>35</v>
      </c>
      <c r="S111" s="18" t="n">
        <f aca="false">IF(F111="-","",SUM(G111:Q111))</f>
        <v>2</v>
      </c>
      <c r="T111" s="19" t="n">
        <v>2</v>
      </c>
      <c r="U111" s="17" t="n">
        <v>158001</v>
      </c>
      <c r="V111" s="17" t="str">
        <f aca="false">IFERROR(VLOOKUP(U111,'Plantilla y Concentrado'!$B$4:$C$811,2,0),"")</f>
        <v>Nuñez Garcia Clarissa Naomi</v>
      </c>
      <c r="W111" s="20" t="n">
        <f aca="false">IF(S111=0,1,IF(S111&gt;AD111,(1-AE111),IF(S111&lt;AD111,1)))</f>
        <v>1</v>
      </c>
      <c r="X111" s="20" t="n">
        <f aca="false">IF(OR(S111=0,S111=""),"-",T111/S111)</f>
        <v>1</v>
      </c>
      <c r="Y111" s="21" t="n">
        <f aca="false">IF(T111&gt;S111,"SI")</f>
        <v>0</v>
      </c>
      <c r="AD111" s="23" t="n">
        <f aca="false">IF(F111="-","",F111*0.021)</f>
        <v>2.457</v>
      </c>
      <c r="AE111" s="0" t="n">
        <f aca="false">IF(S111=0,"-",IF(S111&lt;AD111,(S111/100),((S111-AD111)/100)))</f>
        <v>0.02</v>
      </c>
      <c r="AF111" s="0" t="n">
        <f aca="false">G111</f>
        <v>0</v>
      </c>
      <c r="AG111" s="0" t="n">
        <f aca="false">SUM(H111:Q111)</f>
        <v>2</v>
      </c>
    </row>
    <row r="112" customFormat="false" ht="13.5" hidden="false" customHeight="true" outlineLevel="0" collapsed="false">
      <c r="A112" s="13"/>
      <c r="B112" s="14"/>
      <c r="C112" s="15" t="s">
        <v>33</v>
      </c>
      <c r="D112" s="16" t="s">
        <v>57</v>
      </c>
      <c r="E112" s="16" t="n">
        <v>6</v>
      </c>
      <c r="F112" s="17" t="n">
        <v>105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s">
        <v>35</v>
      </c>
      <c r="S112" s="18" t="n">
        <f aca="false">IF(F112="-","",SUM(G112:Q112))</f>
        <v>0</v>
      </c>
      <c r="T112" s="19" t="n">
        <v>0</v>
      </c>
      <c r="U112" s="17" t="n">
        <v>158001</v>
      </c>
      <c r="V112" s="17" t="str">
        <f aca="false">IFERROR(VLOOKUP(U112,'Plantilla y Concentrado'!$B$4:$C$811,2,0),"")</f>
        <v>Nuñez Garcia Clarissa Naomi</v>
      </c>
      <c r="W112" s="20" t="n">
        <f aca="false">IF(S112=0,1,IF(S112&gt;AD112,(1-AE112),IF(S112&lt;AD112,1)))</f>
        <v>1</v>
      </c>
      <c r="X112" s="20" t="str">
        <f aca="false">IF(OR(S112=0,S112=""),"-",T112/S112)</f>
        <v>-</v>
      </c>
      <c r="Y112" s="21" t="n">
        <f aca="false">IF(T112&gt;S112,"SI")</f>
        <v>0</v>
      </c>
      <c r="AD112" s="23" t="n">
        <f aca="false">IF(F112="-","",F112*0.021)</f>
        <v>2.205</v>
      </c>
      <c r="AE112" s="0" t="str">
        <f aca="false">IF(S112=0,"-",IF(S112&lt;AD112,(S112/100),((S112-AD112)/100)))</f>
        <v>-</v>
      </c>
      <c r="AF112" s="0" t="n">
        <f aca="false">G112</f>
        <v>0</v>
      </c>
      <c r="AG112" s="0" t="n">
        <f aca="false">SUM(H112:Q112)</f>
        <v>0</v>
      </c>
    </row>
    <row r="113" customFormat="false" ht="13.5" hidden="false" customHeight="true" outlineLevel="0" collapsed="false">
      <c r="A113" s="13"/>
      <c r="B113" s="14"/>
      <c r="C113" s="15" t="s">
        <v>33</v>
      </c>
      <c r="D113" s="16" t="s">
        <v>57</v>
      </c>
      <c r="E113" s="16" t="n">
        <v>7</v>
      </c>
      <c r="F113" s="17" t="n">
        <v>126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s">
        <v>35</v>
      </c>
      <c r="S113" s="18" t="n">
        <f aca="false">IF(F113="-","",SUM(G113:Q113))</f>
        <v>0</v>
      </c>
      <c r="T113" s="19" t="n">
        <v>0</v>
      </c>
      <c r="U113" s="17" t="n">
        <v>136867</v>
      </c>
      <c r="V113" s="17" t="str">
        <f aca="false">IFERROR(VLOOKUP(U113,'Plantilla y Concentrado'!$B$4:$C$811,2,0),"")</f>
        <v>Barba Ramirez Jatziri Lizeth</v>
      </c>
      <c r="W113" s="20" t="n">
        <f aca="false">IF(S113=0,1,IF(S113&gt;AD113,(1-AE113),IF(S113&lt;AD113,1)))</f>
        <v>1</v>
      </c>
      <c r="X113" s="20" t="str">
        <f aca="false">IF(OR(S113=0,S113=""),"-",T113/S113)</f>
        <v>-</v>
      </c>
      <c r="Y113" s="21" t="n">
        <f aca="false">IF(T113&gt;S113,"SI")</f>
        <v>0</v>
      </c>
      <c r="AD113" s="23" t="n">
        <f aca="false">IF(F113="-","",F113*0.021)</f>
        <v>2.646</v>
      </c>
      <c r="AE113" s="0" t="str">
        <f aca="false">IF(S113=0,"-",IF(S113&lt;AD113,(S113/100),((S113-AD113)/100)))</f>
        <v>-</v>
      </c>
      <c r="AF113" s="0" t="n">
        <f aca="false">G113</f>
        <v>0</v>
      </c>
      <c r="AG113" s="0" t="n">
        <f aca="false">SUM(H113:Q113)</f>
        <v>0</v>
      </c>
    </row>
    <row r="114" customFormat="false" ht="13.5" hidden="true" customHeight="true" outlineLevel="0" collapsed="false">
      <c r="A114" s="13"/>
      <c r="B114" s="14"/>
      <c r="C114" s="15" t="s">
        <v>33</v>
      </c>
      <c r="D114" s="16" t="s">
        <v>57</v>
      </c>
      <c r="E114" s="16"/>
      <c r="F114" s="17"/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s">
        <v>35</v>
      </c>
      <c r="S114" s="18" t="n">
        <f aca="false">IF(F114="-","",SUM(G114:Q114))</f>
        <v>0</v>
      </c>
      <c r="T114" s="19" t="n">
        <v>0</v>
      </c>
      <c r="U114" s="17"/>
      <c r="V114" s="17" t="str">
        <f aca="false">IFERROR(VLOOKUP(U114,'Plantilla y Concentrado'!$B$4:$C$811,2,0),"")</f>
        <v/>
      </c>
      <c r="W114" s="20" t="n">
        <f aca="false">IF(S114=0,1,IF(S114&gt;AD114,(1-AE114),IF(S114&lt;AD114,1)))</f>
        <v>1</v>
      </c>
      <c r="X114" s="20" t="str">
        <f aca="false">IF(OR(S114=0,S114=""),"-",T114/S114)</f>
        <v>-</v>
      </c>
      <c r="Y114" s="21" t="n">
        <f aca="false">IF(T114&gt;S114,"SI")</f>
        <v>0</v>
      </c>
      <c r="AD114" s="23" t="n">
        <f aca="false">IF(F114="-","",F114*0.021)</f>
        <v>0</v>
      </c>
      <c r="AE114" s="0" t="str">
        <f aca="false">IF(S114=0,"-",IF(S114&lt;AD114,(S114/100),((S114-AD114)/100)))</f>
        <v>-</v>
      </c>
      <c r="AF114" s="0" t="n">
        <f aca="false">G114</f>
        <v>0</v>
      </c>
      <c r="AG114" s="0" t="n">
        <f aca="false">SUM(H114:Q114)</f>
        <v>0</v>
      </c>
    </row>
    <row r="115" customFormat="false" ht="13.5" hidden="true" customHeight="true" outlineLevel="0" collapsed="false">
      <c r="A115" s="13"/>
      <c r="B115" s="14"/>
      <c r="C115" s="15" t="s">
        <v>33</v>
      </c>
      <c r="D115" s="16" t="s">
        <v>57</v>
      </c>
      <c r="E115" s="16"/>
      <c r="F115" s="17"/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s">
        <v>35</v>
      </c>
      <c r="S115" s="18" t="n">
        <f aca="false">IF(F115="-","",SUM(G115:Q115))</f>
        <v>0</v>
      </c>
      <c r="T115" s="19" t="n">
        <v>0</v>
      </c>
      <c r="U115" s="17"/>
      <c r="V115" s="17" t="str">
        <f aca="false">IFERROR(VLOOKUP(U115,'Plantilla y Concentrado'!$B$4:$C$811,2,0),"")</f>
        <v/>
      </c>
      <c r="W115" s="20" t="n">
        <f aca="false">IF(S115=0,1,IF(S115&gt;AD115,(1-AE115),IF(S115&lt;AD115,1)))</f>
        <v>1</v>
      </c>
      <c r="X115" s="20" t="str">
        <f aca="false">IF(OR(S115=0,S115=""),"-",T115/S115)</f>
        <v>-</v>
      </c>
      <c r="Y115" s="21" t="n">
        <f aca="false">IF(T115&gt;S115,"SI")</f>
        <v>0</v>
      </c>
      <c r="AD115" s="23" t="n">
        <f aca="false">IF(F115="-","",F115*0.021)</f>
        <v>0</v>
      </c>
      <c r="AE115" s="0" t="str">
        <f aca="false">IF(S115=0,"-",IF(S115&lt;AD115,(S115/100),((S115-AD115)/100)))</f>
        <v>-</v>
      </c>
      <c r="AF115" s="0" t="n">
        <f aca="false">G115</f>
        <v>0</v>
      </c>
      <c r="AG115" s="0" t="n">
        <f aca="false">SUM(H115:Q115)</f>
        <v>0</v>
      </c>
    </row>
    <row r="116" customFormat="false" ht="13.5" hidden="true" customHeight="true" outlineLevel="0" collapsed="false">
      <c r="A116" s="13"/>
      <c r="B116" s="14"/>
      <c r="C116" s="15" t="s">
        <v>33</v>
      </c>
      <c r="D116" s="16" t="s">
        <v>57</v>
      </c>
      <c r="E116" s="16"/>
      <c r="F116" s="17"/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s">
        <v>35</v>
      </c>
      <c r="S116" s="18" t="n">
        <f aca="false">IF(F116="-","",SUM(G116:Q116))</f>
        <v>0</v>
      </c>
      <c r="T116" s="19" t="n">
        <v>0</v>
      </c>
      <c r="U116" s="17"/>
      <c r="V116" s="17" t="str">
        <f aca="false">IFERROR(VLOOKUP(U116,'Plantilla y Concentrado'!$B$4:$C$811,2,0),"")</f>
        <v/>
      </c>
      <c r="W116" s="20" t="n">
        <f aca="false">IF(S116=0,1,IF(S116&gt;AD116,(1-AE116),IF(S116&lt;AD116,1)))</f>
        <v>1</v>
      </c>
      <c r="X116" s="20" t="str">
        <f aca="false">IF(OR(S116=0,S116=""),"-",T116/S116)</f>
        <v>-</v>
      </c>
      <c r="Y116" s="21" t="n">
        <f aca="false">IF(T116&gt;S116,"SI")</f>
        <v>0</v>
      </c>
      <c r="AD116" s="23" t="n">
        <f aca="false">IF(F116="-","",F116*0.021)</f>
        <v>0</v>
      </c>
      <c r="AE116" s="0" t="str">
        <f aca="false">IF(S116=0,"-",IF(S116&lt;AD116,(S116/100),((S116-AD116)/100)))</f>
        <v>-</v>
      </c>
      <c r="AF116" s="0" t="n">
        <f aca="false">G116</f>
        <v>0</v>
      </c>
      <c r="AG116" s="0" t="n">
        <f aca="false">SUM(H116:Q116)</f>
        <v>0</v>
      </c>
    </row>
    <row r="117" customFormat="false" ht="13.5" hidden="true" customHeight="true" outlineLevel="0" collapsed="false">
      <c r="A117" s="13"/>
      <c r="B117" s="14"/>
      <c r="C117" s="15" t="s">
        <v>33</v>
      </c>
      <c r="D117" s="16" t="s">
        <v>57</v>
      </c>
      <c r="E117" s="16"/>
      <c r="F117" s="17"/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s">
        <v>35</v>
      </c>
      <c r="S117" s="18" t="n">
        <f aca="false">IF(F117="-","",SUM(G117:Q117))</f>
        <v>0</v>
      </c>
      <c r="T117" s="19" t="n">
        <v>0</v>
      </c>
      <c r="U117" s="17"/>
      <c r="V117" s="17" t="str">
        <f aca="false">IFERROR(VLOOKUP(U117,'Plantilla y Concentrado'!$B$4:$C$811,2,0),"")</f>
        <v/>
      </c>
      <c r="W117" s="20" t="n">
        <f aca="false">IF(S117=0,1,IF(S117&gt;AD117,(1-AE117),IF(S117&lt;AD117,1)))</f>
        <v>1</v>
      </c>
      <c r="X117" s="20" t="str">
        <f aca="false">IF(OR(S117=0,S117=""),"-",T117/S117)</f>
        <v>-</v>
      </c>
      <c r="Y117" s="21" t="n">
        <f aca="false">IF(T117&gt;S117,"SI")</f>
        <v>0</v>
      </c>
      <c r="AD117" s="23" t="n">
        <f aca="false">IF(F117="-","",F117*0.021)</f>
        <v>0</v>
      </c>
      <c r="AE117" s="0" t="str">
        <f aca="false">IF(S117=0,"-",IF(S117&lt;AD117,(S117/100),((S117-AD117)/100)))</f>
        <v>-</v>
      </c>
      <c r="AF117" s="0" t="n">
        <f aca="false">G117</f>
        <v>0</v>
      </c>
      <c r="AG117" s="0" t="n">
        <f aca="false">SUM(H117:Q117)</f>
        <v>0</v>
      </c>
    </row>
    <row r="118" customFormat="false" ht="13.5" hidden="true" customHeight="true" outlineLevel="0" collapsed="false">
      <c r="A118" s="13"/>
      <c r="B118" s="14"/>
      <c r="C118" s="15" t="s">
        <v>33</v>
      </c>
      <c r="D118" s="16" t="s">
        <v>57</v>
      </c>
      <c r="E118" s="16"/>
      <c r="F118" s="17"/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s">
        <v>35</v>
      </c>
      <c r="S118" s="18" t="n">
        <f aca="false">IF(F118="-","",SUM(G118:Q118))</f>
        <v>0</v>
      </c>
      <c r="T118" s="19" t="n">
        <v>0</v>
      </c>
      <c r="U118" s="17"/>
      <c r="V118" s="17" t="str">
        <f aca="false">IFERROR(VLOOKUP(U118,'Plantilla y Concentrado'!$B$4:$C$811,2,0),"")</f>
        <v/>
      </c>
      <c r="W118" s="20" t="n">
        <f aca="false">IF(S118=0,1,IF(S118&gt;AD118,(1-AE118),IF(S118&lt;AD118,1)))</f>
        <v>1</v>
      </c>
      <c r="X118" s="20" t="str">
        <f aca="false">IF(OR(S118=0,S118=""),"-",T118/S118)</f>
        <v>-</v>
      </c>
      <c r="Y118" s="21" t="n">
        <f aca="false">IF(T118&gt;S118,"SI")</f>
        <v>0</v>
      </c>
      <c r="AD118" s="23" t="n">
        <f aca="false">IF(F118="-","",F118*0.021)</f>
        <v>0</v>
      </c>
      <c r="AE118" s="0" t="str">
        <f aca="false">IF(S118=0,"-",IF(S118&lt;AD118,(S118/100),((S118-AD118)/100)))</f>
        <v>-</v>
      </c>
      <c r="AF118" s="0" t="n">
        <f aca="false">G118</f>
        <v>0</v>
      </c>
      <c r="AG118" s="0" t="n">
        <f aca="false">SUM(H118:Q118)</f>
        <v>0</v>
      </c>
    </row>
    <row r="119" customFormat="false" ht="13.5" hidden="true" customHeight="true" outlineLevel="0" collapsed="false">
      <c r="A119" s="13"/>
      <c r="B119" s="14"/>
      <c r="C119" s="15" t="s">
        <v>33</v>
      </c>
      <c r="D119" s="16" t="s">
        <v>57</v>
      </c>
      <c r="E119" s="16"/>
      <c r="F119" s="17" t="s">
        <v>37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s">
        <v>37</v>
      </c>
      <c r="S119" s="18" t="str">
        <f aca="false">IF(F119="-","",SUM(G119:Q119))</f>
        <v/>
      </c>
      <c r="T119" s="19" t="n">
        <v>0</v>
      </c>
      <c r="U119" s="17"/>
      <c r="V119" s="17" t="str">
        <f aca="false">IFERROR(VLOOKUP(U119,'Plantilla y Concentrado'!$B$4:$C$811,2,0),"")</f>
        <v/>
      </c>
      <c r="W119" s="20" t="n">
        <f aca="false">IF(S119=0,1,IF(S119&gt;AD119,(1-AE119),IF(S119&lt;AD119,1)))</f>
        <v>0</v>
      </c>
      <c r="X119" s="20" t="str">
        <f aca="false">IF(OR(S119=0,S119=""),"-",T119/S119)</f>
        <v>-</v>
      </c>
      <c r="Y119" s="21" t="n">
        <f aca="false">IF(T119&gt;S119,"SI")</f>
        <v>0</v>
      </c>
      <c r="AD119" s="23" t="str">
        <f aca="false">IF(F119="-","",F119*0.021)</f>
        <v/>
      </c>
      <c r="AE119" s="0" t="e">
        <f aca="false">IF(S119=0,"-",IF(S119&lt;AD119,(S119/100),((S119-AD119)/100)))</f>
        <v>#VALUE!</v>
      </c>
      <c r="AF119" s="0" t="n">
        <f aca="false">G119</f>
        <v>0</v>
      </c>
      <c r="AG119" s="0" t="n">
        <f aca="false">SUM(H119:Q119)</f>
        <v>0</v>
      </c>
    </row>
    <row r="120" customFormat="false" ht="13.5" hidden="true" customHeight="true" outlineLevel="0" collapsed="false">
      <c r="A120" s="13"/>
      <c r="B120" s="14"/>
      <c r="C120" s="15" t="s">
        <v>33</v>
      </c>
      <c r="D120" s="16" t="s">
        <v>57</v>
      </c>
      <c r="E120" s="16"/>
      <c r="F120" s="17" t="s">
        <v>37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s">
        <v>37</v>
      </c>
      <c r="S120" s="18" t="str">
        <f aca="false">IF(F120="-","",SUM(G120:Q120))</f>
        <v/>
      </c>
      <c r="T120" s="19" t="n">
        <v>0</v>
      </c>
      <c r="U120" s="17"/>
      <c r="V120" s="17" t="str">
        <f aca="false">IFERROR(VLOOKUP(U120,'Plantilla y Concentrado'!$B$4:$C$811,2,0),"")</f>
        <v/>
      </c>
      <c r="W120" s="20" t="n">
        <f aca="false">IF(S120=0,1,IF(S120&gt;AD120,(1-AE120),IF(S120&lt;AD120,1)))</f>
        <v>0</v>
      </c>
      <c r="X120" s="20" t="str">
        <f aca="false">IF(OR(S120=0,S120=""),"-",T120/S120)</f>
        <v>-</v>
      </c>
      <c r="Y120" s="21" t="n">
        <f aca="false">IF(T120&gt;S120,"SI")</f>
        <v>0</v>
      </c>
      <c r="AD120" s="23" t="str">
        <f aca="false">IF(F120="-","",F120*0.021)</f>
        <v/>
      </c>
      <c r="AE120" s="0" t="e">
        <f aca="false">IF(S120=0,"-",IF(S120&lt;AD120,(S120/100),((S120-AD120)/100)))</f>
        <v>#VALUE!</v>
      </c>
      <c r="AF120" s="0" t="n">
        <f aca="false">G120</f>
        <v>0</v>
      </c>
      <c r="AG120" s="0" t="n">
        <f aca="false">SUM(H120:Q120)</f>
        <v>0</v>
      </c>
    </row>
    <row r="121" customFormat="false" ht="13.5" hidden="true" customHeight="true" outlineLevel="0" collapsed="false">
      <c r="A121" s="13"/>
      <c r="B121" s="14"/>
      <c r="C121" s="15" t="s">
        <v>33</v>
      </c>
      <c r="D121" s="16" t="s">
        <v>57</v>
      </c>
      <c r="E121" s="16"/>
      <c r="F121" s="17" t="s">
        <v>37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s">
        <v>37</v>
      </c>
      <c r="S121" s="18" t="str">
        <f aca="false">IF(F121="-","",SUM(G121:Q121))</f>
        <v/>
      </c>
      <c r="T121" s="19" t="n">
        <v>0</v>
      </c>
      <c r="U121" s="17"/>
      <c r="V121" s="17" t="str">
        <f aca="false">IFERROR(VLOOKUP(U121,'Plantilla y Concentrado'!$B$4:$C$811,2,0),"")</f>
        <v/>
      </c>
      <c r="W121" s="20" t="n">
        <f aca="false">IF(S121=0,1,IF(S121&gt;AD121,(1-AE121),IF(S121&lt;AD121,1)))</f>
        <v>0</v>
      </c>
      <c r="X121" s="20" t="str">
        <f aca="false">IF(OR(S121=0,S121=""),"-",T121/S121)</f>
        <v>-</v>
      </c>
      <c r="Y121" s="21" t="n">
        <f aca="false">IF(T121&gt;S121,"SI")</f>
        <v>0</v>
      </c>
      <c r="AD121" s="23" t="str">
        <f aca="false">IF(F121="-","",F121*0.021)</f>
        <v/>
      </c>
      <c r="AE121" s="0" t="e">
        <f aca="false">IF(S121=0,"-",IF(S121&lt;AD121,(S121/100),((S121-AD121)/100)))</f>
        <v>#VALUE!</v>
      </c>
      <c r="AF121" s="0" t="n">
        <f aca="false">G121</f>
        <v>0</v>
      </c>
      <c r="AG121" s="0" t="n">
        <f aca="false">SUM(H121:Q121)</f>
        <v>0</v>
      </c>
    </row>
    <row r="122" customFormat="false" ht="13.5" hidden="true" customHeight="true" outlineLevel="0" collapsed="false">
      <c r="A122" s="13"/>
      <c r="B122" s="14"/>
      <c r="C122" s="15" t="s">
        <v>33</v>
      </c>
      <c r="D122" s="16" t="s">
        <v>57</v>
      </c>
      <c r="E122" s="16"/>
      <c r="F122" s="17" t="s">
        <v>37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s">
        <v>37</v>
      </c>
      <c r="S122" s="18" t="str">
        <f aca="false">IF(F122="-","",SUM(G122:Q122))</f>
        <v/>
      </c>
      <c r="T122" s="19" t="n">
        <v>0</v>
      </c>
      <c r="U122" s="17"/>
      <c r="V122" s="17" t="str">
        <f aca="false">IFERROR(VLOOKUP(U122,'Plantilla y Concentrado'!$B$4:$C$811,2,0),"")</f>
        <v/>
      </c>
      <c r="W122" s="20" t="n">
        <f aca="false">IF(S122=0,1,IF(S122&gt;AD122,(1-AE122),IF(S122&lt;AD122,1)))</f>
        <v>0</v>
      </c>
      <c r="X122" s="20" t="str">
        <f aca="false">IF(OR(S122=0,S122=""),"-",T122/S122)</f>
        <v>-</v>
      </c>
      <c r="Y122" s="21" t="n">
        <f aca="false">IF(T122&gt;S122,"SI")</f>
        <v>0</v>
      </c>
      <c r="AD122" s="23" t="str">
        <f aca="false">IF(F122="-","",F122*0.021)</f>
        <v/>
      </c>
      <c r="AE122" s="0" t="e">
        <f aca="false">IF(S122=0,"-",IF(S122&lt;AD122,(S122/100),((S122-AD122)/100)))</f>
        <v>#VALUE!</v>
      </c>
      <c r="AF122" s="0" t="n">
        <f aca="false">G122</f>
        <v>0</v>
      </c>
      <c r="AG122" s="0" t="n">
        <f aca="false">SUM(H122:Q122)</f>
        <v>0</v>
      </c>
    </row>
    <row r="123" customFormat="false" ht="13.5" hidden="true" customHeight="true" outlineLevel="0" collapsed="false">
      <c r="A123" s="13"/>
      <c r="B123" s="14"/>
      <c r="C123" s="15" t="s">
        <v>33</v>
      </c>
      <c r="D123" s="16" t="s">
        <v>57</v>
      </c>
      <c r="E123" s="16"/>
      <c r="F123" s="17" t="s">
        <v>37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s">
        <v>37</v>
      </c>
      <c r="S123" s="18" t="str">
        <f aca="false">IF(F123="-","",SUM(G123:Q123))</f>
        <v/>
      </c>
      <c r="T123" s="19" t="n">
        <v>0</v>
      </c>
      <c r="U123" s="17"/>
      <c r="V123" s="17" t="str">
        <f aca="false">IFERROR(VLOOKUP(U123,'Plantilla y Concentrado'!$B$4:$C$811,2,0),"")</f>
        <v/>
      </c>
      <c r="W123" s="20" t="n">
        <f aca="false">IF(S123=0,1,IF(S123&gt;AD123,(1-AE123),IF(S123&lt;AD123,1)))</f>
        <v>0</v>
      </c>
      <c r="X123" s="20" t="str">
        <f aca="false">IF(OR(S123=0,S123=""),"-",T123/S123)</f>
        <v>-</v>
      </c>
      <c r="Y123" s="21" t="n">
        <f aca="false">IF(T123&gt;S123,"SI")</f>
        <v>0</v>
      </c>
      <c r="AD123" s="23" t="str">
        <f aca="false">IF(F123="-","",F123*0.021)</f>
        <v/>
      </c>
      <c r="AE123" s="0" t="e">
        <f aca="false">IF(S123=0,"-",IF(S123&lt;AD123,(S123/100),((S123-AD123)/100)))</f>
        <v>#VALUE!</v>
      </c>
      <c r="AF123" s="0" t="n">
        <f aca="false">G123</f>
        <v>0</v>
      </c>
      <c r="AG123" s="0" t="n">
        <f aca="false">SUM(H123:Q123)</f>
        <v>0</v>
      </c>
    </row>
    <row r="124" customFormat="false" ht="13.5" hidden="true" customHeight="true" outlineLevel="0" collapsed="false">
      <c r="A124" s="13"/>
      <c r="B124" s="14"/>
      <c r="C124" s="15" t="s">
        <v>33</v>
      </c>
      <c r="D124" s="16" t="s">
        <v>57</v>
      </c>
      <c r="E124" s="16"/>
      <c r="F124" s="17" t="s">
        <v>37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s">
        <v>37</v>
      </c>
      <c r="S124" s="18" t="str">
        <f aca="false">IF(F124="-","",SUM(G124:Q124))</f>
        <v/>
      </c>
      <c r="T124" s="19" t="n">
        <v>0</v>
      </c>
      <c r="U124" s="17"/>
      <c r="V124" s="17" t="str">
        <f aca="false">IFERROR(VLOOKUP(U124,'Plantilla y Concentrado'!$B$4:$C$811,2,0),"")</f>
        <v/>
      </c>
      <c r="W124" s="20" t="n">
        <f aca="false">IF(S124=0,1,IF(S124&gt;AD124,(1-AE124),IF(S124&lt;AD124,1)))</f>
        <v>0</v>
      </c>
      <c r="X124" s="20" t="str">
        <f aca="false">IF(OR(S124=0,S124=""),"-",T124/S124)</f>
        <v>-</v>
      </c>
      <c r="Y124" s="21" t="n">
        <f aca="false">IF(T124&gt;S124,"SI")</f>
        <v>0</v>
      </c>
      <c r="AD124" s="23" t="str">
        <f aca="false">IF(F124="-","",F124*0.021)</f>
        <v/>
      </c>
      <c r="AE124" s="0" t="e">
        <f aca="false">IF(S124=0,"-",IF(S124&lt;AD124,(S124/100),((S124-AD124)/100)))</f>
        <v>#VALUE!</v>
      </c>
      <c r="AF124" s="0" t="n">
        <f aca="false">G124</f>
        <v>0</v>
      </c>
      <c r="AG124" s="0" t="n">
        <f aca="false">SUM(H124:Q124)</f>
        <v>0</v>
      </c>
    </row>
    <row r="125" customFormat="false" ht="13.5" hidden="true" customHeight="true" outlineLevel="0" collapsed="false">
      <c r="A125" s="13"/>
      <c r="B125" s="14"/>
      <c r="C125" s="15" t="s">
        <v>33</v>
      </c>
      <c r="D125" s="16" t="s">
        <v>57</v>
      </c>
      <c r="E125" s="16"/>
      <c r="F125" s="17" t="s">
        <v>37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s">
        <v>37</v>
      </c>
      <c r="S125" s="18" t="str">
        <f aca="false">IF(F125="-","",SUM(G125:Q125))</f>
        <v/>
      </c>
      <c r="T125" s="19" t="n">
        <v>0</v>
      </c>
      <c r="U125" s="17"/>
      <c r="V125" s="17" t="str">
        <f aca="false">IFERROR(VLOOKUP(U125,'Plantilla y Concentrado'!$B$4:$C$811,2,0),"")</f>
        <v/>
      </c>
      <c r="W125" s="20" t="n">
        <f aca="false">IF(S125=0,1,IF(S125&gt;AD125,(1-AE125),IF(S125&lt;AD125,1)))</f>
        <v>0</v>
      </c>
      <c r="X125" s="20" t="str">
        <f aca="false">IF(OR(S125=0,S125=""),"-",T125/S125)</f>
        <v>-</v>
      </c>
      <c r="Y125" s="21" t="n">
        <f aca="false">IF(T125&gt;S125,"SI")</f>
        <v>0</v>
      </c>
      <c r="AD125" s="23" t="str">
        <f aca="false">IF(F125="-","",F125*0.021)</f>
        <v/>
      </c>
      <c r="AE125" s="0" t="e">
        <f aca="false">IF(S125=0,"-",IF(S125&lt;AD125,(S125/100),((S125-AD125)/100)))</f>
        <v>#VALUE!</v>
      </c>
      <c r="AF125" s="0" t="n">
        <f aca="false">G125</f>
        <v>0</v>
      </c>
      <c r="AG125" s="0" t="n">
        <f aca="false">SUM(H125:Q125)</f>
        <v>0</v>
      </c>
    </row>
    <row r="126" customFormat="false" ht="13.5" hidden="true" customHeight="true" outlineLevel="0" collapsed="false">
      <c r="A126" s="13"/>
      <c r="B126" s="14"/>
      <c r="C126" s="15" t="s">
        <v>33</v>
      </c>
      <c r="D126" s="16" t="s">
        <v>57</v>
      </c>
      <c r="E126" s="16"/>
      <c r="F126" s="17" t="s">
        <v>37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s">
        <v>37</v>
      </c>
      <c r="S126" s="18" t="str">
        <f aca="false">IF(F126="-","",SUM(G126:Q126))</f>
        <v/>
      </c>
      <c r="T126" s="19" t="n">
        <v>0</v>
      </c>
      <c r="U126" s="17"/>
      <c r="V126" s="17" t="str">
        <f aca="false">IFERROR(VLOOKUP(U126,'Plantilla y Concentrado'!$B$4:$C$811,2,0),"")</f>
        <v/>
      </c>
      <c r="W126" s="20" t="n">
        <f aca="false">IF(S126=0,1,IF(S126&gt;AD126,(1-AE126),IF(S126&lt;AD126,1)))</f>
        <v>0</v>
      </c>
      <c r="X126" s="20" t="str">
        <f aca="false">IF(OR(S126=0,S126=""),"-",T126/S126)</f>
        <v>-</v>
      </c>
      <c r="Y126" s="21" t="n">
        <f aca="false">IF(T126&gt;S126,"SI")</f>
        <v>0</v>
      </c>
      <c r="AD126" s="23" t="str">
        <f aca="false">IF(F126="-","",F126*0.021)</f>
        <v/>
      </c>
      <c r="AE126" s="0" t="e">
        <f aca="false">IF(S126=0,"-",IF(S126&lt;AD126,(S126/100),((S126-AD126)/100)))</f>
        <v>#VALUE!</v>
      </c>
      <c r="AF126" s="0" t="n">
        <f aca="false">G126</f>
        <v>0</v>
      </c>
      <c r="AG126" s="0" t="n">
        <f aca="false">SUM(H126:Q126)</f>
        <v>0</v>
      </c>
    </row>
    <row r="127" customFormat="false" ht="13.5" hidden="true" customHeight="true" outlineLevel="0" collapsed="false">
      <c r="A127" s="13"/>
      <c r="B127" s="14"/>
      <c r="C127" s="15" t="s">
        <v>33</v>
      </c>
      <c r="D127" s="16" t="s">
        <v>57</v>
      </c>
      <c r="E127" s="16"/>
      <c r="F127" s="17" t="s">
        <v>37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s">
        <v>37</v>
      </c>
      <c r="S127" s="18" t="str">
        <f aca="false">IF(F127="-","",SUM(G127:Q127))</f>
        <v/>
      </c>
      <c r="T127" s="19" t="n">
        <v>0</v>
      </c>
      <c r="U127" s="17"/>
      <c r="V127" s="17" t="str">
        <f aca="false">IFERROR(VLOOKUP(U127,'Plantilla y Concentrado'!$B$4:$C$811,2,0),"")</f>
        <v/>
      </c>
      <c r="W127" s="20" t="n">
        <f aca="false">IF(S127=0,1,IF(S127&gt;AD127,(1-AE127),IF(S127&lt;AD127,1)))</f>
        <v>0</v>
      </c>
      <c r="X127" s="20" t="str">
        <f aca="false">IF(OR(S127=0,S127=""),"-",T127/S127)</f>
        <v>-</v>
      </c>
      <c r="Y127" s="21" t="n">
        <f aca="false">IF(T127&gt;S127,"SI")</f>
        <v>0</v>
      </c>
      <c r="AD127" s="23" t="str">
        <f aca="false">IF(F127="-","",F127*0.021)</f>
        <v/>
      </c>
      <c r="AE127" s="0" t="e">
        <f aca="false">IF(S127=0,"-",IF(S127&lt;AD127,(S127/100),((S127-AD127)/100)))</f>
        <v>#VALUE!</v>
      </c>
      <c r="AF127" s="0" t="n">
        <f aca="false">G127</f>
        <v>0</v>
      </c>
      <c r="AG127" s="0" t="n">
        <f aca="false">SUM(H127:Q127)</f>
        <v>0</v>
      </c>
    </row>
    <row r="128" customFormat="false" ht="13.5" hidden="true" customHeight="true" outlineLevel="0" collapsed="false">
      <c r="A128" s="13"/>
      <c r="B128" s="14"/>
      <c r="C128" s="15" t="s">
        <v>33</v>
      </c>
      <c r="D128" s="16" t="s">
        <v>57</v>
      </c>
      <c r="E128" s="16"/>
      <c r="F128" s="17" t="s">
        <v>37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s">
        <v>37</v>
      </c>
      <c r="S128" s="18" t="str">
        <f aca="false">IF(F128="-","",SUM(G128:Q128))</f>
        <v/>
      </c>
      <c r="T128" s="19" t="n">
        <v>0</v>
      </c>
      <c r="U128" s="17"/>
      <c r="V128" s="17" t="str">
        <f aca="false">IFERROR(VLOOKUP(U128,'Plantilla y Concentrado'!$B$4:$C$811,2,0),"")</f>
        <v/>
      </c>
      <c r="W128" s="20" t="n">
        <f aca="false">IF(S128=0,1,IF(S128&gt;AD128,(1-AE128),IF(S128&lt;AD128,1)))</f>
        <v>0</v>
      </c>
      <c r="X128" s="20" t="str">
        <f aca="false">IF(OR(S128=0,S128=""),"-",T128/S128)</f>
        <v>-</v>
      </c>
      <c r="Y128" s="21" t="n">
        <f aca="false">IF(T128&gt;S128,"SI")</f>
        <v>0</v>
      </c>
      <c r="AD128" s="23" t="str">
        <f aca="false">IF(F128="-","",F128*0.021)</f>
        <v/>
      </c>
      <c r="AE128" s="0" t="e">
        <f aca="false">IF(S128=0,"-",IF(S128&lt;AD128,(S128/100),((S128-AD128)/100)))</f>
        <v>#VALUE!</v>
      </c>
      <c r="AF128" s="0" t="n">
        <f aca="false">G128</f>
        <v>0</v>
      </c>
      <c r="AG128" s="0" t="n">
        <f aca="false">SUM(H128:Q128)</f>
        <v>0</v>
      </c>
    </row>
    <row r="129" customFormat="false" ht="13.5" hidden="true" customHeight="true" outlineLevel="0" collapsed="false">
      <c r="A129" s="13"/>
      <c r="B129" s="14"/>
      <c r="C129" s="15" t="s">
        <v>33</v>
      </c>
      <c r="D129" s="16" t="s">
        <v>57</v>
      </c>
      <c r="E129" s="16"/>
      <c r="F129" s="17" t="s">
        <v>37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s">
        <v>37</v>
      </c>
      <c r="S129" s="18" t="str">
        <f aca="false">IF(F129="-","",SUM(G129:Q129))</f>
        <v/>
      </c>
      <c r="T129" s="19" t="n">
        <v>0</v>
      </c>
      <c r="U129" s="17"/>
      <c r="V129" s="17" t="str">
        <f aca="false">IFERROR(VLOOKUP(U129,'Plantilla y Concentrado'!$B$4:$C$811,2,0),"")</f>
        <v/>
      </c>
      <c r="W129" s="20" t="n">
        <f aca="false">IF(S129=0,1,IF(S129&gt;AD129,(1-AE129),IF(S129&lt;AD129,1)))</f>
        <v>0</v>
      </c>
      <c r="X129" s="20" t="str">
        <f aca="false">IF(OR(S129=0,S129=""),"-",T129/S129)</f>
        <v>-</v>
      </c>
      <c r="Y129" s="21" t="n">
        <f aca="false">IF(T129&gt;S129,"SI")</f>
        <v>0</v>
      </c>
      <c r="AD129" s="23" t="str">
        <f aca="false">IF(F129="-","",F129*0.021)</f>
        <v/>
      </c>
      <c r="AE129" s="0" t="e">
        <f aca="false">IF(S129=0,"-",IF(S129&lt;AD129,(S129/100),((S129-AD129)/100)))</f>
        <v>#VALUE!</v>
      </c>
      <c r="AF129" s="0" t="n">
        <f aca="false">G129</f>
        <v>0</v>
      </c>
      <c r="AG129" s="0" t="n">
        <f aca="false">SUM(H129:Q129)</f>
        <v>0</v>
      </c>
    </row>
    <row r="130" customFormat="false" ht="13.5" hidden="true" customHeight="true" outlineLevel="0" collapsed="false">
      <c r="A130" s="13"/>
      <c r="B130" s="14"/>
      <c r="C130" s="15" t="s">
        <v>33</v>
      </c>
      <c r="D130" s="16" t="s">
        <v>57</v>
      </c>
      <c r="E130" s="16"/>
      <c r="F130" s="17" t="s">
        <v>37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s">
        <v>37</v>
      </c>
      <c r="S130" s="18" t="str">
        <f aca="false">IF(F130="-","",SUM(G130:Q130))</f>
        <v/>
      </c>
      <c r="T130" s="19" t="n">
        <v>0</v>
      </c>
      <c r="U130" s="17"/>
      <c r="V130" s="17" t="str">
        <f aca="false">IFERROR(VLOOKUP(U130,'Plantilla y Concentrado'!$B$4:$C$811,2,0),"")</f>
        <v/>
      </c>
      <c r="W130" s="20" t="n">
        <f aca="false">IF(S130=0,1,IF(S130&gt;AD130,(1-AE130),IF(S130&lt;AD130,1)))</f>
        <v>0</v>
      </c>
      <c r="X130" s="20" t="str">
        <f aca="false">IF(OR(S130=0,S130=""),"-",T130/S130)</f>
        <v>-</v>
      </c>
      <c r="Y130" s="21" t="n">
        <f aca="false">IF(T130&gt;S130,"SI")</f>
        <v>0</v>
      </c>
      <c r="AD130" s="23" t="str">
        <f aca="false">IF(F130="-","",F130*0.021)</f>
        <v/>
      </c>
      <c r="AE130" s="0" t="e">
        <f aca="false">IF(S130=0,"-",IF(S130&lt;AD130,(S130/100),((S130-AD130)/100)))</f>
        <v>#VALUE!</v>
      </c>
      <c r="AF130" s="0" t="n">
        <f aca="false">G130</f>
        <v>0</v>
      </c>
      <c r="AG130" s="0" t="n">
        <f aca="false">SUM(H130:Q130)</f>
        <v>0</v>
      </c>
    </row>
    <row r="131" customFormat="false" ht="13.5" hidden="true" customHeight="true" outlineLevel="0" collapsed="false">
      <c r="A131" s="13"/>
      <c r="B131" s="14"/>
      <c r="C131" s="15" t="s">
        <v>33</v>
      </c>
      <c r="D131" s="16" t="s">
        <v>57</v>
      </c>
      <c r="E131" s="16"/>
      <c r="F131" s="17" t="s">
        <v>37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s">
        <v>37</v>
      </c>
      <c r="S131" s="18" t="str">
        <f aca="false">IF(F131="-","",SUM(G131:Q131))</f>
        <v/>
      </c>
      <c r="T131" s="19" t="n">
        <v>0</v>
      </c>
      <c r="U131" s="17"/>
      <c r="V131" s="17" t="str">
        <f aca="false">IFERROR(VLOOKUP(U131,'Plantilla y Concentrado'!$B$4:$C$811,2,0),"")</f>
        <v/>
      </c>
      <c r="W131" s="20" t="n">
        <f aca="false">IF(S131=0,1,IF(S131&gt;AD131,(1-AE131),IF(S131&lt;AD131,1)))</f>
        <v>0</v>
      </c>
      <c r="X131" s="20" t="str">
        <f aca="false">IF(OR(S131=0,S131=""),"-",T131/S131)</f>
        <v>-</v>
      </c>
      <c r="Y131" s="21" t="n">
        <f aca="false">IF(T131&gt;S131,"SI")</f>
        <v>0</v>
      </c>
      <c r="AD131" s="23" t="str">
        <f aca="false">IF(F131="-","",F131*0.021)</f>
        <v/>
      </c>
      <c r="AE131" s="0" t="e">
        <f aca="false">IF(S131=0,"-",IF(S131&lt;AD131,(S131/100),((S131-AD131)/100)))</f>
        <v>#VALUE!</v>
      </c>
      <c r="AF131" s="0" t="n">
        <f aca="false">G131</f>
        <v>0</v>
      </c>
      <c r="AG131" s="0" t="n">
        <f aca="false">SUM(H131:Q131)</f>
        <v>0</v>
      </c>
    </row>
    <row r="132" customFormat="false" ht="13.5" hidden="false" customHeight="true" outlineLevel="0" collapsed="false">
      <c r="A132" s="13"/>
      <c r="B132" s="14"/>
      <c r="C132" s="25" t="s">
        <v>59</v>
      </c>
      <c r="D132" s="25"/>
      <c r="E132" s="26"/>
      <c r="F132" s="26" t="n">
        <f aca="false">SUM(F109:F131)</f>
        <v>535</v>
      </c>
      <c r="G132" s="26" t="n">
        <f aca="false">SUM(G109:G131)</f>
        <v>0</v>
      </c>
      <c r="H132" s="26" t="n">
        <f aca="false">SUM(H109:H131)</f>
        <v>2</v>
      </c>
      <c r="I132" s="26" t="n">
        <f aca="false">SUM(I109:I131)</f>
        <v>0</v>
      </c>
      <c r="J132" s="26" t="n">
        <f aca="false">SUM(J109:J131)</f>
        <v>0</v>
      </c>
      <c r="K132" s="26" t="n">
        <f aca="false">SUM(K109:K131)</f>
        <v>0</v>
      </c>
      <c r="L132" s="26" t="n">
        <f aca="false">SUM(L109:L131)</f>
        <v>0</v>
      </c>
      <c r="M132" s="26" t="n">
        <f aca="false">SUM(M109:M131)</f>
        <v>0</v>
      </c>
      <c r="N132" s="26" t="n">
        <f aca="false">SUM(N109:N131)</f>
        <v>0</v>
      </c>
      <c r="O132" s="26" t="n">
        <f aca="false">SUM(O109:O131)</f>
        <v>0</v>
      </c>
      <c r="P132" s="26" t="n">
        <f aca="false">SUM(P109:P131)</f>
        <v>0</v>
      </c>
      <c r="Q132" s="26" t="n">
        <f aca="false">SUM(Q109:Q131)</f>
        <v>0</v>
      </c>
      <c r="R132" s="26" t="n">
        <f aca="false">COUNTIF((R109:R131),"Si")</f>
        <v>10</v>
      </c>
      <c r="S132" s="18" t="n">
        <f aca="false">IF(F132="-","",SUM(G132:Q132))</f>
        <v>2</v>
      </c>
      <c r="T132" s="27" t="n">
        <f aca="false">SUM(T109:T131)</f>
        <v>2</v>
      </c>
      <c r="U132" s="26"/>
      <c r="V132" s="26" t="str">
        <f aca="false">IFERROR(VLOOKUP(U132,'Plantilla y Concentrado'!$B$4:$C$811,2,0),"")</f>
        <v/>
      </c>
      <c r="W132" s="20" t="n">
        <f aca="false">AVERAGE(W109:W131)</f>
        <v>0.434782608695652</v>
      </c>
      <c r="X132" s="20" t="n">
        <f aca="false">IF(OR(S132=0,S132=""),"-",T132/S132)</f>
        <v>1</v>
      </c>
      <c r="Y132" s="21" t="n">
        <f aca="false">IF(T132&gt;S132,"SI")</f>
        <v>0</v>
      </c>
      <c r="AD132" s="23" t="n">
        <f aca="false">IF(F132="-","",F132*0.021)</f>
        <v>11.235</v>
      </c>
      <c r="AE132" s="0" t="n">
        <f aca="false">IF(S132=0,"-",IF(S132&lt;AD132,(S132/100),((S132-AD132)/100)))</f>
        <v>0.02</v>
      </c>
      <c r="AF132" s="0" t="n">
        <f aca="false">G132</f>
        <v>0</v>
      </c>
      <c r="AG132" s="0" t="n">
        <f aca="false">SUM(H132:Q132)</f>
        <v>2</v>
      </c>
    </row>
    <row r="133" customFormat="false" ht="13.5" hidden="false" customHeight="true" outlineLevel="0" collapsed="false">
      <c r="A133" s="13"/>
      <c r="B133" s="14"/>
      <c r="C133" s="15" t="s">
        <v>39</v>
      </c>
      <c r="D133" s="16" t="s">
        <v>60</v>
      </c>
      <c r="E133" s="16" t="n">
        <v>60</v>
      </c>
      <c r="F133" s="17" t="n">
        <v>122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s">
        <v>35</v>
      </c>
      <c r="S133" s="18" t="n">
        <f aca="false">IF(F133="-","",SUM(G133:Q133))</f>
        <v>0</v>
      </c>
      <c r="T133" s="19" t="n">
        <v>0</v>
      </c>
      <c r="U133" s="17" t="n">
        <v>138679</v>
      </c>
      <c r="V133" s="17" t="str">
        <f aca="false">IFERROR(VLOOKUP(U133,'Plantilla y Concentrado'!$B$4:$C$811,2,0),"")</f>
        <v>Lopez Sebastian Karen Jazmin</v>
      </c>
      <c r="W133" s="20" t="n">
        <f aca="false">IF(S133=0,1,IF(S133&gt;AD133,(1-AE133),IF(S133&lt;AD133,1)))</f>
        <v>1</v>
      </c>
      <c r="X133" s="20" t="str">
        <f aca="false">IF(OR(S133=0,S133=""),"-",T133/S133)</f>
        <v>-</v>
      </c>
      <c r="Y133" s="21" t="n">
        <f aca="false">IF(T133&gt;S133,"SI")</f>
        <v>0</v>
      </c>
      <c r="AD133" s="23" t="n">
        <f aca="false">IF(F133="-","",F133*0.021)</f>
        <v>2.562</v>
      </c>
      <c r="AE133" s="0" t="str">
        <f aca="false">IF(S133=0,"-",IF(S133&lt;AD133,(S133/100),((S133-AD133)/100)))</f>
        <v>-</v>
      </c>
      <c r="AF133" s="0" t="n">
        <f aca="false">G133</f>
        <v>0</v>
      </c>
      <c r="AG133" s="0" t="n">
        <f aca="false">SUM(H133:Q133)</f>
        <v>0</v>
      </c>
    </row>
    <row r="134" customFormat="false" ht="13.5" hidden="false" customHeight="true" outlineLevel="0" collapsed="false">
      <c r="A134" s="13"/>
      <c r="B134" s="14"/>
      <c r="C134" s="15" t="s">
        <v>39</v>
      </c>
      <c r="D134" s="16" t="s">
        <v>60</v>
      </c>
      <c r="E134" s="16" t="n">
        <v>61</v>
      </c>
      <c r="F134" s="17" t="n">
        <v>147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s">
        <v>35</v>
      </c>
      <c r="S134" s="18" t="n">
        <f aca="false">IF(F134="-","",SUM(G134:Q134))</f>
        <v>0</v>
      </c>
      <c r="T134" s="19" t="n">
        <v>0</v>
      </c>
      <c r="U134" s="17" t="n">
        <v>138679</v>
      </c>
      <c r="V134" s="17" t="str">
        <f aca="false">IFERROR(VLOOKUP(U134,'Plantilla y Concentrado'!$B$4:$C$811,2,0),"")</f>
        <v>Lopez Sebastian Karen Jazmin</v>
      </c>
      <c r="W134" s="20" t="n">
        <f aca="false">IF(S134=0,1,IF(S134&gt;AD134,(1-AE134),IF(S134&lt;AD134,1)))</f>
        <v>1</v>
      </c>
      <c r="X134" s="20" t="str">
        <f aca="false">IF(OR(S134=0,S134=""),"-",T134/S134)</f>
        <v>-</v>
      </c>
      <c r="Y134" s="21" t="n">
        <f aca="false">IF(T134&gt;S134,"SI")</f>
        <v>0</v>
      </c>
      <c r="AD134" s="23" t="n">
        <f aca="false">IF(F134="-","",F134*0.021)</f>
        <v>3.087</v>
      </c>
      <c r="AE134" s="0" t="str">
        <f aca="false">IF(S134=0,"-",IF(S134&lt;AD134,(S134/100),((S134-AD134)/100)))</f>
        <v>-</v>
      </c>
      <c r="AF134" s="0" t="n">
        <f aca="false">G134</f>
        <v>0</v>
      </c>
      <c r="AG134" s="0" t="n">
        <f aca="false">SUM(H134:Q134)</f>
        <v>0</v>
      </c>
    </row>
    <row r="135" customFormat="false" ht="13.5" hidden="false" customHeight="true" outlineLevel="0" collapsed="false">
      <c r="A135" s="13"/>
      <c r="B135" s="14"/>
      <c r="C135" s="15" t="s">
        <v>39</v>
      </c>
      <c r="D135" s="16" t="s">
        <v>60</v>
      </c>
      <c r="E135" s="16" t="n">
        <v>62</v>
      </c>
      <c r="F135" s="17" t="n">
        <v>178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s">
        <v>35</v>
      </c>
      <c r="S135" s="18" t="n">
        <f aca="false">IF(F135="-","",SUM(G135:Q135))</f>
        <v>0</v>
      </c>
      <c r="T135" s="19" t="n">
        <v>0</v>
      </c>
      <c r="U135" s="17" t="n">
        <v>138679</v>
      </c>
      <c r="V135" s="17" t="str">
        <f aca="false">IFERROR(VLOOKUP(U135,'Plantilla y Concentrado'!$B$4:$C$811,2,0),"")</f>
        <v>Lopez Sebastian Karen Jazmin</v>
      </c>
      <c r="W135" s="20" t="n">
        <f aca="false">IF(S135=0,1,IF(S135&gt;AD135,(1-AE135),IF(S135&lt;AD135,1)))</f>
        <v>1</v>
      </c>
      <c r="X135" s="20" t="str">
        <f aca="false">IF(OR(S135=0,S135=""),"-",T135/S135)</f>
        <v>-</v>
      </c>
      <c r="Y135" s="21" t="n">
        <f aca="false">IF(T135&gt;S135,"SI")</f>
        <v>0</v>
      </c>
      <c r="AD135" s="23" t="n">
        <f aca="false">IF(F135="-","",F135*0.021)</f>
        <v>3.738</v>
      </c>
      <c r="AE135" s="0" t="str">
        <f aca="false">IF(S135=0,"-",IF(S135&lt;AD135,(S135/100),((S135-AD135)/100)))</f>
        <v>-</v>
      </c>
      <c r="AF135" s="0" t="n">
        <f aca="false">G135</f>
        <v>0</v>
      </c>
      <c r="AG135" s="0" t="n">
        <f aca="false">SUM(H135:Q135)</f>
        <v>0</v>
      </c>
    </row>
    <row r="136" customFormat="false" ht="13.5" hidden="false" customHeight="true" outlineLevel="0" collapsed="false">
      <c r="A136" s="13"/>
      <c r="B136" s="14"/>
      <c r="C136" s="15" t="s">
        <v>39</v>
      </c>
      <c r="D136" s="16" t="s">
        <v>60</v>
      </c>
      <c r="E136" s="16" t="n">
        <v>63</v>
      </c>
      <c r="F136" s="17" t="n">
        <v>64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s">
        <v>35</v>
      </c>
      <c r="S136" s="18" t="n">
        <f aca="false">IF(F136="-","",SUM(G136:Q136))</f>
        <v>0</v>
      </c>
      <c r="T136" s="19" t="n">
        <v>0</v>
      </c>
      <c r="U136" s="17" t="n">
        <v>159880</v>
      </c>
      <c r="V136" s="17" t="str">
        <f aca="false">IFERROR(VLOOKUP(U136,'Plantilla y Concentrado'!$B$4:$C$811,2,0),"")</f>
        <v/>
      </c>
      <c r="W136" s="20" t="n">
        <f aca="false">IF(S136=0,1,IF(S136&gt;AD136,(1-AE136),IF(S136&lt;AD136,1)))</f>
        <v>1</v>
      </c>
      <c r="X136" s="20" t="str">
        <f aca="false">IF(OR(S136=0,S136=""),"-",T136/S136)</f>
        <v>-</v>
      </c>
      <c r="Y136" s="21" t="n">
        <f aca="false">IF(T136&gt;S136,"SI")</f>
        <v>0</v>
      </c>
      <c r="AD136" s="23" t="n">
        <f aca="false">IF(F136="-","",F136*0.021)</f>
        <v>1.344</v>
      </c>
      <c r="AE136" s="0" t="str">
        <f aca="false">IF(S136=0,"-",IF(S136&lt;AD136,(S136/100),((S136-AD136)/100)))</f>
        <v>-</v>
      </c>
      <c r="AF136" s="0" t="n">
        <f aca="false">G136</f>
        <v>0</v>
      </c>
      <c r="AG136" s="0" t="n">
        <f aca="false">SUM(H136:Q136)</f>
        <v>0</v>
      </c>
    </row>
    <row r="137" customFormat="false" ht="13.5" hidden="false" customHeight="true" outlineLevel="0" collapsed="false">
      <c r="A137" s="13"/>
      <c r="B137" s="14"/>
      <c r="C137" s="15" t="s">
        <v>39</v>
      </c>
      <c r="D137" s="16" t="s">
        <v>60</v>
      </c>
      <c r="E137" s="16" t="n">
        <v>64</v>
      </c>
      <c r="F137" s="17" t="n">
        <v>125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s">
        <v>35</v>
      </c>
      <c r="S137" s="18" t="n">
        <f aca="false">IF(F137="-","",SUM(G137:Q137))</f>
        <v>0</v>
      </c>
      <c r="T137" s="19" t="n">
        <v>0</v>
      </c>
      <c r="U137" s="17" t="n">
        <v>137339</v>
      </c>
      <c r="V137" s="17" t="str">
        <f aca="false">IFERROR(VLOOKUP(U137,'Plantilla y Concentrado'!$B$4:$C$811,2,0),"")</f>
        <v>Nicolas De German Nadia Ivonne</v>
      </c>
      <c r="W137" s="20" t="n">
        <f aca="false">IF(S137=0,1,IF(S137&gt;AD137,(1-AE137),IF(S137&lt;AD137,1)))</f>
        <v>1</v>
      </c>
      <c r="X137" s="20" t="str">
        <f aca="false">IF(OR(S137=0,S137=""),"-",T137/S137)</f>
        <v>-</v>
      </c>
      <c r="Y137" s="21" t="n">
        <f aca="false">IF(T137&gt;S137,"SI")</f>
        <v>0</v>
      </c>
      <c r="AD137" s="23" t="n">
        <f aca="false">IF(F137="-","",F137*0.021)</f>
        <v>2.625</v>
      </c>
      <c r="AE137" s="0" t="str">
        <f aca="false">IF(S137=0,"-",IF(S137&lt;AD137,(S137/100),((S137-AD137)/100)))</f>
        <v>-</v>
      </c>
      <c r="AF137" s="0" t="n">
        <f aca="false">G137</f>
        <v>0</v>
      </c>
      <c r="AG137" s="0" t="n">
        <f aca="false">SUM(H137:Q137)</f>
        <v>0</v>
      </c>
    </row>
    <row r="138" customFormat="false" ht="13.5" hidden="false" customHeight="true" outlineLevel="0" collapsed="false">
      <c r="A138" s="13"/>
      <c r="B138" s="14"/>
      <c r="C138" s="15" t="s">
        <v>39</v>
      </c>
      <c r="D138" s="16" t="s">
        <v>60</v>
      </c>
      <c r="E138" s="16" t="n">
        <v>65</v>
      </c>
      <c r="F138" s="17" t="n">
        <v>51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s">
        <v>35</v>
      </c>
      <c r="S138" s="18" t="n">
        <f aca="false">IF(F138="-","",SUM(G138:Q138))</f>
        <v>0</v>
      </c>
      <c r="T138" s="19" t="n">
        <v>0</v>
      </c>
      <c r="U138" s="17" t="n">
        <v>137339</v>
      </c>
      <c r="V138" s="17" t="str">
        <f aca="false">IFERROR(VLOOKUP(U138,'Plantilla y Concentrado'!$B$4:$C$811,2,0),"")</f>
        <v>Nicolas De German Nadia Ivonne</v>
      </c>
      <c r="W138" s="20" t="n">
        <f aca="false">IF(S138=0,1,IF(S138&gt;AD138,(1-AE138),IF(S138&lt;AD138,1)))</f>
        <v>1</v>
      </c>
      <c r="X138" s="20" t="str">
        <f aca="false">IF(OR(S138=0,S138=""),"-",T138/S138)</f>
        <v>-</v>
      </c>
      <c r="Y138" s="21" t="n">
        <f aca="false">IF(T138&gt;S138,"SI")</f>
        <v>0</v>
      </c>
      <c r="AD138" s="23" t="n">
        <f aca="false">IF(F138="-","",F138*0.021)</f>
        <v>1.071</v>
      </c>
      <c r="AE138" s="0" t="str">
        <f aca="false">IF(S138=0,"-",IF(S138&lt;AD138,(S138/100),((S138-AD138)/100)))</f>
        <v>-</v>
      </c>
      <c r="AF138" s="0" t="n">
        <f aca="false">G138</f>
        <v>0</v>
      </c>
      <c r="AG138" s="0" t="n">
        <f aca="false">SUM(H138:Q138)</f>
        <v>0</v>
      </c>
    </row>
    <row r="139" customFormat="false" ht="13.5" hidden="false" customHeight="true" outlineLevel="0" collapsed="false">
      <c r="A139" s="13"/>
      <c r="B139" s="14"/>
      <c r="C139" s="15" t="s">
        <v>39</v>
      </c>
      <c r="D139" s="16" t="s">
        <v>60</v>
      </c>
      <c r="E139" s="16" t="n">
        <v>66</v>
      </c>
      <c r="F139" s="17" t="n">
        <v>33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s">
        <v>35</v>
      </c>
      <c r="S139" s="18" t="n">
        <f aca="false">IF(F139="-","",SUM(G139:Q139))</f>
        <v>0</v>
      </c>
      <c r="T139" s="19" t="n">
        <v>0</v>
      </c>
      <c r="U139" s="17" t="n">
        <v>159880</v>
      </c>
      <c r="V139" s="17" t="str">
        <f aca="false">IFERROR(VLOOKUP(U139,'Plantilla y Concentrado'!$B$4:$C$811,2,0),"")</f>
        <v/>
      </c>
      <c r="W139" s="20" t="n">
        <f aca="false">IF(S139=0,1,IF(S139&gt;AD139,(1-AE139),IF(S139&lt;AD139,1)))</f>
        <v>1</v>
      </c>
      <c r="X139" s="20" t="str">
        <f aca="false">IF(OR(S139=0,S139=""),"-",T139/S139)</f>
        <v>-</v>
      </c>
      <c r="Y139" s="21" t="n">
        <f aca="false">IF(T139&gt;S139,"SI")</f>
        <v>0</v>
      </c>
      <c r="AD139" s="23" t="n">
        <f aca="false">IF(F139="-","",F139*0.021)</f>
        <v>0.693</v>
      </c>
      <c r="AE139" s="0" t="str">
        <f aca="false">IF(S139=0,"-",IF(S139&lt;AD139,(S139/100),((S139-AD139)/100)))</f>
        <v>-</v>
      </c>
      <c r="AF139" s="0" t="n">
        <f aca="false">G139</f>
        <v>0</v>
      </c>
      <c r="AG139" s="0" t="n">
        <f aca="false">SUM(H139:Q139)</f>
        <v>0</v>
      </c>
    </row>
    <row r="140" customFormat="false" ht="13.5" hidden="false" customHeight="true" outlineLevel="0" collapsed="false">
      <c r="A140" s="13"/>
      <c r="B140" s="14"/>
      <c r="C140" s="15" t="s">
        <v>39</v>
      </c>
      <c r="D140" s="16" t="s">
        <v>60</v>
      </c>
      <c r="E140" s="16" t="n">
        <v>67</v>
      </c>
      <c r="F140" s="17" t="n">
        <v>103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s">
        <v>35</v>
      </c>
      <c r="S140" s="18" t="n">
        <f aca="false">IF(F140="-","",SUM(G140:Q140))</f>
        <v>0</v>
      </c>
      <c r="T140" s="19" t="n">
        <v>0</v>
      </c>
      <c r="U140" s="17" t="n">
        <v>159880</v>
      </c>
      <c r="V140" s="17" t="str">
        <f aca="false">IFERROR(VLOOKUP(U140,'Plantilla y Concentrado'!$B$4:$C$811,2,0),"")</f>
        <v/>
      </c>
      <c r="W140" s="20" t="n">
        <f aca="false">IF(S140=0,1,IF(S140&gt;AD140,(1-AE140),IF(S140&lt;AD140,1)))</f>
        <v>1</v>
      </c>
      <c r="X140" s="20" t="str">
        <f aca="false">IF(OR(S140=0,S140=""),"-",T140/S140)</f>
        <v>-</v>
      </c>
      <c r="Y140" s="21" t="n">
        <f aca="false">IF(T140&gt;S140,"SI")</f>
        <v>0</v>
      </c>
      <c r="AD140" s="23" t="n">
        <f aca="false">IF(F140="-","",F140*0.021)</f>
        <v>2.163</v>
      </c>
      <c r="AE140" s="0" t="str">
        <f aca="false">IF(S140=0,"-",IF(S140&lt;AD140,(S140/100),((S140-AD140)/100)))</f>
        <v>-</v>
      </c>
      <c r="AF140" s="0" t="n">
        <f aca="false">G140</f>
        <v>0</v>
      </c>
      <c r="AG140" s="0" t="n">
        <f aca="false">SUM(H140:Q140)</f>
        <v>0</v>
      </c>
    </row>
    <row r="141" customFormat="false" ht="13.5" hidden="false" customHeight="true" outlineLevel="0" collapsed="false">
      <c r="A141" s="13"/>
      <c r="B141" s="14"/>
      <c r="C141" s="15" t="s">
        <v>39</v>
      </c>
      <c r="D141" s="16" t="s">
        <v>60</v>
      </c>
      <c r="E141" s="16" t="n">
        <v>68</v>
      </c>
      <c r="F141" s="17" t="n">
        <v>151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s">
        <v>35</v>
      </c>
      <c r="S141" s="18" t="n">
        <f aca="false">IF(F141="-","",SUM(G141:Q141))</f>
        <v>0</v>
      </c>
      <c r="T141" s="19" t="n">
        <v>0</v>
      </c>
      <c r="U141" s="17" t="n">
        <v>150549</v>
      </c>
      <c r="V141" s="17" t="str">
        <f aca="false">IFERROR(VLOOKUP(U141,'Plantilla y Concentrado'!$B$4:$C$811,2,0),"")</f>
        <v>Vargas Villegas Mariana</v>
      </c>
      <c r="W141" s="20" t="n">
        <f aca="false">IF(S141=0,1,IF(S141&gt;AD141,(1-AE141),IF(S141&lt;AD141,1)))</f>
        <v>1</v>
      </c>
      <c r="X141" s="20" t="str">
        <f aca="false">IF(OR(S141=0,S141=""),"-",T141/S141)</f>
        <v>-</v>
      </c>
      <c r="Y141" s="21" t="n">
        <f aca="false">IF(T141&gt;S141,"SI")</f>
        <v>0</v>
      </c>
      <c r="AD141" s="23" t="n">
        <f aca="false">IF(F141="-","",F141*0.021)</f>
        <v>3.171</v>
      </c>
      <c r="AE141" s="0" t="str">
        <f aca="false">IF(S141=0,"-",IF(S141&lt;AD141,(S141/100),((S141-AD141)/100)))</f>
        <v>-</v>
      </c>
      <c r="AF141" s="0" t="n">
        <f aca="false">G141</f>
        <v>0</v>
      </c>
      <c r="AG141" s="0" t="n">
        <f aca="false">SUM(H141:Q141)</f>
        <v>0</v>
      </c>
    </row>
    <row r="142" customFormat="false" ht="13.5" hidden="false" customHeight="true" outlineLevel="0" collapsed="false">
      <c r="A142" s="13"/>
      <c r="B142" s="14"/>
      <c r="C142" s="15" t="s">
        <v>39</v>
      </c>
      <c r="D142" s="16" t="s">
        <v>60</v>
      </c>
      <c r="E142" s="16" t="n">
        <v>69</v>
      </c>
      <c r="F142" s="17" t="n">
        <v>133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s">
        <v>35</v>
      </c>
      <c r="S142" s="18" t="n">
        <f aca="false">IF(F142="-","",SUM(G142:Q142))</f>
        <v>0</v>
      </c>
      <c r="T142" s="19" t="n">
        <v>0</v>
      </c>
      <c r="U142" s="17" t="n">
        <v>150549</v>
      </c>
      <c r="V142" s="17" t="str">
        <f aca="false">IFERROR(VLOOKUP(U142,'Plantilla y Concentrado'!$B$4:$C$811,2,0),"")</f>
        <v>Vargas Villegas Mariana</v>
      </c>
      <c r="W142" s="20" t="n">
        <f aca="false">IF(S142=0,1,IF(S142&gt;AD142,(1-AE142),IF(S142&lt;AD142,1)))</f>
        <v>1</v>
      </c>
      <c r="X142" s="20" t="str">
        <f aca="false">IF(OR(S142=0,S142=""),"-",T142/S142)</f>
        <v>-</v>
      </c>
      <c r="Y142" s="21" t="n">
        <f aca="false">IF(T142&gt;S142,"SI")</f>
        <v>0</v>
      </c>
      <c r="AD142" s="23" t="n">
        <f aca="false">IF(F142="-","",F142*0.021)</f>
        <v>2.793</v>
      </c>
      <c r="AE142" s="0" t="str">
        <f aca="false">IF(S142=0,"-",IF(S142&lt;AD142,(S142/100),((S142-AD142)/100)))</f>
        <v>-</v>
      </c>
      <c r="AF142" s="0" t="n">
        <f aca="false">G142</f>
        <v>0</v>
      </c>
      <c r="AG142" s="0" t="n">
        <f aca="false">SUM(H142:Q142)</f>
        <v>0</v>
      </c>
    </row>
    <row r="143" customFormat="false" ht="13.5" hidden="false" customHeight="true" outlineLevel="0" collapsed="false">
      <c r="A143" s="13"/>
      <c r="B143" s="14"/>
      <c r="C143" s="15" t="s">
        <v>39</v>
      </c>
      <c r="D143" s="16" t="s">
        <v>60</v>
      </c>
      <c r="E143" s="16" t="n">
        <v>70</v>
      </c>
      <c r="F143" s="17" t="n">
        <v>83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s">
        <v>35</v>
      </c>
      <c r="S143" s="18" t="n">
        <f aca="false">IF(F143="-","",SUM(G143:Q143))</f>
        <v>0</v>
      </c>
      <c r="T143" s="19" t="n">
        <v>0</v>
      </c>
      <c r="U143" s="17" t="n">
        <v>143199</v>
      </c>
      <c r="V143" s="17" t="str">
        <f aca="false">IFERROR(VLOOKUP(U143,'Plantilla y Concentrado'!$B$4:$C$811,2,0),"")</f>
        <v>Hernandez Mendoza Leticia</v>
      </c>
      <c r="W143" s="20" t="n">
        <f aca="false">IF(S143=0,1,IF(S143&gt;AD143,(1-AE143),IF(S143&lt;AD143,1)))</f>
        <v>1</v>
      </c>
      <c r="X143" s="20" t="str">
        <f aca="false">IF(OR(S143=0,S143=""),"-",T143/S143)</f>
        <v>-</v>
      </c>
      <c r="Y143" s="21" t="n">
        <f aca="false">IF(T143&gt;S143,"SI")</f>
        <v>0</v>
      </c>
      <c r="AD143" s="23" t="n">
        <f aca="false">IF(F143="-","",F143*0.021)</f>
        <v>1.743</v>
      </c>
      <c r="AE143" s="0" t="str">
        <f aca="false">IF(S143=0,"-",IF(S143&lt;AD143,(S143/100),((S143-AD143)/100)))</f>
        <v>-</v>
      </c>
      <c r="AF143" s="0" t="n">
        <f aca="false">G143</f>
        <v>0</v>
      </c>
      <c r="AG143" s="0" t="n">
        <f aca="false">SUM(H143:Q143)</f>
        <v>0</v>
      </c>
    </row>
    <row r="144" customFormat="false" ht="13.5" hidden="false" customHeight="true" outlineLevel="0" collapsed="false">
      <c r="A144" s="13"/>
      <c r="B144" s="14"/>
      <c r="C144" s="15" t="s">
        <v>39</v>
      </c>
      <c r="D144" s="16" t="s">
        <v>60</v>
      </c>
      <c r="E144" s="16" t="n">
        <v>71</v>
      </c>
      <c r="F144" s="17" t="n">
        <v>85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s">
        <v>35</v>
      </c>
      <c r="S144" s="18" t="n">
        <f aca="false">IF(F144="-","",SUM(G144:Q144))</f>
        <v>0</v>
      </c>
      <c r="T144" s="19" t="n">
        <v>0</v>
      </c>
      <c r="U144" s="17" t="n">
        <v>143199</v>
      </c>
      <c r="V144" s="17" t="str">
        <f aca="false">IFERROR(VLOOKUP(U144,'Plantilla y Concentrado'!$B$4:$C$811,2,0),"")</f>
        <v>Hernandez Mendoza Leticia</v>
      </c>
      <c r="W144" s="20" t="n">
        <f aca="false">IF(S144=0,1,IF(S144&gt;AD144,(1-AE144),IF(S144&lt;AD144,1)))</f>
        <v>1</v>
      </c>
      <c r="X144" s="20" t="str">
        <f aca="false">IF(OR(S144=0,S144=""),"-",T144/S144)</f>
        <v>-</v>
      </c>
      <c r="Y144" s="21" t="n">
        <f aca="false">IF(T144&gt;S144,"SI")</f>
        <v>0</v>
      </c>
      <c r="AD144" s="23" t="n">
        <f aca="false">IF(F144="-","",F144*0.021)</f>
        <v>1.785</v>
      </c>
      <c r="AE144" s="0" t="str">
        <f aca="false">IF(S144=0,"-",IF(S144&lt;AD144,(S144/100),((S144-AD144)/100)))</f>
        <v>-</v>
      </c>
      <c r="AF144" s="0" t="n">
        <f aca="false">G144</f>
        <v>0</v>
      </c>
      <c r="AG144" s="0" t="n">
        <f aca="false">SUM(H144:Q144)</f>
        <v>0</v>
      </c>
    </row>
    <row r="145" customFormat="false" ht="13.5" hidden="false" customHeight="true" outlineLevel="0" collapsed="false">
      <c r="A145" s="13"/>
      <c r="B145" s="14"/>
      <c r="C145" s="15" t="s">
        <v>39</v>
      </c>
      <c r="D145" s="16" t="s">
        <v>60</v>
      </c>
      <c r="E145" s="16" t="n">
        <v>72</v>
      </c>
      <c r="F145" s="17" t="n">
        <v>72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s">
        <v>35</v>
      </c>
      <c r="S145" s="18" t="n">
        <f aca="false">IF(F145="-","",SUM(G145:Q145))</f>
        <v>0</v>
      </c>
      <c r="T145" s="19" t="n">
        <v>0</v>
      </c>
      <c r="U145" s="17" t="n">
        <v>159880</v>
      </c>
      <c r="V145" s="17" t="str">
        <f aca="false">IFERROR(VLOOKUP(U145,'Plantilla y Concentrado'!$B$4:$C$811,2,0),"")</f>
        <v/>
      </c>
      <c r="W145" s="20" t="n">
        <f aca="false">IF(S145=0,1,IF(S145&gt;AD145,(1-AE145),IF(S145&lt;AD145,1)))</f>
        <v>1</v>
      </c>
      <c r="X145" s="20" t="str">
        <f aca="false">IF(OR(S145=0,S145=""),"-",T145/S145)</f>
        <v>-</v>
      </c>
      <c r="Y145" s="21" t="n">
        <f aca="false">IF(T145&gt;S145,"SI")</f>
        <v>0</v>
      </c>
      <c r="AD145" s="23" t="n">
        <f aca="false">IF(F145="-","",F145*0.021)</f>
        <v>1.512</v>
      </c>
      <c r="AE145" s="0" t="str">
        <f aca="false">IF(S145=0,"-",IF(S145&lt;AD145,(S145/100),((S145-AD145)/100)))</f>
        <v>-</v>
      </c>
      <c r="AF145" s="0" t="n">
        <f aca="false">G145</f>
        <v>0</v>
      </c>
      <c r="AG145" s="0" t="n">
        <f aca="false">SUM(H145:Q145)</f>
        <v>0</v>
      </c>
    </row>
    <row r="146" customFormat="false" ht="13.5" hidden="true" customHeight="true" outlineLevel="0" collapsed="false">
      <c r="A146" s="13"/>
      <c r="B146" s="14"/>
      <c r="C146" s="15" t="s">
        <v>39</v>
      </c>
      <c r="D146" s="16" t="s">
        <v>60</v>
      </c>
      <c r="E146" s="16"/>
      <c r="F146" s="17" t="s">
        <v>37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s">
        <v>37</v>
      </c>
      <c r="S146" s="18" t="str">
        <f aca="false">IF(F146="-","",SUM(G146:Q146))</f>
        <v/>
      </c>
      <c r="T146" s="19" t="n">
        <v>0</v>
      </c>
      <c r="U146" s="17"/>
      <c r="V146" s="17" t="str">
        <f aca="false">IFERROR(VLOOKUP(U146,'Plantilla y Concentrado'!$B$4:$C$811,2,0),"")</f>
        <v/>
      </c>
      <c r="W146" s="20" t="n">
        <f aca="false">IF(S146=0,1,IF(S146&gt;AD146,(1-AE146),IF(S146&lt;AD146,1)))</f>
        <v>0</v>
      </c>
      <c r="X146" s="20" t="str">
        <f aca="false">IF(OR(S146=0,S146=""),"-",T146/S146)</f>
        <v>-</v>
      </c>
      <c r="Y146" s="21" t="n">
        <f aca="false">IF(T146&gt;S146,"SI")</f>
        <v>0</v>
      </c>
      <c r="AD146" s="23" t="str">
        <f aca="false">IF(F146="-","",F146*0.021)</f>
        <v/>
      </c>
      <c r="AE146" s="0" t="e">
        <f aca="false">IF(S146=0,"-",IF(S146&lt;AD146,(S146/100),((S146-AD146)/100)))</f>
        <v>#VALUE!</v>
      </c>
      <c r="AF146" s="0" t="n">
        <f aca="false">G146</f>
        <v>0</v>
      </c>
      <c r="AG146" s="0" t="n">
        <f aca="false">SUM(H146:Q146)</f>
        <v>0</v>
      </c>
    </row>
    <row r="147" customFormat="false" ht="13.5" hidden="true" customHeight="true" outlineLevel="0" collapsed="false">
      <c r="A147" s="13"/>
      <c r="B147" s="14"/>
      <c r="C147" s="15" t="s">
        <v>39</v>
      </c>
      <c r="D147" s="16" t="s">
        <v>60</v>
      </c>
      <c r="E147" s="16"/>
      <c r="F147" s="17" t="s">
        <v>37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s">
        <v>37</v>
      </c>
      <c r="S147" s="18" t="str">
        <f aca="false">IF(F147="-","",SUM(G147:Q147))</f>
        <v/>
      </c>
      <c r="T147" s="19" t="n">
        <v>0</v>
      </c>
      <c r="U147" s="17"/>
      <c r="V147" s="17" t="str">
        <f aca="false">IFERROR(VLOOKUP(U147,'Plantilla y Concentrado'!$B$4:$C$811,2,0),"")</f>
        <v/>
      </c>
      <c r="W147" s="20" t="n">
        <f aca="false">IF(S147=0,1,IF(S147&gt;AD147,(1-AE147),IF(S147&lt;AD147,1)))</f>
        <v>0</v>
      </c>
      <c r="X147" s="20" t="str">
        <f aca="false">IF(OR(S147=0,S147=""),"-",T147/S147)</f>
        <v>-</v>
      </c>
      <c r="Y147" s="21" t="n">
        <f aca="false">IF(T147&gt;S147,"SI")</f>
        <v>0</v>
      </c>
      <c r="AD147" s="23" t="str">
        <f aca="false">IF(F147="-","",F147*0.021)</f>
        <v/>
      </c>
      <c r="AE147" s="0" t="e">
        <f aca="false">IF(S147=0,"-",IF(S147&lt;AD147,(S147/100),((S147-AD147)/100)))</f>
        <v>#VALUE!</v>
      </c>
      <c r="AF147" s="0" t="n">
        <f aca="false">G147</f>
        <v>0</v>
      </c>
      <c r="AG147" s="0" t="n">
        <f aca="false">SUM(H147:Q147)</f>
        <v>0</v>
      </c>
    </row>
    <row r="148" customFormat="false" ht="13.5" hidden="true" customHeight="true" outlineLevel="0" collapsed="false">
      <c r="A148" s="13"/>
      <c r="B148" s="14"/>
      <c r="C148" s="15" t="s">
        <v>39</v>
      </c>
      <c r="D148" s="16" t="s">
        <v>60</v>
      </c>
      <c r="E148" s="16"/>
      <c r="F148" s="17" t="s">
        <v>37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s">
        <v>37</v>
      </c>
      <c r="S148" s="18" t="str">
        <f aca="false">IF(F148="-","",SUM(G148:Q148))</f>
        <v/>
      </c>
      <c r="T148" s="19" t="n">
        <v>0</v>
      </c>
      <c r="U148" s="17"/>
      <c r="V148" s="17" t="str">
        <f aca="false">IFERROR(VLOOKUP(U148,'Plantilla y Concentrado'!$B$4:$C$811,2,0),"")</f>
        <v/>
      </c>
      <c r="W148" s="20" t="n">
        <f aca="false">IF(S148=0,1,IF(S148&gt;AD148,(1-AE148),IF(S148&lt;AD148,1)))</f>
        <v>0</v>
      </c>
      <c r="X148" s="20" t="str">
        <f aca="false">IF(OR(S148=0,S148=""),"-",T148/S148)</f>
        <v>-</v>
      </c>
      <c r="Y148" s="21" t="n">
        <f aca="false">IF(T148&gt;S148,"SI")</f>
        <v>0</v>
      </c>
      <c r="AD148" s="23" t="str">
        <f aca="false">IF(F148="-","",F148*0.021)</f>
        <v/>
      </c>
      <c r="AE148" s="0" t="e">
        <f aca="false">IF(S148=0,"-",IF(S148&lt;AD148,(S148/100),((S148-AD148)/100)))</f>
        <v>#VALUE!</v>
      </c>
      <c r="AF148" s="0" t="n">
        <f aca="false">G148</f>
        <v>0</v>
      </c>
      <c r="AG148" s="0" t="n">
        <f aca="false">SUM(H148:Q148)</f>
        <v>0</v>
      </c>
    </row>
    <row r="149" customFormat="false" ht="13.5" hidden="true" customHeight="true" outlineLevel="0" collapsed="false">
      <c r="A149" s="13"/>
      <c r="B149" s="14"/>
      <c r="C149" s="15" t="s">
        <v>39</v>
      </c>
      <c r="D149" s="16" t="s">
        <v>60</v>
      </c>
      <c r="E149" s="16"/>
      <c r="F149" s="17" t="s">
        <v>37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s">
        <v>37</v>
      </c>
      <c r="S149" s="18" t="str">
        <f aca="false">IF(F149="-","",SUM(G149:Q149))</f>
        <v/>
      </c>
      <c r="T149" s="19" t="n">
        <v>0</v>
      </c>
      <c r="U149" s="17"/>
      <c r="V149" s="17" t="str">
        <f aca="false">IFERROR(VLOOKUP(U149,'Plantilla y Concentrado'!$B$4:$C$811,2,0),"")</f>
        <v/>
      </c>
      <c r="W149" s="20" t="n">
        <f aca="false">IF(S149=0,1,IF(S149&gt;AD149,(1-AE149),IF(S149&lt;AD149,1)))</f>
        <v>0</v>
      </c>
      <c r="X149" s="20" t="str">
        <f aca="false">IF(OR(S149=0,S149=""),"-",T149/S149)</f>
        <v>-</v>
      </c>
      <c r="Y149" s="21" t="n">
        <f aca="false">IF(T149&gt;S149,"SI")</f>
        <v>0</v>
      </c>
      <c r="AD149" s="23" t="str">
        <f aca="false">IF(F149="-","",F149*0.021)</f>
        <v/>
      </c>
      <c r="AE149" s="0" t="e">
        <f aca="false">IF(S149=0,"-",IF(S149&lt;AD149,(S149/100),((S149-AD149)/100)))</f>
        <v>#VALUE!</v>
      </c>
      <c r="AF149" s="0" t="n">
        <f aca="false">G149</f>
        <v>0</v>
      </c>
      <c r="AG149" s="0" t="n">
        <f aca="false">SUM(H149:Q149)</f>
        <v>0</v>
      </c>
    </row>
    <row r="150" customFormat="false" ht="13.5" hidden="true" customHeight="true" outlineLevel="0" collapsed="false">
      <c r="A150" s="13"/>
      <c r="B150" s="14"/>
      <c r="C150" s="15" t="s">
        <v>39</v>
      </c>
      <c r="D150" s="16" t="s">
        <v>60</v>
      </c>
      <c r="E150" s="16"/>
      <c r="F150" s="17" t="s">
        <v>37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s">
        <v>37</v>
      </c>
      <c r="S150" s="18" t="str">
        <f aca="false">IF(F150="-","",SUM(G150:Q150))</f>
        <v/>
      </c>
      <c r="T150" s="19" t="n">
        <v>0</v>
      </c>
      <c r="U150" s="17"/>
      <c r="V150" s="17" t="str">
        <f aca="false">IFERROR(VLOOKUP(U150,'Plantilla y Concentrado'!$B$4:$C$811,2,0),"")</f>
        <v/>
      </c>
      <c r="W150" s="20" t="n">
        <f aca="false">IF(S150=0,1,IF(S150&gt;AD150,(1-AE150),IF(S150&lt;AD150,1)))</f>
        <v>0</v>
      </c>
      <c r="X150" s="20" t="str">
        <f aca="false">IF(OR(S150=0,S150=""),"-",T150/S150)</f>
        <v>-</v>
      </c>
      <c r="Y150" s="21" t="n">
        <f aca="false">IF(T150&gt;S150,"SI")</f>
        <v>0</v>
      </c>
      <c r="AD150" s="23" t="str">
        <f aca="false">IF(F150="-","",F150*0.021)</f>
        <v/>
      </c>
      <c r="AE150" s="0" t="e">
        <f aca="false">IF(S150=0,"-",IF(S150&lt;AD150,(S150/100),((S150-AD150)/100)))</f>
        <v>#VALUE!</v>
      </c>
      <c r="AF150" s="0" t="n">
        <f aca="false">G150</f>
        <v>0</v>
      </c>
      <c r="AG150" s="0" t="n">
        <f aca="false">SUM(H150:Q150)</f>
        <v>0</v>
      </c>
    </row>
    <row r="151" customFormat="false" ht="13.5" hidden="true" customHeight="true" outlineLevel="0" collapsed="false">
      <c r="A151" s="13"/>
      <c r="B151" s="14"/>
      <c r="C151" s="15" t="s">
        <v>39</v>
      </c>
      <c r="D151" s="16" t="s">
        <v>60</v>
      </c>
      <c r="E151" s="16"/>
      <c r="F151" s="17" t="s">
        <v>37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s">
        <v>37</v>
      </c>
      <c r="S151" s="18" t="str">
        <f aca="false">IF(F151="-","",SUM(G151:Q151))</f>
        <v/>
      </c>
      <c r="T151" s="19" t="n">
        <v>0</v>
      </c>
      <c r="U151" s="17"/>
      <c r="V151" s="17" t="str">
        <f aca="false">IFERROR(VLOOKUP(U151,'Plantilla y Concentrado'!$B$4:$C$811,2,0),"")</f>
        <v/>
      </c>
      <c r="W151" s="20" t="n">
        <f aca="false">IF(S151=0,1,IF(S151&gt;AD151,(1-AE151),IF(S151&lt;AD151,1)))</f>
        <v>0</v>
      </c>
      <c r="X151" s="20" t="str">
        <f aca="false">IF(OR(S151=0,S151=""),"-",T151/S151)</f>
        <v>-</v>
      </c>
      <c r="Y151" s="21" t="n">
        <f aca="false">IF(T151&gt;S151,"SI")</f>
        <v>0</v>
      </c>
      <c r="AD151" s="23" t="str">
        <f aca="false">IF(F151="-","",F151*0.021)</f>
        <v/>
      </c>
      <c r="AE151" s="0" t="e">
        <f aca="false">IF(S151=0,"-",IF(S151&lt;AD151,(S151/100),((S151-AD151)/100)))</f>
        <v>#VALUE!</v>
      </c>
      <c r="AF151" s="0" t="n">
        <f aca="false">G151</f>
        <v>0</v>
      </c>
      <c r="AG151" s="0" t="n">
        <f aca="false">SUM(H151:Q151)</f>
        <v>0</v>
      </c>
    </row>
    <row r="152" customFormat="false" ht="13.5" hidden="true" customHeight="true" outlineLevel="0" collapsed="false">
      <c r="A152" s="13"/>
      <c r="B152" s="14"/>
      <c r="C152" s="15" t="s">
        <v>39</v>
      </c>
      <c r="D152" s="16" t="s">
        <v>60</v>
      </c>
      <c r="E152" s="16"/>
      <c r="F152" s="17" t="s">
        <v>37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s">
        <v>37</v>
      </c>
      <c r="S152" s="18" t="str">
        <f aca="false">IF(F152="-","",SUM(G152:Q152))</f>
        <v/>
      </c>
      <c r="T152" s="19" t="n">
        <v>0</v>
      </c>
      <c r="U152" s="17"/>
      <c r="V152" s="17" t="str">
        <f aca="false">IFERROR(VLOOKUP(U152,'Plantilla y Concentrado'!$B$4:$C$811,2,0),"")</f>
        <v/>
      </c>
      <c r="W152" s="20" t="n">
        <f aca="false">IF(S152=0,1,IF(S152&gt;AD152,(1-AE152),IF(S152&lt;AD152,1)))</f>
        <v>0</v>
      </c>
      <c r="X152" s="20" t="str">
        <f aca="false">IF(OR(S152=0,S152=""),"-",T152/S152)</f>
        <v>-</v>
      </c>
      <c r="Y152" s="21" t="n">
        <f aca="false">IF(T152&gt;S152,"SI")</f>
        <v>0</v>
      </c>
      <c r="AD152" s="23" t="str">
        <f aca="false">IF(F152="-","",F152*0.021)</f>
        <v/>
      </c>
      <c r="AE152" s="0" t="e">
        <f aca="false">IF(S152=0,"-",IF(S152&lt;AD152,(S152/100),((S152-AD152)/100)))</f>
        <v>#VALUE!</v>
      </c>
      <c r="AF152" s="0" t="n">
        <f aca="false">G152</f>
        <v>0</v>
      </c>
      <c r="AG152" s="0" t="n">
        <f aca="false">SUM(H152:Q152)</f>
        <v>0</v>
      </c>
    </row>
    <row r="153" customFormat="false" ht="13.5" hidden="false" customHeight="true" outlineLevel="0" collapsed="false">
      <c r="A153" s="13"/>
      <c r="B153" s="14"/>
      <c r="C153" s="25" t="s">
        <v>61</v>
      </c>
      <c r="D153" s="25"/>
      <c r="E153" s="26"/>
      <c r="F153" s="26" t="n">
        <f aca="false">SUM(F133:F152)</f>
        <v>1347</v>
      </c>
      <c r="G153" s="26" t="n">
        <f aca="false">SUM(G133:G152)</f>
        <v>0</v>
      </c>
      <c r="H153" s="26" t="n">
        <f aca="false">SUM(H133:H152)</f>
        <v>0</v>
      </c>
      <c r="I153" s="26" t="n">
        <f aca="false">SUM(I133:I152)</f>
        <v>0</v>
      </c>
      <c r="J153" s="26" t="n">
        <f aca="false">SUM(J133:J152)</f>
        <v>0</v>
      </c>
      <c r="K153" s="26" t="n">
        <f aca="false">SUM(K133:K152)</f>
        <v>0</v>
      </c>
      <c r="L153" s="26" t="n">
        <f aca="false">SUM(L133:L152)</f>
        <v>0</v>
      </c>
      <c r="M153" s="26" t="n">
        <f aca="false">SUM(M133:M152)</f>
        <v>0</v>
      </c>
      <c r="N153" s="26" t="n">
        <f aca="false">SUM(N133:N152)</f>
        <v>0</v>
      </c>
      <c r="O153" s="26" t="n">
        <f aca="false">SUM(O133:O152)</f>
        <v>0</v>
      </c>
      <c r="P153" s="26" t="n">
        <f aca="false">SUM(P133:P152)</f>
        <v>0</v>
      </c>
      <c r="Q153" s="26" t="n">
        <f aca="false">SUM(Q133:Q152)</f>
        <v>0</v>
      </c>
      <c r="R153" s="26" t="n">
        <f aca="false">COUNTIF((R133:R152),"Si")</f>
        <v>13</v>
      </c>
      <c r="S153" s="18" t="n">
        <f aca="false">IF(F153="-","",SUM(G153:Q153))</f>
        <v>0</v>
      </c>
      <c r="T153" s="27" t="n">
        <f aca="false">SUM(T133:T152)</f>
        <v>0</v>
      </c>
      <c r="U153" s="26"/>
      <c r="V153" s="26" t="str">
        <f aca="false">IFERROR(VLOOKUP(U153,'Plantilla y Concentrado'!$B$4:$C$811,2,0),"")</f>
        <v/>
      </c>
      <c r="W153" s="20" t="n">
        <f aca="false">AVERAGE(W133:W152)</f>
        <v>0.65</v>
      </c>
      <c r="X153" s="20" t="str">
        <f aca="false">IF(OR(S153=0,S153=""),"-",T153/S153)</f>
        <v>-</v>
      </c>
      <c r="Y153" s="21" t="n">
        <f aca="false">IF(T153&gt;S153,"SI")</f>
        <v>0</v>
      </c>
      <c r="AD153" s="23" t="n">
        <f aca="false">IF(F153="-","",F153*0.021)</f>
        <v>28.287</v>
      </c>
      <c r="AE153" s="0" t="str">
        <f aca="false">IF(S153=0,"-",IF(S153&lt;AD153,(S153/100),((S153-AD153)/100)))</f>
        <v>-</v>
      </c>
      <c r="AF153" s="0" t="n">
        <f aca="false">G153</f>
        <v>0</v>
      </c>
      <c r="AG153" s="0" t="n">
        <f aca="false">SUM(H153:Q153)</f>
        <v>0</v>
      </c>
    </row>
    <row r="154" customFormat="false" ht="13.5" hidden="false" customHeight="true" outlineLevel="0" collapsed="false">
      <c r="A154" s="13"/>
      <c r="B154" s="14"/>
      <c r="C154" s="15" t="s">
        <v>39</v>
      </c>
      <c r="D154" s="16" t="s">
        <v>62</v>
      </c>
      <c r="E154" s="16" t="s">
        <v>63</v>
      </c>
      <c r="F154" s="17" t="n">
        <v>62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s">
        <v>35</v>
      </c>
      <c r="S154" s="18" t="n">
        <f aca="false">IF(F154="-","",SUM(G154:Q154))</f>
        <v>0</v>
      </c>
      <c r="T154" s="19" t="n">
        <v>0</v>
      </c>
      <c r="U154" s="17" t="n">
        <v>155938</v>
      </c>
      <c r="V154" s="17" t="str">
        <f aca="false">IFERROR(VLOOKUP(U154,'Plantilla y Concentrado'!$B$4:$C$811,2,0),"")</f>
        <v>Aguilar Flores Erika Jazmin</v>
      </c>
      <c r="W154" s="20" t="n">
        <f aca="false">IF(S154=0,1,IF(S154&gt;AD154,(1-AE154),IF(S154&lt;AD154,1)))</f>
        <v>1</v>
      </c>
      <c r="X154" s="20" t="str">
        <f aca="false">IF(OR(S154=0,S154=""),"-",T154/S154)</f>
        <v>-</v>
      </c>
      <c r="Y154" s="21" t="n">
        <f aca="false">IF(T154&gt;S154,"SI")</f>
        <v>0</v>
      </c>
      <c r="AD154" s="23" t="n">
        <f aca="false">IF(F154="-","",F154*0.021)</f>
        <v>1.302</v>
      </c>
      <c r="AE154" s="0" t="str">
        <f aca="false">IF(S154=0,"-",IF(S154&lt;AD154,(S154/100),((S154-AD154)/100)))</f>
        <v>-</v>
      </c>
      <c r="AF154" s="0" t="n">
        <f aca="false">G154</f>
        <v>0</v>
      </c>
      <c r="AG154" s="0" t="n">
        <f aca="false">SUM(H154:Q154)</f>
        <v>0</v>
      </c>
    </row>
    <row r="155" customFormat="false" ht="13.5" hidden="false" customHeight="true" outlineLevel="0" collapsed="false">
      <c r="A155" s="13"/>
      <c r="B155" s="14"/>
      <c r="C155" s="15" t="s">
        <v>39</v>
      </c>
      <c r="D155" s="16" t="s">
        <v>62</v>
      </c>
      <c r="E155" s="16" t="n">
        <v>38</v>
      </c>
      <c r="F155" s="17" t="n">
        <v>77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s">
        <v>35</v>
      </c>
      <c r="S155" s="18" t="n">
        <f aca="false">IF(F155="-","",SUM(G155:Q155))</f>
        <v>0</v>
      </c>
      <c r="T155" s="19" t="n">
        <v>0</v>
      </c>
      <c r="U155" s="17" t="n">
        <v>155938</v>
      </c>
      <c r="V155" s="17" t="str">
        <f aca="false">IFERROR(VLOOKUP(U155,'Plantilla y Concentrado'!$B$4:$C$811,2,0),"")</f>
        <v>Aguilar Flores Erika Jazmin</v>
      </c>
      <c r="W155" s="20" t="n">
        <f aca="false">IF(S155=0,1,IF(S155&gt;AD155,(1-AE155),IF(S155&lt;AD155,1)))</f>
        <v>1</v>
      </c>
      <c r="X155" s="20" t="str">
        <f aca="false">IF(OR(S155=0,S155=""),"-",T155/S155)</f>
        <v>-</v>
      </c>
      <c r="Y155" s="21" t="n">
        <f aca="false">IF(T155&gt;S155,"SI")</f>
        <v>0</v>
      </c>
      <c r="AD155" s="23" t="n">
        <f aca="false">IF(F155="-","",F155*0.021)</f>
        <v>1.617</v>
      </c>
      <c r="AE155" s="0" t="str">
        <f aca="false">IF(S155=0,"-",IF(S155&lt;AD155,(S155/100),((S155-AD155)/100)))</f>
        <v>-</v>
      </c>
      <c r="AF155" s="0" t="n">
        <f aca="false">G155</f>
        <v>0</v>
      </c>
      <c r="AG155" s="0" t="n">
        <f aca="false">SUM(H155:Q155)</f>
        <v>0</v>
      </c>
    </row>
    <row r="156" customFormat="false" ht="13.5" hidden="false" customHeight="true" outlineLevel="0" collapsed="false">
      <c r="A156" s="13"/>
      <c r="B156" s="14"/>
      <c r="C156" s="15" t="s">
        <v>39</v>
      </c>
      <c r="D156" s="16" t="s">
        <v>62</v>
      </c>
      <c r="E156" s="16" t="n">
        <v>39</v>
      </c>
      <c r="F156" s="17" t="n">
        <v>68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2</v>
      </c>
      <c r="Q156" s="17" t="n">
        <v>0</v>
      </c>
      <c r="R156" s="17" t="s">
        <v>35</v>
      </c>
      <c r="S156" s="18" t="n">
        <f aca="false">IF(F156="-","",SUM(G156:Q156))</f>
        <v>2</v>
      </c>
      <c r="T156" s="19" t="n">
        <v>2</v>
      </c>
      <c r="U156" s="17" t="n">
        <v>155938</v>
      </c>
      <c r="V156" s="17" t="str">
        <f aca="false">IFERROR(VLOOKUP(U156,'Plantilla y Concentrado'!$B$4:$C$811,2,0),"")</f>
        <v>Aguilar Flores Erika Jazmin</v>
      </c>
      <c r="W156" s="20" t="n">
        <f aca="false">IF(S156=0,1,IF(S156&gt;AD156,(1-AE156),IF(S156&lt;AD156,1)))</f>
        <v>0.99428</v>
      </c>
      <c r="X156" s="20" t="n">
        <f aca="false">IF(OR(S156=0,S156=""),"-",T156/S156)</f>
        <v>1</v>
      </c>
      <c r="Y156" s="21" t="n">
        <f aca="false">IF(T156&gt;S156,"SI")</f>
        <v>0</v>
      </c>
      <c r="AD156" s="23" t="n">
        <f aca="false">IF(F156="-","",F156*0.021)</f>
        <v>1.428</v>
      </c>
      <c r="AE156" s="0" t="n">
        <f aca="false">IF(S156=0,"-",IF(S156&lt;AD156,(S156/100),((S156-AD156)/100)))</f>
        <v>0.00572</v>
      </c>
      <c r="AF156" s="0" t="n">
        <f aca="false">G156</f>
        <v>0</v>
      </c>
      <c r="AG156" s="0" t="n">
        <f aca="false">SUM(H156:Q156)</f>
        <v>2</v>
      </c>
    </row>
    <row r="157" customFormat="false" ht="13.5" hidden="false" customHeight="true" outlineLevel="0" collapsed="false">
      <c r="A157" s="13"/>
      <c r="B157" s="14"/>
      <c r="C157" s="15" t="s">
        <v>39</v>
      </c>
      <c r="D157" s="16" t="s">
        <v>62</v>
      </c>
      <c r="E157" s="16" t="s">
        <v>64</v>
      </c>
      <c r="F157" s="17" t="n">
        <v>88</v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s">
        <v>35</v>
      </c>
      <c r="S157" s="18" t="n">
        <f aca="false">IF(F157="-","",SUM(G157:Q157))</f>
        <v>0</v>
      </c>
      <c r="T157" s="19" t="n">
        <v>0</v>
      </c>
      <c r="U157" s="17" t="n">
        <v>155938</v>
      </c>
      <c r="V157" s="17" t="str">
        <f aca="false">IFERROR(VLOOKUP(U157,'Plantilla y Concentrado'!$B$4:$C$811,2,0),"")</f>
        <v>Aguilar Flores Erika Jazmin</v>
      </c>
      <c r="W157" s="20" t="n">
        <f aca="false">IF(S157=0,1,IF(S157&gt;AD157,(1-AE157),IF(S157&lt;AD157,1)))</f>
        <v>1</v>
      </c>
      <c r="X157" s="20" t="str">
        <f aca="false">IF(OR(S157=0,S157=""),"-",T157/S157)</f>
        <v>-</v>
      </c>
      <c r="Y157" s="21" t="n">
        <f aca="false">IF(T157&gt;S157,"SI")</f>
        <v>0</v>
      </c>
      <c r="AD157" s="23" t="n">
        <f aca="false">IF(F157="-","",F157*0.021)</f>
        <v>1.848</v>
      </c>
      <c r="AE157" s="0" t="str">
        <f aca="false">IF(S157=0,"-",IF(S157&lt;AD157,(S157/100),((S157-AD157)/100)))</f>
        <v>-</v>
      </c>
      <c r="AF157" s="0" t="n">
        <f aca="false">G157</f>
        <v>0</v>
      </c>
      <c r="AG157" s="0" t="n">
        <f aca="false">SUM(H157:Q157)</f>
        <v>0</v>
      </c>
    </row>
    <row r="158" customFormat="false" ht="13.5" hidden="true" customHeight="true" outlineLevel="0" collapsed="false">
      <c r="A158" s="13"/>
      <c r="B158" s="14"/>
      <c r="C158" s="15" t="s">
        <v>39</v>
      </c>
      <c r="D158" s="16" t="s">
        <v>62</v>
      </c>
      <c r="E158" s="16" t="n">
        <v>47</v>
      </c>
      <c r="F158" s="17"/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s">
        <v>35</v>
      </c>
      <c r="S158" s="18" t="n">
        <f aca="false">IF(F158="-","",SUM(G158:Q158))</f>
        <v>0</v>
      </c>
      <c r="T158" s="19" t="n">
        <v>0</v>
      </c>
      <c r="U158" s="17"/>
      <c r="V158" s="17" t="str">
        <f aca="false">IFERROR(VLOOKUP(U158,'Plantilla y Concentrado'!$B$4:$C$811,2,0),"")</f>
        <v/>
      </c>
      <c r="W158" s="20" t="n">
        <f aca="false">IF(S158=0,1,IF(S158&gt;AD158,(1-AE158),IF(S158&lt;AD158,1)))</f>
        <v>1</v>
      </c>
      <c r="X158" s="20" t="str">
        <f aca="false">IF(OR(S158=0,S158=""),"-",T158/S158)</f>
        <v>-</v>
      </c>
      <c r="Y158" s="21" t="n">
        <f aca="false">IF(T158&gt;S158,"SI")</f>
        <v>0</v>
      </c>
      <c r="AD158" s="23" t="n">
        <f aca="false">IF(F158="-","",F158*0.021)</f>
        <v>0</v>
      </c>
      <c r="AE158" s="0" t="str">
        <f aca="false">IF(S158=0,"-",IF(S158&lt;AD158,(S158/100),((S158-AD158)/100)))</f>
        <v>-</v>
      </c>
      <c r="AF158" s="0" t="n">
        <f aca="false">G158</f>
        <v>0</v>
      </c>
      <c r="AG158" s="0" t="n">
        <f aca="false">SUM(H158:Q158)</f>
        <v>0</v>
      </c>
    </row>
    <row r="159" customFormat="false" ht="13.5" hidden="true" customHeight="true" outlineLevel="0" collapsed="false">
      <c r="A159" s="13"/>
      <c r="B159" s="14"/>
      <c r="C159" s="15" t="s">
        <v>39</v>
      </c>
      <c r="D159" s="16" t="s">
        <v>62</v>
      </c>
      <c r="E159" s="16"/>
      <c r="F159" s="17" t="s">
        <v>37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s">
        <v>37</v>
      </c>
      <c r="S159" s="18" t="str">
        <f aca="false">IF(F159="-","",SUM(G159:Q159))</f>
        <v/>
      </c>
      <c r="T159" s="19" t="n">
        <v>0</v>
      </c>
      <c r="U159" s="17"/>
      <c r="V159" s="17" t="str">
        <f aca="false">IFERROR(VLOOKUP(U159,'Plantilla y Concentrado'!$B$4:$C$811,2,0),"")</f>
        <v/>
      </c>
      <c r="W159" s="20" t="n">
        <f aca="false">IF(S159=0,1,IF(S159&gt;AD159,(1-AE159),IF(S159&lt;AD159,1)))</f>
        <v>0</v>
      </c>
      <c r="X159" s="20" t="str">
        <f aca="false">IF(OR(S159=0,S159=""),"-",T159/S159)</f>
        <v>-</v>
      </c>
      <c r="Y159" s="21" t="n">
        <f aca="false">IF(T159&gt;S159,"SI")</f>
        <v>0</v>
      </c>
      <c r="AD159" s="23" t="str">
        <f aca="false">IF(F159="-","",F159*0.021)</f>
        <v/>
      </c>
      <c r="AE159" s="0" t="e">
        <f aca="false">IF(S159=0,"-",IF(S159&lt;AD159,(S159/100),((S159-AD159)/100)))</f>
        <v>#VALUE!</v>
      </c>
      <c r="AF159" s="0" t="n">
        <f aca="false">G159</f>
        <v>0</v>
      </c>
      <c r="AG159" s="0" t="n">
        <f aca="false">SUM(H159:Q159)</f>
        <v>0</v>
      </c>
    </row>
    <row r="160" customFormat="false" ht="13.5" hidden="true" customHeight="true" outlineLevel="0" collapsed="false">
      <c r="A160" s="13"/>
      <c r="B160" s="14"/>
      <c r="C160" s="15" t="s">
        <v>39</v>
      </c>
      <c r="D160" s="16" t="s">
        <v>62</v>
      </c>
      <c r="E160" s="16"/>
      <c r="F160" s="17" t="s">
        <v>37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s">
        <v>37</v>
      </c>
      <c r="S160" s="18" t="str">
        <f aca="false">IF(F160="-","",SUM(G160:Q160))</f>
        <v/>
      </c>
      <c r="T160" s="19" t="n">
        <v>0</v>
      </c>
      <c r="U160" s="17"/>
      <c r="V160" s="17" t="str">
        <f aca="false">IFERROR(VLOOKUP(U160,'Plantilla y Concentrado'!$B$4:$C$811,2,0),"")</f>
        <v/>
      </c>
      <c r="W160" s="20" t="n">
        <f aca="false">IF(S160=0,1,IF(S160&gt;AD160,(1-AE160),IF(S160&lt;AD160,1)))</f>
        <v>0</v>
      </c>
      <c r="X160" s="20" t="str">
        <f aca="false">IF(OR(S160=0,S160=""),"-",T160/S160)</f>
        <v>-</v>
      </c>
      <c r="Y160" s="21" t="n">
        <f aca="false">IF(T160&gt;S160,"SI")</f>
        <v>0</v>
      </c>
      <c r="AD160" s="23" t="str">
        <f aca="false">IF(F160="-","",F160*0.021)</f>
        <v/>
      </c>
      <c r="AE160" s="0" t="e">
        <f aca="false">IF(S160=0,"-",IF(S160&lt;AD160,(S160/100),((S160-AD160)/100)))</f>
        <v>#VALUE!</v>
      </c>
      <c r="AF160" s="0" t="n">
        <f aca="false">G160</f>
        <v>0</v>
      </c>
      <c r="AG160" s="0" t="n">
        <f aca="false">SUM(H160:Q160)</f>
        <v>0</v>
      </c>
    </row>
    <row r="161" customFormat="false" ht="13.5" hidden="true" customHeight="true" outlineLevel="0" collapsed="false">
      <c r="A161" s="13"/>
      <c r="B161" s="14"/>
      <c r="C161" s="15" t="s">
        <v>39</v>
      </c>
      <c r="D161" s="16" t="s">
        <v>62</v>
      </c>
      <c r="E161" s="16"/>
      <c r="F161" s="17" t="s">
        <v>37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s">
        <v>37</v>
      </c>
      <c r="S161" s="18" t="str">
        <f aca="false">IF(F161="-","",SUM(G161:Q161))</f>
        <v/>
      </c>
      <c r="T161" s="19" t="n">
        <v>0</v>
      </c>
      <c r="U161" s="17"/>
      <c r="V161" s="17" t="str">
        <f aca="false">IFERROR(VLOOKUP(U161,'Plantilla y Concentrado'!$B$4:$C$811,2,0),"")</f>
        <v/>
      </c>
      <c r="W161" s="20" t="n">
        <f aca="false">IF(S161=0,1,IF(S161&gt;AD161,(1-AE161),IF(S161&lt;AD161,1)))</f>
        <v>0</v>
      </c>
      <c r="X161" s="20" t="str">
        <f aca="false">IF(OR(S161=0,S161=""),"-",T161/S161)</f>
        <v>-</v>
      </c>
      <c r="Y161" s="21" t="n">
        <f aca="false">IF(T161&gt;S161,"SI")</f>
        <v>0</v>
      </c>
      <c r="AD161" s="23" t="str">
        <f aca="false">IF(F161="-","",F161*0.021)</f>
        <v/>
      </c>
      <c r="AE161" s="0" t="e">
        <f aca="false">IF(S161=0,"-",IF(S161&lt;AD161,(S161/100),((S161-AD161)/100)))</f>
        <v>#VALUE!</v>
      </c>
      <c r="AF161" s="0" t="n">
        <f aca="false">G161</f>
        <v>0</v>
      </c>
      <c r="AG161" s="0" t="n">
        <f aca="false">SUM(H161:Q161)</f>
        <v>0</v>
      </c>
    </row>
    <row r="162" customFormat="false" ht="13.5" hidden="true" customHeight="true" outlineLevel="0" collapsed="false">
      <c r="A162" s="13"/>
      <c r="B162" s="14"/>
      <c r="C162" s="15" t="s">
        <v>39</v>
      </c>
      <c r="D162" s="16" t="s">
        <v>62</v>
      </c>
      <c r="E162" s="16"/>
      <c r="F162" s="17" t="s">
        <v>37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s">
        <v>37</v>
      </c>
      <c r="S162" s="18" t="str">
        <f aca="false">IF(F162="-","",SUM(G162:Q162))</f>
        <v/>
      </c>
      <c r="T162" s="19" t="n">
        <v>0</v>
      </c>
      <c r="U162" s="17"/>
      <c r="V162" s="17" t="str">
        <f aca="false">IFERROR(VLOOKUP(U162,'Plantilla y Concentrado'!$B$4:$C$811,2,0),"")</f>
        <v/>
      </c>
      <c r="W162" s="20" t="n">
        <f aca="false">IF(S162=0,1,IF(S162&gt;AD162,(1-AE162),IF(S162&lt;AD162,1)))</f>
        <v>0</v>
      </c>
      <c r="X162" s="20" t="str">
        <f aca="false">IF(OR(S162=0,S162=""),"-",T162/S162)</f>
        <v>-</v>
      </c>
      <c r="Y162" s="21" t="n">
        <f aca="false">IF(T162&gt;S162,"SI")</f>
        <v>0</v>
      </c>
      <c r="AD162" s="23" t="str">
        <f aca="false">IF(F162="-","",F162*0.021)</f>
        <v/>
      </c>
      <c r="AE162" s="0" t="e">
        <f aca="false">IF(S162=0,"-",IF(S162&lt;AD162,(S162/100),((S162-AD162)/100)))</f>
        <v>#VALUE!</v>
      </c>
      <c r="AF162" s="0" t="n">
        <f aca="false">G162</f>
        <v>0</v>
      </c>
      <c r="AG162" s="0" t="n">
        <f aca="false">SUM(H162:Q162)</f>
        <v>0</v>
      </c>
    </row>
    <row r="163" customFormat="false" ht="13.5" hidden="true" customHeight="true" outlineLevel="0" collapsed="false">
      <c r="A163" s="13"/>
      <c r="B163" s="14"/>
      <c r="C163" s="15" t="s">
        <v>39</v>
      </c>
      <c r="D163" s="16" t="s">
        <v>62</v>
      </c>
      <c r="E163" s="16"/>
      <c r="F163" s="17" t="s">
        <v>37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s">
        <v>37</v>
      </c>
      <c r="S163" s="18" t="str">
        <f aca="false">IF(F163="-","",SUM(G163:Q163))</f>
        <v/>
      </c>
      <c r="T163" s="19" t="n">
        <v>0</v>
      </c>
      <c r="U163" s="17"/>
      <c r="V163" s="17" t="str">
        <f aca="false">IFERROR(VLOOKUP(U163,'Plantilla y Concentrado'!$B$4:$C$811,2,0),"")</f>
        <v/>
      </c>
      <c r="W163" s="20" t="n">
        <f aca="false">IF(S163=0,1,IF(S163&gt;AD163,(1-AE163),IF(S163&lt;AD163,1)))</f>
        <v>0</v>
      </c>
      <c r="X163" s="20" t="str">
        <f aca="false">IF(OR(S163=0,S163=""),"-",T163/S163)</f>
        <v>-</v>
      </c>
      <c r="Y163" s="21" t="n">
        <f aca="false">IF(T163&gt;S163,"SI")</f>
        <v>0</v>
      </c>
      <c r="AD163" s="23" t="str">
        <f aca="false">IF(F163="-","",F163*0.021)</f>
        <v/>
      </c>
      <c r="AE163" s="0" t="e">
        <f aca="false">IF(S163=0,"-",IF(S163&lt;AD163,(S163/100),((S163-AD163)/100)))</f>
        <v>#VALUE!</v>
      </c>
      <c r="AF163" s="0" t="n">
        <f aca="false">G163</f>
        <v>0</v>
      </c>
      <c r="AG163" s="0" t="n">
        <f aca="false">SUM(H163:Q163)</f>
        <v>0</v>
      </c>
    </row>
    <row r="164" customFormat="false" ht="13.5" hidden="true" customHeight="true" outlineLevel="0" collapsed="false">
      <c r="A164" s="13"/>
      <c r="B164" s="14"/>
      <c r="C164" s="15" t="s">
        <v>39</v>
      </c>
      <c r="D164" s="16" t="s">
        <v>62</v>
      </c>
      <c r="E164" s="16"/>
      <c r="F164" s="17" t="s">
        <v>37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s">
        <v>37</v>
      </c>
      <c r="S164" s="18" t="str">
        <f aca="false">IF(F164="-","",SUM(G164:Q164))</f>
        <v/>
      </c>
      <c r="T164" s="19" t="n">
        <v>0</v>
      </c>
      <c r="U164" s="17"/>
      <c r="V164" s="17" t="str">
        <f aca="false">IFERROR(VLOOKUP(U164,'Plantilla y Concentrado'!$B$4:$C$811,2,0),"")</f>
        <v/>
      </c>
      <c r="W164" s="20" t="n">
        <f aca="false">IF(S164=0,1,IF(S164&gt;AD164,(1-AE164),IF(S164&lt;AD164,1)))</f>
        <v>0</v>
      </c>
      <c r="X164" s="20" t="str">
        <f aca="false">IF(OR(S164=0,S164=""),"-",T164/S164)</f>
        <v>-</v>
      </c>
      <c r="Y164" s="21" t="n">
        <f aca="false">IF(T164&gt;S164,"SI")</f>
        <v>0</v>
      </c>
      <c r="AD164" s="23" t="str">
        <f aca="false">IF(F164="-","",F164*0.021)</f>
        <v/>
      </c>
      <c r="AE164" s="0" t="e">
        <f aca="false">IF(S164=0,"-",IF(S164&lt;AD164,(S164/100),((S164-AD164)/100)))</f>
        <v>#VALUE!</v>
      </c>
      <c r="AF164" s="0" t="n">
        <f aca="false">G164</f>
        <v>0</v>
      </c>
      <c r="AG164" s="0" t="n">
        <f aca="false">SUM(H164:Q164)</f>
        <v>0</v>
      </c>
    </row>
    <row r="165" customFormat="false" ht="13.5" hidden="true" customHeight="true" outlineLevel="0" collapsed="false">
      <c r="A165" s="13"/>
      <c r="B165" s="14"/>
      <c r="C165" s="15" t="s">
        <v>39</v>
      </c>
      <c r="D165" s="16" t="s">
        <v>62</v>
      </c>
      <c r="E165" s="16"/>
      <c r="F165" s="17" t="s">
        <v>37</v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s">
        <v>37</v>
      </c>
      <c r="S165" s="18" t="str">
        <f aca="false">IF(F165="-","",SUM(G165:Q165))</f>
        <v/>
      </c>
      <c r="T165" s="19" t="n">
        <v>0</v>
      </c>
      <c r="U165" s="17"/>
      <c r="V165" s="17" t="str">
        <f aca="false">IFERROR(VLOOKUP(U165,'Plantilla y Concentrado'!$B$4:$C$811,2,0),"")</f>
        <v/>
      </c>
      <c r="W165" s="20" t="n">
        <f aca="false">IF(S165=0,1,IF(S165&gt;AD165,(1-AE165),IF(S165&lt;AD165,1)))</f>
        <v>0</v>
      </c>
      <c r="X165" s="20" t="str">
        <f aca="false">IF(OR(S165=0,S165=""),"-",T165/S165)</f>
        <v>-</v>
      </c>
      <c r="Y165" s="21" t="n">
        <f aca="false">IF(T165&gt;S165,"SI")</f>
        <v>0</v>
      </c>
      <c r="AD165" s="23" t="str">
        <f aca="false">IF(F165="-","",F165*0.021)</f>
        <v/>
      </c>
      <c r="AE165" s="0" t="e">
        <f aca="false">IF(S165=0,"-",IF(S165&lt;AD165,(S165/100),((S165-AD165)/100)))</f>
        <v>#VALUE!</v>
      </c>
      <c r="AF165" s="0" t="n">
        <f aca="false">G165</f>
        <v>0</v>
      </c>
      <c r="AG165" s="0" t="n">
        <f aca="false">SUM(H165:Q165)</f>
        <v>0</v>
      </c>
    </row>
    <row r="166" customFormat="false" ht="13.5" hidden="true" customHeight="true" outlineLevel="0" collapsed="false">
      <c r="A166" s="13"/>
      <c r="B166" s="14"/>
      <c r="C166" s="15" t="s">
        <v>39</v>
      </c>
      <c r="D166" s="16" t="s">
        <v>62</v>
      </c>
      <c r="E166" s="16"/>
      <c r="F166" s="17" t="s">
        <v>37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s">
        <v>37</v>
      </c>
      <c r="S166" s="18" t="str">
        <f aca="false">IF(F166="-","",SUM(G166:Q166))</f>
        <v/>
      </c>
      <c r="T166" s="19" t="n">
        <v>0</v>
      </c>
      <c r="U166" s="17"/>
      <c r="V166" s="17" t="str">
        <f aca="false">IFERROR(VLOOKUP(U166,'Plantilla y Concentrado'!$B$4:$C$811,2,0),"")</f>
        <v/>
      </c>
      <c r="W166" s="20" t="n">
        <f aca="false">IF(S166=0,1,IF(S166&gt;AD166,(1-AE166),IF(S166&lt;AD166,1)))</f>
        <v>0</v>
      </c>
      <c r="X166" s="20" t="str">
        <f aca="false">IF(OR(S166=0,S166=""),"-",T166/S166)</f>
        <v>-</v>
      </c>
      <c r="Y166" s="21" t="n">
        <f aca="false">IF(T166&gt;S166,"SI")</f>
        <v>0</v>
      </c>
      <c r="AD166" s="23" t="str">
        <f aca="false">IF(F166="-","",F166*0.021)</f>
        <v/>
      </c>
      <c r="AE166" s="0" t="e">
        <f aca="false">IF(S166=0,"-",IF(S166&lt;AD166,(S166/100),((S166-AD166)/100)))</f>
        <v>#VALUE!</v>
      </c>
      <c r="AF166" s="0" t="n">
        <f aca="false">G166</f>
        <v>0</v>
      </c>
      <c r="AG166" s="0" t="n">
        <f aca="false">SUM(H166:Q166)</f>
        <v>0</v>
      </c>
    </row>
    <row r="167" customFormat="false" ht="13.5" hidden="true" customHeight="true" outlineLevel="0" collapsed="false">
      <c r="A167" s="13"/>
      <c r="B167" s="14"/>
      <c r="C167" s="15" t="s">
        <v>39</v>
      </c>
      <c r="D167" s="16" t="s">
        <v>62</v>
      </c>
      <c r="E167" s="16"/>
      <c r="F167" s="17" t="s">
        <v>37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s">
        <v>37</v>
      </c>
      <c r="S167" s="18" t="str">
        <f aca="false">IF(F167="-","",SUM(G167:Q167))</f>
        <v/>
      </c>
      <c r="T167" s="19" t="n">
        <v>0</v>
      </c>
      <c r="U167" s="17"/>
      <c r="V167" s="17" t="str">
        <f aca="false">IFERROR(VLOOKUP(U167,'Plantilla y Concentrado'!$B$4:$C$811,2,0),"")</f>
        <v/>
      </c>
      <c r="W167" s="20" t="n">
        <f aca="false">IF(S167=0,1,IF(S167&gt;AD167,(1-AE167),IF(S167&lt;AD167,1)))</f>
        <v>0</v>
      </c>
      <c r="X167" s="20" t="str">
        <f aca="false">IF(OR(S167=0,S167=""),"-",T167/S167)</f>
        <v>-</v>
      </c>
      <c r="Y167" s="21" t="n">
        <f aca="false">IF(T167&gt;S167,"SI")</f>
        <v>0</v>
      </c>
      <c r="AD167" s="23" t="str">
        <f aca="false">IF(F167="-","",F167*0.021)</f>
        <v/>
      </c>
      <c r="AE167" s="0" t="e">
        <f aca="false">IF(S167=0,"-",IF(S167&lt;AD167,(S167/100),((S167-AD167)/100)))</f>
        <v>#VALUE!</v>
      </c>
      <c r="AF167" s="0" t="n">
        <f aca="false">G167</f>
        <v>0</v>
      </c>
      <c r="AG167" s="0" t="n">
        <f aca="false">SUM(H167:Q167)</f>
        <v>0</v>
      </c>
    </row>
    <row r="168" customFormat="false" ht="13.5" hidden="false" customHeight="true" outlineLevel="0" collapsed="false">
      <c r="A168" s="13"/>
      <c r="B168" s="14"/>
      <c r="C168" s="25" t="s">
        <v>65</v>
      </c>
      <c r="D168" s="25"/>
      <c r="E168" s="26"/>
      <c r="F168" s="26" t="n">
        <f aca="false">SUM(F154:F167)</f>
        <v>295</v>
      </c>
      <c r="G168" s="26" t="n">
        <f aca="false">SUM(G154:G167)</f>
        <v>0</v>
      </c>
      <c r="H168" s="26" t="n">
        <f aca="false">SUM(H154:H167)</f>
        <v>0</v>
      </c>
      <c r="I168" s="26" t="n">
        <f aca="false">SUM(I154:I167)</f>
        <v>0</v>
      </c>
      <c r="J168" s="26" t="n">
        <f aca="false">SUM(J154:J167)</f>
        <v>0</v>
      </c>
      <c r="K168" s="26" t="n">
        <f aca="false">SUM(K154:K167)</f>
        <v>0</v>
      </c>
      <c r="L168" s="26" t="n">
        <f aca="false">SUM(L154:L167)</f>
        <v>0</v>
      </c>
      <c r="M168" s="26" t="n">
        <f aca="false">SUM(M154:M167)</f>
        <v>0</v>
      </c>
      <c r="N168" s="26" t="n">
        <f aca="false">SUM(N154:N167)</f>
        <v>0</v>
      </c>
      <c r="O168" s="26" t="n">
        <f aca="false">SUM(O154:O167)</f>
        <v>0</v>
      </c>
      <c r="P168" s="26" t="n">
        <f aca="false">SUM(P154:P167)</f>
        <v>2</v>
      </c>
      <c r="Q168" s="26" t="n">
        <f aca="false">SUM(Q154:Q167)</f>
        <v>0</v>
      </c>
      <c r="R168" s="26" t="n">
        <f aca="false">COUNTIF((R154:R167),"Si")</f>
        <v>5</v>
      </c>
      <c r="S168" s="18" t="n">
        <f aca="false">IF(F168="-","",SUM(G168:Q168))</f>
        <v>2</v>
      </c>
      <c r="T168" s="27" t="n">
        <f aca="false">SUM(T154:T167)</f>
        <v>2</v>
      </c>
      <c r="U168" s="26"/>
      <c r="V168" s="26" t="str">
        <f aca="false">IFERROR(VLOOKUP(U168,'Plantilla y Concentrado'!$B$4:$C$811,2,0),"")</f>
        <v/>
      </c>
      <c r="W168" s="20" t="n">
        <f aca="false">AVERAGE(W154:W167)</f>
        <v>0.356734285714286</v>
      </c>
      <c r="X168" s="20" t="n">
        <f aca="false">IF(OR(S168=0,S168=""),"-",T168/S168)</f>
        <v>1</v>
      </c>
      <c r="Y168" s="21" t="n">
        <f aca="false">IF(T168&gt;S168,"SI")</f>
        <v>0</v>
      </c>
      <c r="AD168" s="23" t="n">
        <f aca="false">IF(F168="-","",F168*0.021)</f>
        <v>6.195</v>
      </c>
      <c r="AE168" s="0" t="n">
        <f aca="false">IF(S168=0,"-",IF(S168&lt;AD168,(S168/100),((S168-AD168)/100)))</f>
        <v>0.02</v>
      </c>
      <c r="AF168" s="0" t="n">
        <f aca="false">G168</f>
        <v>0</v>
      </c>
      <c r="AG168" s="0" t="n">
        <f aca="false">SUM(H168:Q168)</f>
        <v>2</v>
      </c>
    </row>
    <row r="169" customFormat="false" ht="13.5" hidden="true" customHeight="true" outlineLevel="0" collapsed="false">
      <c r="A169" s="13"/>
      <c r="B169" s="14"/>
      <c r="C169" s="15" t="s">
        <v>39</v>
      </c>
      <c r="D169" s="16" t="s">
        <v>66</v>
      </c>
      <c r="E169" s="16"/>
      <c r="F169" s="17" t="s">
        <v>37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s">
        <v>37</v>
      </c>
      <c r="S169" s="18" t="str">
        <f aca="false">IF(F169="-","",SUM(G169:Q169))</f>
        <v/>
      </c>
      <c r="T169" s="19" t="n">
        <v>0</v>
      </c>
      <c r="U169" s="17"/>
      <c r="V169" s="17" t="str">
        <f aca="false">IFERROR(VLOOKUP(U169,'Plantilla y Concentrado'!$B$4:$C$811,2,0),"")</f>
        <v/>
      </c>
      <c r="W169" s="20" t="n">
        <f aca="false">IF(S169=0,1,IF(S169&gt;AD169,(1-AE169),IF(S169&lt;AD169,1)))</f>
        <v>0</v>
      </c>
      <c r="X169" s="20" t="str">
        <f aca="false">IF(OR(S169=0,S169=""),"-",T169/S169)</f>
        <v>-</v>
      </c>
      <c r="Y169" s="21" t="n">
        <f aca="false">IF(T169&gt;S169,"SI")</f>
        <v>0</v>
      </c>
      <c r="AD169" s="23" t="str">
        <f aca="false">IF(F169="-","",F169*0.021)</f>
        <v/>
      </c>
      <c r="AE169" s="0" t="e">
        <f aca="false">IF(S169=0,"-",IF(S169&lt;AD169,(S169/100),((S169-AD169)/100)))</f>
        <v>#VALUE!</v>
      </c>
      <c r="AF169" s="0" t="n">
        <f aca="false">G169</f>
        <v>0</v>
      </c>
      <c r="AG169" s="0" t="n">
        <f aca="false">SUM(H169:Q169)</f>
        <v>0</v>
      </c>
    </row>
    <row r="170" customFormat="false" ht="13.5" hidden="true" customHeight="true" outlineLevel="0" collapsed="false">
      <c r="A170" s="13"/>
      <c r="B170" s="14"/>
      <c r="C170" s="15"/>
      <c r="D170" s="16" t="s">
        <v>66</v>
      </c>
      <c r="E170" s="16"/>
      <c r="F170" s="17" t="s">
        <v>37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s">
        <v>37</v>
      </c>
      <c r="S170" s="18" t="str">
        <f aca="false">IF(F170="-","",SUM(G170:Q170))</f>
        <v/>
      </c>
      <c r="T170" s="19" t="n">
        <v>0</v>
      </c>
      <c r="U170" s="17"/>
      <c r="V170" s="17" t="str">
        <f aca="false">IFERROR(VLOOKUP(U170,'Plantilla y Concentrado'!$B$4:$C$811,2,0),"")</f>
        <v/>
      </c>
      <c r="W170" s="20" t="n">
        <f aca="false">IF(S170=0,1,IF(S170&gt;AD170,(1-AE170),IF(S170&lt;AD170,1)))</f>
        <v>0</v>
      </c>
      <c r="X170" s="20" t="str">
        <f aca="false">IF(OR(S170=0,S170=""),"-",T170/S170)</f>
        <v>-</v>
      </c>
      <c r="Y170" s="21" t="n">
        <f aca="false">IF(T170&gt;S170,"SI")</f>
        <v>0</v>
      </c>
      <c r="AD170" s="23" t="str">
        <f aca="false">IF(F170="-","",F170*0.021)</f>
        <v/>
      </c>
      <c r="AE170" s="0" t="e">
        <f aca="false">IF(S170=0,"-",IF(S170&lt;AD170,(S170/100),((S170-AD170)/100)))</f>
        <v>#VALUE!</v>
      </c>
      <c r="AF170" s="0" t="n">
        <f aca="false">G170</f>
        <v>0</v>
      </c>
      <c r="AG170" s="0" t="n">
        <f aca="false">SUM(H170:Q170)</f>
        <v>0</v>
      </c>
    </row>
    <row r="171" customFormat="false" ht="13.5" hidden="true" customHeight="true" outlineLevel="0" collapsed="false">
      <c r="A171" s="13"/>
      <c r="B171" s="14"/>
      <c r="C171" s="15"/>
      <c r="D171" s="16" t="s">
        <v>66</v>
      </c>
      <c r="E171" s="16"/>
      <c r="F171" s="17" t="s">
        <v>37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s">
        <v>37</v>
      </c>
      <c r="S171" s="18" t="str">
        <f aca="false">IF(F171="-","",SUM(G171:Q171))</f>
        <v/>
      </c>
      <c r="T171" s="19" t="n">
        <v>0</v>
      </c>
      <c r="U171" s="17"/>
      <c r="V171" s="17" t="str">
        <f aca="false">IFERROR(VLOOKUP(U171,'Plantilla y Concentrado'!$B$4:$C$811,2,0),"")</f>
        <v/>
      </c>
      <c r="W171" s="20" t="n">
        <f aca="false">IF(S171=0,1,IF(S171&gt;AD171,(1-AE171),IF(S171&lt;AD171,1)))</f>
        <v>0</v>
      </c>
      <c r="X171" s="20" t="str">
        <f aca="false">IF(OR(S171=0,S171=""),"-",T171/S171)</f>
        <v>-</v>
      </c>
      <c r="Y171" s="21" t="n">
        <f aca="false">IF(T171&gt;S171,"SI")</f>
        <v>0</v>
      </c>
      <c r="AD171" s="23" t="str">
        <f aca="false">IF(F171="-","",F171*0.021)</f>
        <v/>
      </c>
      <c r="AE171" s="0" t="e">
        <f aca="false">IF(S171=0,"-",IF(S171&lt;AD171,(S171/100),((S171-AD171)/100)))</f>
        <v>#VALUE!</v>
      </c>
      <c r="AF171" s="0" t="n">
        <f aca="false">G171</f>
        <v>0</v>
      </c>
      <c r="AG171" s="0" t="n">
        <f aca="false">SUM(H171:Q171)</f>
        <v>0</v>
      </c>
    </row>
    <row r="172" customFormat="false" ht="13.5" hidden="true" customHeight="true" outlineLevel="0" collapsed="false">
      <c r="A172" s="13"/>
      <c r="B172" s="14"/>
      <c r="C172" s="15"/>
      <c r="D172" s="16" t="s">
        <v>66</v>
      </c>
      <c r="E172" s="16"/>
      <c r="F172" s="17" t="s">
        <v>37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s">
        <v>37</v>
      </c>
      <c r="S172" s="18" t="str">
        <f aca="false">IF(F172="-","",SUM(G172:Q172))</f>
        <v/>
      </c>
      <c r="T172" s="19" t="n">
        <v>0</v>
      </c>
      <c r="U172" s="17"/>
      <c r="V172" s="17" t="str">
        <f aca="false">IFERROR(VLOOKUP(U172,'Plantilla y Concentrado'!$B$4:$C$811,2,0),"")</f>
        <v/>
      </c>
      <c r="W172" s="20" t="n">
        <f aca="false">IF(S172=0,1,IF(S172&gt;AD172,(1-AE172),IF(S172&lt;AD172,1)))</f>
        <v>0</v>
      </c>
      <c r="X172" s="20" t="str">
        <f aca="false">IF(OR(S172=0,S172=""),"-",T172/S172)</f>
        <v>-</v>
      </c>
      <c r="Y172" s="21" t="n">
        <f aca="false">IF(T172&gt;S172,"SI")</f>
        <v>0</v>
      </c>
      <c r="AD172" s="23" t="str">
        <f aca="false">IF(F172="-","",F172*0.021)</f>
        <v/>
      </c>
      <c r="AE172" s="0" t="e">
        <f aca="false">IF(S172=0,"-",IF(S172&lt;AD172,(S172/100),((S172-AD172)/100)))</f>
        <v>#VALUE!</v>
      </c>
      <c r="AF172" s="0" t="n">
        <f aca="false">G172</f>
        <v>0</v>
      </c>
      <c r="AG172" s="0" t="n">
        <f aca="false">SUM(H172:Q172)</f>
        <v>0</v>
      </c>
    </row>
    <row r="173" customFormat="false" ht="13.5" hidden="true" customHeight="true" outlineLevel="0" collapsed="false">
      <c r="A173" s="13"/>
      <c r="B173" s="14"/>
      <c r="C173" s="15"/>
      <c r="D173" s="16" t="s">
        <v>66</v>
      </c>
      <c r="E173" s="16"/>
      <c r="F173" s="17" t="s">
        <v>37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s">
        <v>37</v>
      </c>
      <c r="S173" s="18" t="str">
        <f aca="false">IF(F173="-","",SUM(G173:Q173))</f>
        <v/>
      </c>
      <c r="T173" s="19" t="n">
        <v>0</v>
      </c>
      <c r="U173" s="17"/>
      <c r="V173" s="17" t="str">
        <f aca="false">IFERROR(VLOOKUP(U173,'Plantilla y Concentrado'!$B$4:$C$811,2,0),"")</f>
        <v/>
      </c>
      <c r="W173" s="20" t="n">
        <f aca="false">IF(S173=0,1,IF(S173&gt;AD173,(1-AE173),IF(S173&lt;AD173,1)))</f>
        <v>0</v>
      </c>
      <c r="X173" s="20" t="str">
        <f aca="false">IF(OR(S173=0,S173=""),"-",T173/S173)</f>
        <v>-</v>
      </c>
      <c r="Y173" s="21" t="n">
        <f aca="false">IF(T173&gt;S173,"SI")</f>
        <v>0</v>
      </c>
      <c r="AD173" s="23" t="str">
        <f aca="false">IF(F173="-","",F173*0.021)</f>
        <v/>
      </c>
      <c r="AE173" s="0" t="e">
        <f aca="false">IF(S173=0,"-",IF(S173&lt;AD173,(S173/100),((S173-AD173)/100)))</f>
        <v>#VALUE!</v>
      </c>
      <c r="AF173" s="0" t="n">
        <f aca="false">G173</f>
        <v>0</v>
      </c>
      <c r="AG173" s="0" t="n">
        <f aca="false">SUM(H173:Q173)</f>
        <v>0</v>
      </c>
    </row>
    <row r="174" customFormat="false" ht="13.5" hidden="true" customHeight="true" outlineLevel="0" collapsed="false">
      <c r="A174" s="13"/>
      <c r="B174" s="14"/>
      <c r="C174" s="25" t="s">
        <v>67</v>
      </c>
      <c r="D174" s="25"/>
      <c r="E174" s="26"/>
      <c r="F174" s="26" t="n">
        <f aca="false">SUM(F169:F173)</f>
        <v>0</v>
      </c>
      <c r="G174" s="26" t="n">
        <f aca="false">SUM(G169:G173)</f>
        <v>0</v>
      </c>
      <c r="H174" s="26" t="n">
        <f aca="false">SUM(H169:H173)</f>
        <v>0</v>
      </c>
      <c r="I174" s="26" t="n">
        <f aca="false">SUM(I169:I173)</f>
        <v>0</v>
      </c>
      <c r="J174" s="26" t="n">
        <f aca="false">SUM(J169:J173)</f>
        <v>0</v>
      </c>
      <c r="K174" s="26" t="n">
        <f aca="false">SUM(K169:K173)</f>
        <v>0</v>
      </c>
      <c r="L174" s="26" t="n">
        <f aca="false">SUM(L169:L173)</f>
        <v>0</v>
      </c>
      <c r="M174" s="26" t="n">
        <f aca="false">SUM(M169:M173)</f>
        <v>0</v>
      </c>
      <c r="N174" s="26" t="n">
        <f aca="false">SUM(N169:N173)</f>
        <v>0</v>
      </c>
      <c r="O174" s="26" t="n">
        <f aca="false">SUM(O169:O173)</f>
        <v>0</v>
      </c>
      <c r="P174" s="26" t="n">
        <f aca="false">SUM(P169:P173)</f>
        <v>0</v>
      </c>
      <c r="Q174" s="26" t="n">
        <f aca="false">SUM(Q169:Q173)</f>
        <v>0</v>
      </c>
      <c r="R174" s="26" t="n">
        <f aca="false">COUNTIF((R169:R173),"Si")</f>
        <v>0</v>
      </c>
      <c r="S174" s="18" t="n">
        <f aca="false">IF(F174="-","",SUM(G174:Q174))</f>
        <v>0</v>
      </c>
      <c r="T174" s="27" t="n">
        <f aca="false">SUM(T169:T173)</f>
        <v>0</v>
      </c>
      <c r="U174" s="26"/>
      <c r="V174" s="26" t="str">
        <f aca="false">IFERROR(VLOOKUP(U174,'Plantilla y Concentrado'!$B$4:$C$811,2,0),"")</f>
        <v/>
      </c>
      <c r="W174" s="20" t="n">
        <f aca="false">AVERAGE(W169:W173)</f>
        <v>0</v>
      </c>
      <c r="X174" s="20" t="str">
        <f aca="false">IF(OR(S174=0,S174=""),"-",T174/S174)</f>
        <v>-</v>
      </c>
      <c r="Y174" s="21" t="n">
        <f aca="false">IF(T174&gt;S174,"SI")</f>
        <v>0</v>
      </c>
      <c r="AD174" s="23" t="n">
        <f aca="false">IF(F174="-","",F174*0.021)</f>
        <v>0</v>
      </c>
      <c r="AE174" s="0" t="str">
        <f aca="false">IF(S174=0,"-",IF(S174&lt;AD174,(S174/100),((S174-AD174)/100)))</f>
        <v>-</v>
      </c>
      <c r="AF174" s="0" t="n">
        <f aca="false">G174</f>
        <v>0</v>
      </c>
      <c r="AG174" s="0" t="n">
        <f aca="false">SUM(H174:Q174)</f>
        <v>0</v>
      </c>
    </row>
    <row r="175" customFormat="false" ht="13.5" hidden="true" customHeight="true" outlineLevel="0" collapsed="false">
      <c r="A175" s="13"/>
      <c r="B175" s="14"/>
      <c r="C175" s="15"/>
      <c r="D175" s="16" t="s">
        <v>68</v>
      </c>
      <c r="E175" s="16"/>
      <c r="F175" s="17" t="s">
        <v>37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s">
        <v>37</v>
      </c>
      <c r="S175" s="18" t="str">
        <f aca="false">IF(F175="-","",SUM(G175:Q175))</f>
        <v/>
      </c>
      <c r="T175" s="19" t="n">
        <v>0</v>
      </c>
      <c r="U175" s="17"/>
      <c r="V175" s="17" t="str">
        <f aca="false">IFERROR(VLOOKUP(U175,'Plantilla y Concentrado'!$B$4:$C$811,2,0),"")</f>
        <v/>
      </c>
      <c r="W175" s="20" t="n">
        <f aca="false">IF(S175=0,1,IF(S175&gt;AD175,(1-AE175),IF(S175&lt;AD175,1)))</f>
        <v>0</v>
      </c>
      <c r="X175" s="20" t="str">
        <f aca="false">IF(OR(S175=0,S175=""),"-",T175/S175)</f>
        <v>-</v>
      </c>
      <c r="Y175" s="21" t="n">
        <f aca="false">IF(T175&gt;S175,"SI")</f>
        <v>0</v>
      </c>
      <c r="AD175" s="23" t="str">
        <f aca="false">IF(F175="-","",F175*0.021)</f>
        <v/>
      </c>
      <c r="AE175" s="0" t="e">
        <f aca="false">IF(S175=0,"-",IF(S175&lt;AD175,(S175/100),((S175-AD175)/100)))</f>
        <v>#VALUE!</v>
      </c>
      <c r="AF175" s="0" t="n">
        <f aca="false">G175</f>
        <v>0</v>
      </c>
      <c r="AG175" s="0" t="n">
        <f aca="false">SUM(H175:Q175)</f>
        <v>0</v>
      </c>
    </row>
    <row r="176" customFormat="false" ht="13.5" hidden="true" customHeight="true" outlineLevel="0" collapsed="false">
      <c r="A176" s="13"/>
      <c r="B176" s="14"/>
      <c r="C176" s="15"/>
      <c r="D176" s="16" t="s">
        <v>68</v>
      </c>
      <c r="E176" s="16"/>
      <c r="F176" s="17" t="s">
        <v>37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s">
        <v>37</v>
      </c>
      <c r="S176" s="18" t="str">
        <f aca="false">IF(F176="-","",SUM(G176:Q176))</f>
        <v/>
      </c>
      <c r="T176" s="19" t="n">
        <v>0</v>
      </c>
      <c r="U176" s="17"/>
      <c r="V176" s="17" t="str">
        <f aca="false">IFERROR(VLOOKUP(U176,'Plantilla y Concentrado'!$B$4:$C$811,2,0),"")</f>
        <v/>
      </c>
      <c r="W176" s="20" t="n">
        <f aca="false">IF(S176=0,1,IF(S176&gt;AD176,(1-AE176),IF(S176&lt;AD176,1)))</f>
        <v>0</v>
      </c>
      <c r="X176" s="20" t="str">
        <f aca="false">IF(OR(S176=0,S176=""),"-",T176/S176)</f>
        <v>-</v>
      </c>
      <c r="Y176" s="21" t="n">
        <f aca="false">IF(T176&gt;S176,"SI")</f>
        <v>0</v>
      </c>
      <c r="AD176" s="23" t="str">
        <f aca="false">IF(F176="-","",F176*0.021)</f>
        <v/>
      </c>
      <c r="AE176" s="0" t="e">
        <f aca="false">IF(S176=0,"-",IF(S176&lt;AD176,(S176/100),((S176-AD176)/100)))</f>
        <v>#VALUE!</v>
      </c>
      <c r="AF176" s="0" t="n">
        <f aca="false">G176</f>
        <v>0</v>
      </c>
      <c r="AG176" s="0" t="n">
        <f aca="false">SUM(H176:Q176)</f>
        <v>0</v>
      </c>
    </row>
    <row r="177" customFormat="false" ht="13.5" hidden="true" customHeight="true" outlineLevel="0" collapsed="false">
      <c r="A177" s="13"/>
      <c r="B177" s="14"/>
      <c r="C177" s="15"/>
      <c r="D177" s="16" t="s">
        <v>68</v>
      </c>
      <c r="E177" s="16"/>
      <c r="F177" s="17" t="s">
        <v>37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s">
        <v>37</v>
      </c>
      <c r="S177" s="18" t="str">
        <f aca="false">IF(F177="-","",SUM(G177:Q177))</f>
        <v/>
      </c>
      <c r="T177" s="19" t="n">
        <v>0</v>
      </c>
      <c r="U177" s="17"/>
      <c r="V177" s="17" t="str">
        <f aca="false">IFERROR(VLOOKUP(U177,'Plantilla y Concentrado'!$B$4:$C$811,2,0),"")</f>
        <v/>
      </c>
      <c r="W177" s="20" t="n">
        <f aca="false">IF(S177=0,1,IF(S177&gt;AD177,(1-AE177),IF(S177&lt;AD177,1)))</f>
        <v>0</v>
      </c>
      <c r="X177" s="20" t="str">
        <f aca="false">IF(OR(S177=0,S177=""),"-",T177/S177)</f>
        <v>-</v>
      </c>
      <c r="Y177" s="21" t="n">
        <f aca="false">IF(T177&gt;S177,"SI")</f>
        <v>0</v>
      </c>
      <c r="AD177" s="23" t="str">
        <f aca="false">IF(F177="-","",F177*0.021)</f>
        <v/>
      </c>
      <c r="AE177" s="0" t="e">
        <f aca="false">IF(S177=0,"-",IF(S177&lt;AD177,(S177/100),((S177-AD177)/100)))</f>
        <v>#VALUE!</v>
      </c>
      <c r="AF177" s="0" t="n">
        <f aca="false">G177</f>
        <v>0</v>
      </c>
      <c r="AG177" s="0" t="n">
        <f aca="false">SUM(H177:Q177)</f>
        <v>0</v>
      </c>
    </row>
    <row r="178" customFormat="false" ht="13.5" hidden="true" customHeight="true" outlineLevel="0" collapsed="false">
      <c r="A178" s="13"/>
      <c r="B178" s="14"/>
      <c r="C178" s="15"/>
      <c r="D178" s="16" t="s">
        <v>68</v>
      </c>
      <c r="E178" s="16"/>
      <c r="F178" s="17" t="s">
        <v>37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s">
        <v>37</v>
      </c>
      <c r="S178" s="18" t="str">
        <f aca="false">IF(F178="-","",SUM(G178:Q178))</f>
        <v/>
      </c>
      <c r="T178" s="19" t="n">
        <v>0</v>
      </c>
      <c r="U178" s="17"/>
      <c r="V178" s="17" t="str">
        <f aca="false">IFERROR(VLOOKUP(U178,'Plantilla y Concentrado'!$B$4:$C$811,2,0),"")</f>
        <v/>
      </c>
      <c r="W178" s="20" t="n">
        <f aca="false">IF(S178=0,1,IF(S178&gt;AD178,(1-AE178),IF(S178&lt;AD178,1)))</f>
        <v>0</v>
      </c>
      <c r="X178" s="20" t="str">
        <f aca="false">IF(OR(S178=0,S178=""),"-",T178/S178)</f>
        <v>-</v>
      </c>
      <c r="Y178" s="21" t="n">
        <f aca="false">IF(T178&gt;S178,"SI")</f>
        <v>0</v>
      </c>
      <c r="AD178" s="23" t="str">
        <f aca="false">IF(F178="-","",F178*0.021)</f>
        <v/>
      </c>
      <c r="AE178" s="0" t="e">
        <f aca="false">IF(S178=0,"-",IF(S178&lt;AD178,(S178/100),((S178-AD178)/100)))</f>
        <v>#VALUE!</v>
      </c>
      <c r="AF178" s="0" t="n">
        <f aca="false">G178</f>
        <v>0</v>
      </c>
      <c r="AG178" s="0" t="n">
        <f aca="false">SUM(H178:Q178)</f>
        <v>0</v>
      </c>
    </row>
    <row r="179" customFormat="false" ht="13.5" hidden="true" customHeight="true" outlineLevel="0" collapsed="false">
      <c r="A179" s="13"/>
      <c r="B179" s="14"/>
      <c r="C179" s="15"/>
      <c r="D179" s="16" t="s">
        <v>68</v>
      </c>
      <c r="E179" s="16"/>
      <c r="F179" s="17" t="s">
        <v>37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s">
        <v>37</v>
      </c>
      <c r="S179" s="18" t="str">
        <f aca="false">IF(F179="-","",SUM(G179:Q179))</f>
        <v/>
      </c>
      <c r="T179" s="19" t="n">
        <v>0</v>
      </c>
      <c r="U179" s="17"/>
      <c r="V179" s="17" t="str">
        <f aca="false">IFERROR(VLOOKUP(U179,'Plantilla y Concentrado'!$B$4:$C$811,2,0),"")</f>
        <v/>
      </c>
      <c r="W179" s="20" t="n">
        <f aca="false">IF(S179=0,1,IF(S179&gt;AD179,(1-AE179),IF(S179&lt;AD179,1)))</f>
        <v>0</v>
      </c>
      <c r="X179" s="20" t="str">
        <f aca="false">IF(OR(S179=0,S179=""),"-",T179/S179)</f>
        <v>-</v>
      </c>
      <c r="Y179" s="21" t="n">
        <f aca="false">IF(T179&gt;S179,"SI")</f>
        <v>0</v>
      </c>
      <c r="AD179" s="23" t="str">
        <f aca="false">IF(F179="-","",F179*0.021)</f>
        <v/>
      </c>
      <c r="AE179" s="0" t="e">
        <f aca="false">IF(S179=0,"-",IF(S179&lt;AD179,(S179/100),((S179-AD179)/100)))</f>
        <v>#VALUE!</v>
      </c>
      <c r="AF179" s="0" t="n">
        <f aca="false">G179</f>
        <v>0</v>
      </c>
      <c r="AG179" s="0" t="n">
        <f aca="false">SUM(H179:Q179)</f>
        <v>0</v>
      </c>
    </row>
    <row r="180" customFormat="false" ht="13.5" hidden="true" customHeight="true" outlineLevel="0" collapsed="false">
      <c r="A180" s="13"/>
      <c r="B180" s="14"/>
      <c r="C180" s="25" t="s">
        <v>69</v>
      </c>
      <c r="D180" s="25"/>
      <c r="E180" s="26"/>
      <c r="F180" s="26" t="n">
        <f aca="false">SUM(F175:F179)</f>
        <v>0</v>
      </c>
      <c r="G180" s="26" t="n">
        <f aca="false">SUM(G175:G179)</f>
        <v>0</v>
      </c>
      <c r="H180" s="26" t="n">
        <f aca="false">SUM(H175:H179)</f>
        <v>0</v>
      </c>
      <c r="I180" s="26" t="n">
        <f aca="false">SUM(I175:I179)</f>
        <v>0</v>
      </c>
      <c r="J180" s="26" t="n">
        <f aca="false">SUM(J175:J179)</f>
        <v>0</v>
      </c>
      <c r="K180" s="26" t="n">
        <f aca="false">SUM(K175:K179)</f>
        <v>0</v>
      </c>
      <c r="L180" s="26" t="n">
        <f aca="false">SUM(L175:L179)</f>
        <v>0</v>
      </c>
      <c r="M180" s="26" t="n">
        <f aca="false">SUM(M175:M179)</f>
        <v>0</v>
      </c>
      <c r="N180" s="26" t="n">
        <f aca="false">SUM(N175:N179)</f>
        <v>0</v>
      </c>
      <c r="O180" s="26" t="n">
        <f aca="false">SUM(O175:O179)</f>
        <v>0</v>
      </c>
      <c r="P180" s="26" t="n">
        <f aca="false">SUM(P175:P179)</f>
        <v>0</v>
      </c>
      <c r="Q180" s="26" t="n">
        <f aca="false">SUM(Q175:Q179)</f>
        <v>0</v>
      </c>
      <c r="R180" s="26" t="n">
        <f aca="false">COUNTIF((R175:R179),"Si")</f>
        <v>0</v>
      </c>
      <c r="S180" s="18" t="n">
        <f aca="false">IF(F180="-","",SUM(G180:Q180))</f>
        <v>0</v>
      </c>
      <c r="T180" s="27" t="n">
        <f aca="false">SUM(T175:T179)</f>
        <v>0</v>
      </c>
      <c r="U180" s="26"/>
      <c r="V180" s="26" t="str">
        <f aca="false">IFERROR(VLOOKUP(U180,'Plantilla y Concentrado'!$B$4:$C$811,2,0),"")</f>
        <v/>
      </c>
      <c r="W180" s="20" t="n">
        <f aca="false">AVERAGE(W175:W179)</f>
        <v>0</v>
      </c>
      <c r="X180" s="20" t="str">
        <f aca="false">IF(OR(S180=0,S180=""),"-",T180/S180)</f>
        <v>-</v>
      </c>
      <c r="Y180" s="21" t="n">
        <f aca="false">IF(T180&gt;S180,"SI")</f>
        <v>0</v>
      </c>
      <c r="AD180" s="23" t="n">
        <f aca="false">IF(F180="-","",F180*0.021)</f>
        <v>0</v>
      </c>
      <c r="AE180" s="0" t="str">
        <f aca="false">IF(S180=0,"-",IF(S180&lt;AD180,(S180/100),((S180-AD180)/100)))</f>
        <v>-</v>
      </c>
      <c r="AF180" s="0" t="n">
        <f aca="false">G180</f>
        <v>0</v>
      </c>
      <c r="AG180" s="0" t="n">
        <f aca="false">SUM(H180:Q180)</f>
        <v>0</v>
      </c>
    </row>
    <row r="181" customFormat="false" ht="13.5" hidden="true" customHeight="true" outlineLevel="0" collapsed="false">
      <c r="A181" s="13"/>
      <c r="B181" s="14"/>
      <c r="C181" s="15"/>
      <c r="D181" s="16" t="s">
        <v>70</v>
      </c>
      <c r="E181" s="16"/>
      <c r="F181" s="17" t="s">
        <v>37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s">
        <v>37</v>
      </c>
      <c r="S181" s="18" t="str">
        <f aca="false">IF(F181="-","",SUM(G181:Q181))</f>
        <v/>
      </c>
      <c r="T181" s="19" t="n">
        <v>0</v>
      </c>
      <c r="U181" s="17"/>
      <c r="V181" s="17" t="str">
        <f aca="false">IFERROR(VLOOKUP(U181,'Plantilla y Concentrado'!$B$4:$C$811,2,0),"")</f>
        <v/>
      </c>
      <c r="W181" s="20" t="n">
        <f aca="false">IF(S181=0,1,IF(S181&gt;AD181,(1-AE181),IF(S181&lt;AD181,1)))</f>
        <v>0</v>
      </c>
      <c r="X181" s="20" t="str">
        <f aca="false">IF(OR(S181=0,S181=""),"-",T181/S181)</f>
        <v>-</v>
      </c>
      <c r="Y181" s="21" t="n">
        <f aca="false">IF(T181&gt;S181,"SI")</f>
        <v>0</v>
      </c>
      <c r="AD181" s="23" t="str">
        <f aca="false">IF(F181="-","",F181*0.021)</f>
        <v/>
      </c>
      <c r="AE181" s="0" t="e">
        <f aca="false">IF(S181=0,"-",IF(S181&lt;AD181,(S181/100),((S181-AD181)/100)))</f>
        <v>#VALUE!</v>
      </c>
      <c r="AF181" s="0" t="n">
        <f aca="false">G181</f>
        <v>0</v>
      </c>
      <c r="AG181" s="0" t="n">
        <f aca="false">SUM(H181:Q181)</f>
        <v>0</v>
      </c>
    </row>
    <row r="182" customFormat="false" ht="13.5" hidden="true" customHeight="true" outlineLevel="0" collapsed="false">
      <c r="A182" s="13"/>
      <c r="B182" s="14"/>
      <c r="C182" s="15"/>
      <c r="D182" s="16" t="s">
        <v>70</v>
      </c>
      <c r="E182" s="16"/>
      <c r="F182" s="17" t="s">
        <v>37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s">
        <v>37</v>
      </c>
      <c r="S182" s="18" t="str">
        <f aca="false">IF(F182="-","",SUM(G182:Q182))</f>
        <v/>
      </c>
      <c r="T182" s="19" t="n">
        <v>0</v>
      </c>
      <c r="U182" s="17"/>
      <c r="V182" s="17" t="str">
        <f aca="false">IFERROR(VLOOKUP(U182,'Plantilla y Concentrado'!$B$4:$C$811,2,0),"")</f>
        <v/>
      </c>
      <c r="W182" s="20" t="n">
        <f aca="false">IF(S182=0,1,IF(S182&gt;AD182,(1-AE182),IF(S182&lt;AD182,1)))</f>
        <v>0</v>
      </c>
      <c r="X182" s="20" t="str">
        <f aca="false">IF(OR(S182=0,S182=""),"-",T182/S182)</f>
        <v>-</v>
      </c>
      <c r="Y182" s="21" t="n">
        <f aca="false">IF(T182&gt;S182,"SI")</f>
        <v>0</v>
      </c>
      <c r="AD182" s="23" t="str">
        <f aca="false">IF(F182="-","",F182*0.021)</f>
        <v/>
      </c>
      <c r="AE182" s="0" t="e">
        <f aca="false">IF(S182=0,"-",IF(S182&lt;AD182,(S182/100),((S182-AD182)/100)))</f>
        <v>#VALUE!</v>
      </c>
      <c r="AF182" s="0" t="n">
        <f aca="false">G182</f>
        <v>0</v>
      </c>
      <c r="AG182" s="0" t="n">
        <f aca="false">SUM(H182:Q182)</f>
        <v>0</v>
      </c>
    </row>
    <row r="183" customFormat="false" ht="13.5" hidden="true" customHeight="true" outlineLevel="0" collapsed="false">
      <c r="A183" s="13"/>
      <c r="B183" s="14"/>
      <c r="C183" s="15"/>
      <c r="D183" s="16" t="s">
        <v>70</v>
      </c>
      <c r="E183" s="16"/>
      <c r="F183" s="17" t="s">
        <v>37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s">
        <v>37</v>
      </c>
      <c r="S183" s="18" t="str">
        <f aca="false">IF(F183="-","",SUM(G183:Q183))</f>
        <v/>
      </c>
      <c r="T183" s="19" t="n">
        <v>0</v>
      </c>
      <c r="U183" s="17"/>
      <c r="V183" s="17" t="str">
        <f aca="false">IFERROR(VLOOKUP(U183,'Plantilla y Concentrado'!$B$4:$C$811,2,0),"")</f>
        <v/>
      </c>
      <c r="W183" s="20" t="n">
        <f aca="false">IF(S183=0,1,IF(S183&gt;AD183,(1-AE183),IF(S183&lt;AD183,1)))</f>
        <v>0</v>
      </c>
      <c r="X183" s="20" t="str">
        <f aca="false">IF(OR(S183=0,S183=""),"-",T183/S183)</f>
        <v>-</v>
      </c>
      <c r="Y183" s="21" t="n">
        <f aca="false">IF(T183&gt;S183,"SI")</f>
        <v>0</v>
      </c>
      <c r="AD183" s="23" t="str">
        <f aca="false">IF(F183="-","",F183*0.021)</f>
        <v/>
      </c>
      <c r="AE183" s="0" t="e">
        <f aca="false">IF(S183=0,"-",IF(S183&lt;AD183,(S183/100),((S183-AD183)/100)))</f>
        <v>#VALUE!</v>
      </c>
      <c r="AF183" s="0" t="n">
        <f aca="false">G183</f>
        <v>0</v>
      </c>
      <c r="AG183" s="0" t="n">
        <f aca="false">SUM(H183:Q183)</f>
        <v>0</v>
      </c>
    </row>
    <row r="184" customFormat="false" ht="13.5" hidden="true" customHeight="true" outlineLevel="0" collapsed="false">
      <c r="A184" s="13"/>
      <c r="B184" s="14"/>
      <c r="C184" s="15"/>
      <c r="D184" s="16" t="s">
        <v>70</v>
      </c>
      <c r="E184" s="16"/>
      <c r="F184" s="17" t="s">
        <v>37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s">
        <v>37</v>
      </c>
      <c r="S184" s="18" t="str">
        <f aca="false">IF(F184="-","",SUM(G184:Q184))</f>
        <v/>
      </c>
      <c r="T184" s="19" t="n">
        <v>0</v>
      </c>
      <c r="U184" s="17"/>
      <c r="V184" s="17" t="str">
        <f aca="false">IFERROR(VLOOKUP(U184,'Plantilla y Concentrado'!$B$4:$C$811,2,0),"")</f>
        <v/>
      </c>
      <c r="W184" s="20" t="n">
        <f aca="false">IF(S184=0,1,IF(S184&gt;AD184,(1-AE184),IF(S184&lt;AD184,1)))</f>
        <v>0</v>
      </c>
      <c r="X184" s="20" t="str">
        <f aca="false">IF(OR(S184=0,S184=""),"-",T184/S184)</f>
        <v>-</v>
      </c>
      <c r="Y184" s="21" t="n">
        <f aca="false">IF(T184&gt;S184,"SI")</f>
        <v>0</v>
      </c>
      <c r="AD184" s="23" t="str">
        <f aca="false">IF(F184="-","",F184*0.021)</f>
        <v/>
      </c>
      <c r="AE184" s="0" t="e">
        <f aca="false">IF(S184=0,"-",IF(S184&lt;AD184,(S184/100),((S184-AD184)/100)))</f>
        <v>#VALUE!</v>
      </c>
      <c r="AF184" s="0" t="n">
        <f aca="false">G184</f>
        <v>0</v>
      </c>
      <c r="AG184" s="0" t="n">
        <f aca="false">SUM(H184:Q184)</f>
        <v>0</v>
      </c>
    </row>
    <row r="185" customFormat="false" ht="13.5" hidden="true" customHeight="true" outlineLevel="0" collapsed="false">
      <c r="A185" s="13"/>
      <c r="B185" s="14"/>
      <c r="C185" s="15"/>
      <c r="D185" s="16" t="s">
        <v>70</v>
      </c>
      <c r="E185" s="16"/>
      <c r="F185" s="17" t="s">
        <v>37</v>
      </c>
      <c r="G185" s="17" t="n">
        <v>0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s">
        <v>37</v>
      </c>
      <c r="S185" s="18" t="str">
        <f aca="false">IF(F185="-","",SUM(G185:Q185))</f>
        <v/>
      </c>
      <c r="T185" s="19" t="n">
        <v>0</v>
      </c>
      <c r="U185" s="17"/>
      <c r="V185" s="17" t="str">
        <f aca="false">IFERROR(VLOOKUP(U185,'Plantilla y Concentrado'!$B$4:$C$811,2,0),"")</f>
        <v/>
      </c>
      <c r="W185" s="20" t="n">
        <f aca="false">IF(S185=0,1,IF(S185&gt;AD185,(1-AE185),IF(S185&lt;AD185,1)))</f>
        <v>0</v>
      </c>
      <c r="X185" s="20" t="str">
        <f aca="false">IF(OR(S185=0,S185=""),"-",T185/S185)</f>
        <v>-</v>
      </c>
      <c r="Y185" s="21" t="n">
        <f aca="false">IF(T185&gt;S185,"SI")</f>
        <v>0</v>
      </c>
      <c r="AD185" s="23" t="str">
        <f aca="false">IF(F185="-","",F185*0.021)</f>
        <v/>
      </c>
      <c r="AE185" s="0" t="e">
        <f aca="false">IF(S185=0,"-",IF(S185&lt;AD185,(S185/100),((S185-AD185)/100)))</f>
        <v>#VALUE!</v>
      </c>
      <c r="AF185" s="0" t="n">
        <f aca="false">G185</f>
        <v>0</v>
      </c>
      <c r="AG185" s="0" t="n">
        <f aca="false">SUM(H185:Q185)</f>
        <v>0</v>
      </c>
    </row>
    <row r="186" customFormat="false" ht="13.5" hidden="true" customHeight="true" outlineLevel="0" collapsed="false">
      <c r="A186" s="13"/>
      <c r="B186" s="14"/>
      <c r="C186" s="25" t="s">
        <v>71</v>
      </c>
      <c r="D186" s="25"/>
      <c r="E186" s="26"/>
      <c r="F186" s="26" t="n">
        <f aca="false">SUM(F181:F185)</f>
        <v>0</v>
      </c>
      <c r="G186" s="26" t="n">
        <f aca="false">SUM(G181:G185)</f>
        <v>0</v>
      </c>
      <c r="H186" s="26" t="n">
        <f aca="false">SUM(H181:H185)</f>
        <v>0</v>
      </c>
      <c r="I186" s="26" t="n">
        <f aca="false">SUM(I181:I185)</f>
        <v>0</v>
      </c>
      <c r="J186" s="26" t="n">
        <f aca="false">SUM(J181:J185)</f>
        <v>0</v>
      </c>
      <c r="K186" s="26" t="n">
        <f aca="false">SUM(K181:K185)</f>
        <v>0</v>
      </c>
      <c r="L186" s="26" t="n">
        <f aca="false">SUM(L181:L185)</f>
        <v>0</v>
      </c>
      <c r="M186" s="26" t="n">
        <f aca="false">SUM(M181:M185)</f>
        <v>0</v>
      </c>
      <c r="N186" s="26" t="n">
        <f aca="false">SUM(N181:N185)</f>
        <v>0</v>
      </c>
      <c r="O186" s="26" t="n">
        <f aca="false">SUM(O181:O185)</f>
        <v>0</v>
      </c>
      <c r="P186" s="26" t="n">
        <f aca="false">SUM(P181:P185)</f>
        <v>0</v>
      </c>
      <c r="Q186" s="26" t="n">
        <f aca="false">SUM(Q181:Q185)</f>
        <v>0</v>
      </c>
      <c r="R186" s="26" t="n">
        <f aca="false">COUNTIF((R181:R185),"Si")</f>
        <v>0</v>
      </c>
      <c r="S186" s="18" t="n">
        <f aca="false">IF(F186="-","",SUM(G186:Q186))</f>
        <v>0</v>
      </c>
      <c r="T186" s="27" t="n">
        <f aca="false">SUM(T181:T185)</f>
        <v>0</v>
      </c>
      <c r="U186" s="26"/>
      <c r="V186" s="26" t="str">
        <f aca="false">IFERROR(VLOOKUP(U186,'Plantilla y Concentrado'!$B$4:$C$811,2,0),"")</f>
        <v/>
      </c>
      <c r="W186" s="20" t="n">
        <f aca="false">AVERAGE(W181:W185)</f>
        <v>0</v>
      </c>
      <c r="X186" s="20" t="str">
        <f aca="false">IF(OR(S186=0,S186=""),"-",T186/S186)</f>
        <v>-</v>
      </c>
      <c r="Y186" s="21" t="n">
        <f aca="false">IF(T186&gt;S186,"SI")</f>
        <v>0</v>
      </c>
      <c r="AD186" s="23" t="n">
        <f aca="false">IF(F186="-","",F186*0.021)</f>
        <v>0</v>
      </c>
      <c r="AE186" s="0" t="str">
        <f aca="false">IF(S186=0,"-",IF(S186&lt;AD186,(S186/100),((S186-AD186)/100)))</f>
        <v>-</v>
      </c>
      <c r="AF186" s="0" t="n">
        <f aca="false">G186</f>
        <v>0</v>
      </c>
      <c r="AG186" s="0" t="n">
        <f aca="false">SUM(H186:Q186)</f>
        <v>0</v>
      </c>
    </row>
    <row r="187" customFormat="false" ht="13.5" hidden="false" customHeight="true" outlineLevel="0" collapsed="false">
      <c r="A187" s="13"/>
      <c r="B187" s="28" t="s">
        <v>72</v>
      </c>
      <c r="C187" s="15" t="s">
        <v>33</v>
      </c>
      <c r="D187" s="16" t="s">
        <v>34</v>
      </c>
      <c r="E187" s="17" t="n">
        <v>15</v>
      </c>
      <c r="F187" s="17" t="n">
        <v>48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s">
        <v>35</v>
      </c>
      <c r="S187" s="18" t="n">
        <f aca="false">IF(F187="-","",SUM(G187:Q187))</f>
        <v>0</v>
      </c>
      <c r="T187" s="19" t="n">
        <v>0</v>
      </c>
      <c r="U187" s="17" t="n">
        <v>144595</v>
      </c>
      <c r="V187" s="17" t="str">
        <f aca="false">IFERROR(VLOOKUP(U187,'Plantilla y Concentrado'!$B$4:$C$811,2,0),"")</f>
        <v/>
      </c>
      <c r="W187" s="20" t="n">
        <f aca="false">IF(S187=0,1,IF(S187&gt;AD187,(1-AE187),IF(S187&lt;AD187,1)))</f>
        <v>1</v>
      </c>
      <c r="X187" s="20" t="str">
        <f aca="false">IF(OR(S187=0,S187=""),"-",T187/S187)</f>
        <v>-</v>
      </c>
      <c r="Y187" s="21" t="n">
        <f aca="false">IF(T187&gt;S187,"SI")</f>
        <v>0</v>
      </c>
      <c r="Z187" s="22"/>
      <c r="AA187" s="22"/>
      <c r="AD187" s="23" t="n">
        <f aca="false">IF(F187="-","",F187*0.021)</f>
        <v>1.008</v>
      </c>
      <c r="AE187" s="0" t="str">
        <f aca="false">IF(S187=0,"-",IF(S187&lt;AD187,(S187/100),((S187-AD187)/100)))</f>
        <v>-</v>
      </c>
      <c r="AF187" s="0" t="n">
        <f aca="false">G187</f>
        <v>0</v>
      </c>
      <c r="AG187" s="0" t="n">
        <f aca="false">SUM(H187:Q187)</f>
        <v>0</v>
      </c>
    </row>
    <row r="188" customFormat="false" ht="13.5" hidden="false" customHeight="true" outlineLevel="0" collapsed="false">
      <c r="A188" s="13"/>
      <c r="B188" s="28"/>
      <c r="C188" s="15" t="s">
        <v>33</v>
      </c>
      <c r="D188" s="16" t="s">
        <v>34</v>
      </c>
      <c r="E188" s="17" t="n">
        <v>16</v>
      </c>
      <c r="F188" s="17" t="n">
        <v>33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s">
        <v>35</v>
      </c>
      <c r="S188" s="18" t="n">
        <f aca="false">IF(F188="-","",SUM(G188:Q188))</f>
        <v>0</v>
      </c>
      <c r="T188" s="19" t="n">
        <v>0</v>
      </c>
      <c r="U188" s="17" t="n">
        <v>144595</v>
      </c>
      <c r="V188" s="17" t="str">
        <f aca="false">IFERROR(VLOOKUP(U188,'Plantilla y Concentrado'!$B$4:$C$811,2,0),"")</f>
        <v/>
      </c>
      <c r="W188" s="20" t="n">
        <f aca="false">IF(S188=0,1,IF(S188&gt;AD188,(1-AE188),IF(S188&lt;AD188,1)))</f>
        <v>1</v>
      </c>
      <c r="X188" s="20" t="str">
        <f aca="false">IF(OR(S188=0,S188=""),"-",T188/S188)</f>
        <v>-</v>
      </c>
      <c r="Y188" s="21" t="n">
        <f aca="false">IF(T188&gt;S188,"SI")</f>
        <v>0</v>
      </c>
      <c r="Z188" s="22"/>
      <c r="AA188" s="22"/>
      <c r="AD188" s="23" t="n">
        <f aca="false">IF(F188="-","",F188*0.021)</f>
        <v>0.693</v>
      </c>
      <c r="AE188" s="0" t="str">
        <f aca="false">IF(S188=0,"-",IF(S188&lt;AD188,(S188/100),((S188-AD188)/100)))</f>
        <v>-</v>
      </c>
      <c r="AF188" s="0" t="n">
        <f aca="false">G188</f>
        <v>0</v>
      </c>
      <c r="AG188" s="0" t="n">
        <f aca="false">SUM(H188:Q188)</f>
        <v>0</v>
      </c>
    </row>
    <row r="189" customFormat="false" ht="13.5" hidden="false" customHeight="true" outlineLevel="0" collapsed="false">
      <c r="A189" s="13"/>
      <c r="B189" s="28"/>
      <c r="C189" s="15" t="s">
        <v>33</v>
      </c>
      <c r="D189" s="16" t="s">
        <v>34</v>
      </c>
      <c r="E189" s="17" t="n">
        <v>17</v>
      </c>
      <c r="F189" s="17" t="n">
        <v>43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s">
        <v>35</v>
      </c>
      <c r="S189" s="18" t="n">
        <f aca="false">IF(F189="-","",SUM(G189:Q189))</f>
        <v>0</v>
      </c>
      <c r="T189" s="19" t="n">
        <v>0</v>
      </c>
      <c r="U189" s="17" t="n">
        <v>144595</v>
      </c>
      <c r="V189" s="17" t="str">
        <f aca="false">IFERROR(VLOOKUP(U189,'Plantilla y Concentrado'!$B$4:$C$811,2,0),"")</f>
        <v/>
      </c>
      <c r="W189" s="20" t="n">
        <f aca="false">IF(S189=0,1,IF(S189&gt;AD189,(1-AE189),IF(S189&lt;AD189,1)))</f>
        <v>1</v>
      </c>
      <c r="X189" s="20" t="str">
        <f aca="false">IF(OR(S189=0,S189=""),"-",T189/S189)</f>
        <v>-</v>
      </c>
      <c r="Y189" s="21" t="n">
        <f aca="false">IF(T189&gt;S189,"SI")</f>
        <v>0</v>
      </c>
      <c r="Z189" s="22"/>
      <c r="AA189" s="22"/>
      <c r="AD189" s="23" t="n">
        <f aca="false">IF(F189="-","",F189*0.021)</f>
        <v>0.903</v>
      </c>
      <c r="AE189" s="0" t="str">
        <f aca="false">IF(S189=0,"-",IF(S189&lt;AD189,(S189/100),((S189-AD189)/100)))</f>
        <v>-</v>
      </c>
      <c r="AF189" s="0" t="n">
        <f aca="false">G189</f>
        <v>0</v>
      </c>
      <c r="AG189" s="0" t="n">
        <f aca="false">SUM(H189:Q189)</f>
        <v>0</v>
      </c>
    </row>
    <row r="190" customFormat="false" ht="13.5" hidden="false" customHeight="true" outlineLevel="0" collapsed="false">
      <c r="A190" s="13"/>
      <c r="B190" s="28"/>
      <c r="C190" s="15" t="s">
        <v>33</v>
      </c>
      <c r="D190" s="16" t="s">
        <v>34</v>
      </c>
      <c r="E190" s="17" t="n">
        <v>18</v>
      </c>
      <c r="F190" s="17" t="n">
        <v>41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s">
        <v>35</v>
      </c>
      <c r="S190" s="18" t="n">
        <f aca="false">IF(F190="-","",SUM(G190:Q190))</f>
        <v>0</v>
      </c>
      <c r="T190" s="19" t="n">
        <v>0</v>
      </c>
      <c r="U190" s="17" t="n">
        <v>144595</v>
      </c>
      <c r="V190" s="17" t="str">
        <f aca="false">IFERROR(VLOOKUP(U190,'Plantilla y Concentrado'!$B$4:$C$811,2,0),"")</f>
        <v/>
      </c>
      <c r="W190" s="20" t="n">
        <f aca="false">IF(S190=0,1,IF(S190&gt;AD190,(1-AE190),IF(S190&lt;AD190,1)))</f>
        <v>1</v>
      </c>
      <c r="X190" s="20" t="str">
        <f aca="false">IF(OR(S190=0,S190=""),"-",T190/S190)</f>
        <v>-</v>
      </c>
      <c r="Y190" s="21" t="n">
        <f aca="false">IF(T190&gt;S190,"SI")</f>
        <v>0</v>
      </c>
      <c r="AD190" s="23" t="n">
        <f aca="false">IF(F190="-","",F190*0.021)</f>
        <v>0.861</v>
      </c>
      <c r="AE190" s="0" t="str">
        <f aca="false">IF(S190=0,"-",IF(S190&lt;AD190,(S190/100),((S190-AD190)/100)))</f>
        <v>-</v>
      </c>
      <c r="AF190" s="0" t="n">
        <f aca="false">G190</f>
        <v>0</v>
      </c>
      <c r="AG190" s="0" t="n">
        <f aca="false">SUM(H190:Q190)</f>
        <v>0</v>
      </c>
    </row>
    <row r="191" customFormat="false" ht="13.5" hidden="false" customHeight="true" outlineLevel="0" collapsed="false">
      <c r="A191" s="13"/>
      <c r="B191" s="28"/>
      <c r="C191" s="15" t="s">
        <v>33</v>
      </c>
      <c r="D191" s="16" t="s">
        <v>34</v>
      </c>
      <c r="E191" s="17" t="n">
        <v>19</v>
      </c>
      <c r="F191" s="17" t="n">
        <v>55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s">
        <v>35</v>
      </c>
      <c r="S191" s="18" t="n">
        <f aca="false">IF(F191="-","",SUM(G191:Q191))</f>
        <v>0</v>
      </c>
      <c r="T191" s="19" t="n">
        <v>0</v>
      </c>
      <c r="U191" s="17" t="n">
        <v>144595</v>
      </c>
      <c r="V191" s="17" t="str">
        <f aca="false">IFERROR(VLOOKUP(U191,'Plantilla y Concentrado'!$B$4:$C$811,2,0),"")</f>
        <v/>
      </c>
      <c r="W191" s="20" t="n">
        <f aca="false">IF(S191=0,1,IF(S191&gt;AD191,(1-AE191),IF(S191&lt;AD191,1)))</f>
        <v>1</v>
      </c>
      <c r="X191" s="20" t="str">
        <f aca="false">IF(OR(S191=0,S191=""),"-",T191/S191)</f>
        <v>-</v>
      </c>
      <c r="Y191" s="21" t="n">
        <f aca="false">IF(T191&gt;S191,"SI")</f>
        <v>0</v>
      </c>
      <c r="AD191" s="23" t="n">
        <f aca="false">IF(F191="-","",F191*0.021)</f>
        <v>1.155</v>
      </c>
      <c r="AE191" s="0" t="str">
        <f aca="false">IF(S191=0,"-",IF(S191&lt;AD191,(S191/100),((S191-AD191)/100)))</f>
        <v>-</v>
      </c>
      <c r="AF191" s="0" t="n">
        <f aca="false">G191</f>
        <v>0</v>
      </c>
      <c r="AG191" s="0" t="n">
        <f aca="false">SUM(H191:Q191)</f>
        <v>0</v>
      </c>
    </row>
    <row r="192" customFormat="false" ht="13.5" hidden="false" customHeight="true" outlineLevel="0" collapsed="false">
      <c r="A192" s="13"/>
      <c r="B192" s="28"/>
      <c r="C192" s="15" t="s">
        <v>33</v>
      </c>
      <c r="D192" s="16" t="s">
        <v>34</v>
      </c>
      <c r="E192" s="17" t="n">
        <v>20</v>
      </c>
      <c r="F192" s="17" t="n">
        <v>43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s">
        <v>35</v>
      </c>
      <c r="S192" s="18" t="n">
        <f aca="false">IF(F192="-","",SUM(G192:Q192))</f>
        <v>0</v>
      </c>
      <c r="T192" s="19" t="n">
        <v>0</v>
      </c>
      <c r="U192" s="17" t="n">
        <v>144595</v>
      </c>
      <c r="V192" s="17" t="str">
        <f aca="false">IFERROR(VLOOKUP(U192,'Plantilla y Concentrado'!$B$4:$C$811,2,0),"")</f>
        <v/>
      </c>
      <c r="W192" s="20" t="n">
        <f aca="false">IF(S192=0,1,IF(S192&gt;AD192,(1-AE192),IF(S192&lt;AD192,1)))</f>
        <v>1</v>
      </c>
      <c r="X192" s="20" t="str">
        <f aca="false">IF(OR(S192=0,S192=""),"-",T192/S192)</f>
        <v>-</v>
      </c>
      <c r="Y192" s="21" t="n">
        <f aca="false">IF(T192&gt;S192,"SI")</f>
        <v>0</v>
      </c>
      <c r="AD192" s="23" t="n">
        <f aca="false">IF(F192="-","",F192*0.021)</f>
        <v>0.903</v>
      </c>
      <c r="AE192" s="0" t="str">
        <f aca="false">IF(S192=0,"-",IF(S192&lt;AD192,(S192/100),((S192-AD192)/100)))</f>
        <v>-</v>
      </c>
      <c r="AF192" s="0" t="n">
        <f aca="false">G192</f>
        <v>0</v>
      </c>
      <c r="AG192" s="0" t="n">
        <f aca="false">SUM(H192:Q192)</f>
        <v>0</v>
      </c>
    </row>
    <row r="193" customFormat="false" ht="13.5" hidden="false" customHeight="true" outlineLevel="0" collapsed="false">
      <c r="A193" s="13"/>
      <c r="B193" s="28"/>
      <c r="C193" s="15" t="s">
        <v>33</v>
      </c>
      <c r="D193" s="16" t="s">
        <v>34</v>
      </c>
      <c r="E193" s="17" t="n">
        <v>21</v>
      </c>
      <c r="F193" s="17" t="n">
        <v>33</v>
      </c>
      <c r="G193" s="17" t="n">
        <v>0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s">
        <v>35</v>
      </c>
      <c r="S193" s="18" t="n">
        <f aca="false">IF(F193="-","",SUM(G193:Q193))</f>
        <v>0</v>
      </c>
      <c r="T193" s="19" t="n">
        <v>0</v>
      </c>
      <c r="U193" s="17" t="n">
        <v>136867</v>
      </c>
      <c r="V193" s="17" t="str">
        <f aca="false">IFERROR(VLOOKUP(U193,'Plantilla y Concentrado'!$B$4:$C$811,2,0),"")</f>
        <v>Barba Ramirez Jatziri Lizeth</v>
      </c>
      <c r="W193" s="20" t="n">
        <f aca="false">IF(S193=0,1,IF(S193&gt;AD193,(1-AE193),IF(S193&lt;AD193,1)))</f>
        <v>1</v>
      </c>
      <c r="X193" s="20" t="str">
        <f aca="false">IF(OR(S193=0,S193=""),"-",T193/S193)</f>
        <v>-</v>
      </c>
      <c r="Y193" s="21" t="n">
        <f aca="false">IF(T193&gt;S193,"SI")</f>
        <v>0</v>
      </c>
      <c r="AD193" s="23" t="n">
        <f aca="false">IF(F193="-","",F193*0.021)</f>
        <v>0.693</v>
      </c>
      <c r="AE193" s="0" t="str">
        <f aca="false">IF(S193=0,"-",IF(S193&lt;AD193,(S193/100),((S193-AD193)/100)))</f>
        <v>-</v>
      </c>
      <c r="AF193" s="0" t="n">
        <f aca="false">G193</f>
        <v>0</v>
      </c>
      <c r="AG193" s="0" t="n">
        <f aca="false">SUM(H193:Q193)</f>
        <v>0</v>
      </c>
    </row>
    <row r="194" customFormat="false" ht="13.5" hidden="false" customHeight="true" outlineLevel="0" collapsed="false">
      <c r="A194" s="13"/>
      <c r="B194" s="28"/>
      <c r="C194" s="15" t="s">
        <v>33</v>
      </c>
      <c r="D194" s="16" t="s">
        <v>34</v>
      </c>
      <c r="E194" s="17" t="n">
        <v>22</v>
      </c>
      <c r="F194" s="17" t="n">
        <v>50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s">
        <v>50</v>
      </c>
      <c r="S194" s="18" t="n">
        <v>0</v>
      </c>
      <c r="T194" s="19" t="n">
        <v>0</v>
      </c>
      <c r="U194" s="17" t="n">
        <v>136867</v>
      </c>
      <c r="V194" s="17" t="str">
        <f aca="false">IFERROR(VLOOKUP(U194,'Plantilla y Concentrado'!$B$4:$C$811,2,0),"")</f>
        <v>Barba Ramirez Jatziri Lizeth</v>
      </c>
      <c r="W194" s="20" t="n">
        <f aca="false">IF(S194=0,1,IF(S194&gt;AD194,(1-AE194),IF(S194&lt;AD194,1)))</f>
        <v>1</v>
      </c>
      <c r="X194" s="20" t="str">
        <f aca="false">IF(OR(S194=0,S194=""),"-",T194/S194)</f>
        <v>-</v>
      </c>
      <c r="Y194" s="21" t="n">
        <f aca="false">IF(T194&gt;S194,"SI")</f>
        <v>0</v>
      </c>
      <c r="AD194" s="23" t="n">
        <f aca="false">IF(F194="-","",F194*0.021)</f>
        <v>1.05</v>
      </c>
      <c r="AE194" s="0" t="str">
        <f aca="false">IF(S194=0,"-",IF(S194&lt;AD194,(S194/100),((S194-AD194)/100)))</f>
        <v>-</v>
      </c>
      <c r="AF194" s="0" t="n">
        <f aca="false">G194</f>
        <v>0</v>
      </c>
      <c r="AG194" s="0" t="n">
        <f aca="false">SUM(H194:Q194)</f>
        <v>0</v>
      </c>
    </row>
    <row r="195" customFormat="false" ht="13.5" hidden="false" customHeight="true" outlineLevel="0" collapsed="false">
      <c r="A195" s="13"/>
      <c r="B195" s="28"/>
      <c r="C195" s="15" t="s">
        <v>33</v>
      </c>
      <c r="D195" s="16" t="s">
        <v>34</v>
      </c>
      <c r="E195" s="17" t="n">
        <v>23</v>
      </c>
      <c r="F195" s="17" t="n">
        <v>46</v>
      </c>
      <c r="G195" s="17" t="n">
        <v>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s">
        <v>50</v>
      </c>
      <c r="S195" s="18" t="n">
        <v>0</v>
      </c>
      <c r="T195" s="19" t="n">
        <v>0</v>
      </c>
      <c r="U195" s="17" t="n">
        <v>136867</v>
      </c>
      <c r="V195" s="17" t="str">
        <f aca="false">IFERROR(VLOOKUP(U195,'Plantilla y Concentrado'!$B$4:$C$811,2,0),"")</f>
        <v>Barba Ramirez Jatziri Lizeth</v>
      </c>
      <c r="W195" s="20" t="n">
        <f aca="false">IF(S195=0,1,IF(S195&gt;AD195,(1-AE195),IF(S195&lt;AD195,1)))</f>
        <v>1</v>
      </c>
      <c r="X195" s="20" t="str">
        <f aca="false">IF(OR(S195=0,S195=""),"-",T195/S195)</f>
        <v>-</v>
      </c>
      <c r="Y195" s="21" t="n">
        <f aca="false">IF(T195&gt;S195,"SI")</f>
        <v>0</v>
      </c>
      <c r="AD195" s="23" t="n">
        <f aca="false">IF(F195="-","",F195*0.021)</f>
        <v>0.966</v>
      </c>
      <c r="AE195" s="0" t="str">
        <f aca="false">IF(S195=0,"-",IF(S195&lt;AD195,(S195/100),((S195-AD195)/100)))</f>
        <v>-</v>
      </c>
      <c r="AF195" s="0" t="n">
        <f aca="false">G195</f>
        <v>0</v>
      </c>
      <c r="AG195" s="0" t="n">
        <f aca="false">SUM(H195:Q195)</f>
        <v>0</v>
      </c>
    </row>
    <row r="196" customFormat="false" ht="13.5" hidden="false" customHeight="true" outlineLevel="0" collapsed="false">
      <c r="A196" s="13"/>
      <c r="B196" s="28"/>
      <c r="C196" s="15" t="s">
        <v>33</v>
      </c>
      <c r="D196" s="16" t="s">
        <v>34</v>
      </c>
      <c r="E196" s="17" t="n">
        <v>24</v>
      </c>
      <c r="F196" s="17" t="n">
        <v>34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s">
        <v>50</v>
      </c>
      <c r="S196" s="18" t="n">
        <v>0</v>
      </c>
      <c r="T196" s="19" t="n">
        <v>0</v>
      </c>
      <c r="U196" s="17" t="n">
        <v>151630</v>
      </c>
      <c r="V196" s="17" t="str">
        <f aca="false">IFERROR(VLOOKUP(U196,'Plantilla y Concentrado'!$B$4:$C$811,2,0),"")</f>
        <v>Muñoz Lara Karla Paola</v>
      </c>
      <c r="W196" s="20" t="n">
        <f aca="false">IF(S196=0,1,IF(S196&gt;AD196,(1-AE196),IF(S196&lt;AD196,1)))</f>
        <v>1</v>
      </c>
      <c r="X196" s="20" t="str">
        <f aca="false">IF(OR(S196=0,S196=""),"-",T196/S196)</f>
        <v>-</v>
      </c>
      <c r="Y196" s="21" t="n">
        <f aca="false">IF(T196&gt;S196,"SI")</f>
        <v>0</v>
      </c>
      <c r="AD196" s="23" t="n">
        <f aca="false">IF(F196="-","",F196*0.021)</f>
        <v>0.714</v>
      </c>
      <c r="AE196" s="0" t="str">
        <f aca="false">IF(S196=0,"-",IF(S196&lt;AD196,(S196/100),((S196-AD196)/100)))</f>
        <v>-</v>
      </c>
      <c r="AF196" s="0" t="n">
        <f aca="false">G196</f>
        <v>0</v>
      </c>
      <c r="AG196" s="0" t="n">
        <f aca="false">SUM(H196:Q196)</f>
        <v>0</v>
      </c>
    </row>
    <row r="197" customFormat="false" ht="13.5" hidden="false" customHeight="true" outlineLevel="0" collapsed="false">
      <c r="A197" s="13"/>
      <c r="B197" s="28"/>
      <c r="C197" s="15" t="s">
        <v>33</v>
      </c>
      <c r="D197" s="16" t="s">
        <v>34</v>
      </c>
      <c r="E197" s="17" t="n">
        <v>25</v>
      </c>
      <c r="F197" s="17" t="n">
        <v>37</v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s">
        <v>50</v>
      </c>
      <c r="S197" s="18" t="n">
        <v>0</v>
      </c>
      <c r="T197" s="19" t="n">
        <v>0</v>
      </c>
      <c r="U197" s="17" t="n">
        <v>151630</v>
      </c>
      <c r="V197" s="17" t="str">
        <f aca="false">IFERROR(VLOOKUP(U197,'Plantilla y Concentrado'!$B$4:$C$811,2,0),"")</f>
        <v>Muñoz Lara Karla Paola</v>
      </c>
      <c r="W197" s="20" t="n">
        <f aca="false">IF(S197=0,1,IF(S197&gt;AD197,(1-AE197),IF(S197&lt;AD197,1)))</f>
        <v>1</v>
      </c>
      <c r="X197" s="20" t="str">
        <f aca="false">IF(OR(S197=0,S197=""),"-",T197/S197)</f>
        <v>-</v>
      </c>
      <c r="Y197" s="21" t="n">
        <f aca="false">IF(T197&gt;S197,"SI")</f>
        <v>0</v>
      </c>
      <c r="AD197" s="23" t="n">
        <f aca="false">IF(F197="-","",F197*0.021)</f>
        <v>0.777</v>
      </c>
      <c r="AE197" s="0" t="str">
        <f aca="false">IF(S197=0,"-",IF(S197&lt;AD197,(S197/100),((S197-AD197)/100)))</f>
        <v>-</v>
      </c>
      <c r="AF197" s="0" t="n">
        <f aca="false">G197</f>
        <v>0</v>
      </c>
      <c r="AG197" s="0" t="n">
        <f aca="false">SUM(H197:Q197)</f>
        <v>0</v>
      </c>
    </row>
    <row r="198" customFormat="false" ht="13.5" hidden="false" customHeight="true" outlineLevel="0" collapsed="false">
      <c r="A198" s="13"/>
      <c r="B198" s="28"/>
      <c r="C198" s="15" t="s">
        <v>33</v>
      </c>
      <c r="D198" s="16" t="s">
        <v>34</v>
      </c>
      <c r="E198" s="17" t="n">
        <v>26</v>
      </c>
      <c r="F198" s="17" t="n">
        <v>43</v>
      </c>
      <c r="G198" s="17" t="n">
        <v>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s">
        <v>50</v>
      </c>
      <c r="S198" s="18" t="n">
        <f aca="false">IF(F198="-","",SUM(G198:Q198))</f>
        <v>0</v>
      </c>
      <c r="T198" s="19" t="n">
        <v>0</v>
      </c>
      <c r="U198" s="17" t="n">
        <v>151630</v>
      </c>
      <c r="V198" s="17" t="str">
        <f aca="false">IFERROR(VLOOKUP(U198,'Plantilla y Concentrado'!$B$4:$C$811,2,0),"")</f>
        <v>Muñoz Lara Karla Paola</v>
      </c>
      <c r="W198" s="20" t="n">
        <f aca="false">IF(S198=0,1,IF(S198&gt;AD198,(1-AE198),IF(S198&lt;AD198,1)))</f>
        <v>1</v>
      </c>
      <c r="X198" s="20" t="str">
        <f aca="false">IF(OR(S198=0,S198=""),"-",T198/S198)</f>
        <v>-</v>
      </c>
      <c r="Y198" s="21" t="n">
        <f aca="false">IF(T198&gt;S198,"SI")</f>
        <v>0</v>
      </c>
      <c r="AD198" s="23" t="n">
        <f aca="false">IF(F198="-","",F198*0.021)</f>
        <v>0.903</v>
      </c>
      <c r="AE198" s="0" t="str">
        <f aca="false">IF(S198=0,"-",IF(S198&lt;AD198,(S198/100),((S198-AD198)/100)))</f>
        <v>-</v>
      </c>
      <c r="AF198" s="0" t="n">
        <f aca="false">G198</f>
        <v>0</v>
      </c>
      <c r="AG198" s="0" t="n">
        <f aca="false">SUM(H198:Q198)</f>
        <v>0</v>
      </c>
    </row>
    <row r="199" customFormat="false" ht="13.5" hidden="false" customHeight="true" outlineLevel="0" collapsed="false">
      <c r="A199" s="13"/>
      <c r="B199" s="28"/>
      <c r="C199" s="15" t="s">
        <v>33</v>
      </c>
      <c r="D199" s="16" t="s">
        <v>34</v>
      </c>
      <c r="E199" s="17" t="n">
        <v>27</v>
      </c>
      <c r="F199" s="17" t="n">
        <v>48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s">
        <v>50</v>
      </c>
      <c r="S199" s="18" t="n">
        <f aca="false">IF(F199="-","",SUM(G199:Q199))</f>
        <v>0</v>
      </c>
      <c r="T199" s="19" t="n">
        <v>0</v>
      </c>
      <c r="U199" s="17" t="n">
        <v>151630</v>
      </c>
      <c r="V199" s="17" t="str">
        <f aca="false">IFERROR(VLOOKUP(U199,'Plantilla y Concentrado'!$B$4:$C$811,2,0),"")</f>
        <v>Muñoz Lara Karla Paola</v>
      </c>
      <c r="W199" s="20" t="n">
        <f aca="false">IF(S199=0,1,IF(S199&gt;AD199,(1-AE199),IF(S199&lt;AD199,1)))</f>
        <v>1</v>
      </c>
      <c r="X199" s="20" t="str">
        <f aca="false">IF(OR(S199=0,S199=""),"-",T199/S199)</f>
        <v>-</v>
      </c>
      <c r="Y199" s="21" t="n">
        <f aca="false">IF(T199&gt;S199,"SI")</f>
        <v>0</v>
      </c>
      <c r="AD199" s="23" t="n">
        <f aca="false">IF(F199="-","",F199*0.021)</f>
        <v>1.008</v>
      </c>
      <c r="AE199" s="0" t="str">
        <f aca="false">IF(S199=0,"-",IF(S199&lt;AD199,(S199/100),((S199-AD199)/100)))</f>
        <v>-</v>
      </c>
      <c r="AF199" s="0" t="n">
        <f aca="false">G199</f>
        <v>0</v>
      </c>
      <c r="AG199" s="0" t="n">
        <f aca="false">SUM(H199:Q199)</f>
        <v>0</v>
      </c>
    </row>
    <row r="200" customFormat="false" ht="13.5" hidden="false" customHeight="true" outlineLevel="0" collapsed="false">
      <c r="A200" s="13"/>
      <c r="B200" s="28"/>
      <c r="C200" s="15" t="s">
        <v>33</v>
      </c>
      <c r="D200" s="16" t="s">
        <v>34</v>
      </c>
      <c r="E200" s="17" t="n">
        <v>28</v>
      </c>
      <c r="F200" s="17" t="n">
        <v>39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s">
        <v>50</v>
      </c>
      <c r="S200" s="18" t="n">
        <f aca="false">IF(F200="-","",SUM(G200:Q200))</f>
        <v>0</v>
      </c>
      <c r="T200" s="19" t="n">
        <v>0</v>
      </c>
      <c r="U200" s="17" t="n">
        <v>151630</v>
      </c>
      <c r="V200" s="17" t="str">
        <f aca="false">IFERROR(VLOOKUP(U200,'Plantilla y Concentrado'!$B$4:$C$811,2,0),"")</f>
        <v>Muñoz Lara Karla Paola</v>
      </c>
      <c r="W200" s="20" t="n">
        <f aca="false">IF(S200=0,1,IF(S200&gt;AD200,(1-AE200),IF(S200&lt;AD200,1)))</f>
        <v>1</v>
      </c>
      <c r="X200" s="20" t="str">
        <f aca="false">IF(OR(S200=0,S200=""),"-",T200/S200)</f>
        <v>-</v>
      </c>
      <c r="Y200" s="21" t="n">
        <f aca="false">IF(T200&gt;S200,"SI")</f>
        <v>0</v>
      </c>
      <c r="AD200" s="23" t="n">
        <f aca="false">IF(F200="-","",F200*0.021)</f>
        <v>0.819</v>
      </c>
      <c r="AE200" s="0" t="str">
        <f aca="false">IF(S200=0,"-",IF(S200&lt;AD200,(S200/100),((S200-AD200)/100)))</f>
        <v>-</v>
      </c>
      <c r="AF200" s="0" t="n">
        <f aca="false">G200</f>
        <v>0</v>
      </c>
      <c r="AG200" s="0" t="n">
        <f aca="false">SUM(H200:Q200)</f>
        <v>0</v>
      </c>
    </row>
    <row r="201" customFormat="false" ht="13.5" hidden="false" customHeight="true" outlineLevel="0" collapsed="false">
      <c r="A201" s="13"/>
      <c r="B201" s="28"/>
      <c r="C201" s="15" t="s">
        <v>33</v>
      </c>
      <c r="D201" s="16" t="s">
        <v>34</v>
      </c>
      <c r="E201" s="17" t="n">
        <v>29</v>
      </c>
      <c r="F201" s="17" t="n">
        <v>26</v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s">
        <v>50</v>
      </c>
      <c r="S201" s="18" t="n">
        <f aca="false">IF(F201="-","",SUM(G201:Q201))</f>
        <v>0</v>
      </c>
      <c r="T201" s="19" t="n">
        <v>0</v>
      </c>
      <c r="U201" s="17" t="n">
        <v>151630</v>
      </c>
      <c r="V201" s="17" t="str">
        <f aca="false">IFERROR(VLOOKUP(U201,'Plantilla y Concentrado'!$B$4:$C$811,2,0),"")</f>
        <v>Muñoz Lara Karla Paola</v>
      </c>
      <c r="W201" s="20" t="n">
        <f aca="false">IF(S201=0,1,IF(S201&gt;AD201,(1-AE201),IF(S201&lt;AD201,1)))</f>
        <v>1</v>
      </c>
      <c r="X201" s="20" t="str">
        <f aca="false">IF(OR(S201=0,S201=""),"-",T201/S201)</f>
        <v>-</v>
      </c>
      <c r="Y201" s="21" t="n">
        <f aca="false">IF(T201&gt;S201,"SI")</f>
        <v>0</v>
      </c>
      <c r="AD201" s="23" t="n">
        <f aca="false">IF(F201="-","",F201*0.021)</f>
        <v>0.546</v>
      </c>
      <c r="AE201" s="0" t="str">
        <f aca="false">IF(S201=0,"-",IF(S201&lt;AD201,(S201/100),((S201-AD201)/100)))</f>
        <v>-</v>
      </c>
      <c r="AF201" s="0" t="n">
        <f aca="false">G201</f>
        <v>0</v>
      </c>
      <c r="AG201" s="0" t="n">
        <f aca="false">SUM(H201:Q201)</f>
        <v>0</v>
      </c>
    </row>
    <row r="202" customFormat="false" ht="13.5" hidden="false" customHeight="true" outlineLevel="0" collapsed="false">
      <c r="A202" s="13"/>
      <c r="B202" s="28"/>
      <c r="C202" s="15" t="s">
        <v>33</v>
      </c>
      <c r="D202" s="16" t="s">
        <v>34</v>
      </c>
      <c r="E202" s="17" t="n">
        <v>1</v>
      </c>
      <c r="F202" s="17" t="n">
        <v>56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s">
        <v>50</v>
      </c>
      <c r="S202" s="18" t="n">
        <f aca="false">IF(F202="-","",SUM(G202:Q202))</f>
        <v>0</v>
      </c>
      <c r="T202" s="19" t="n">
        <v>0</v>
      </c>
      <c r="U202" s="17" t="n">
        <v>151630</v>
      </c>
      <c r="V202" s="17" t="str">
        <f aca="false">IFERROR(VLOOKUP(U202,'Plantilla y Concentrado'!$B$4:$C$811,2,0),"")</f>
        <v>Muñoz Lara Karla Paola</v>
      </c>
      <c r="W202" s="20" t="n">
        <f aca="false">IF(S202=0,1,IF(S202&gt;AD202,(1-AE202),IF(S202&lt;AD202,1)))</f>
        <v>1</v>
      </c>
      <c r="X202" s="20" t="str">
        <f aca="false">IF(OR(S202=0,S202=""),"-",T202/S202)</f>
        <v>-</v>
      </c>
      <c r="Y202" s="21" t="n">
        <f aca="false">IF(T202&gt;S202,"SI")</f>
        <v>0</v>
      </c>
      <c r="AD202" s="23" t="n">
        <f aca="false">IF(F202="-","",F202*0.021)</f>
        <v>1.176</v>
      </c>
      <c r="AE202" s="0" t="str">
        <f aca="false">IF(S202=0,"-",IF(S202&lt;AD202,(S202/100),((S202-AD202)/100)))</f>
        <v>-</v>
      </c>
      <c r="AF202" s="0" t="n">
        <f aca="false">G202</f>
        <v>0</v>
      </c>
      <c r="AG202" s="0" t="n">
        <f aca="false">SUM(H202:Q202)</f>
        <v>0</v>
      </c>
    </row>
    <row r="203" customFormat="false" ht="13.5" hidden="false" customHeight="true" outlineLevel="0" collapsed="false">
      <c r="A203" s="13"/>
      <c r="B203" s="28"/>
      <c r="C203" s="15" t="s">
        <v>33</v>
      </c>
      <c r="D203" s="16" t="s">
        <v>34</v>
      </c>
      <c r="E203" s="17" t="n">
        <v>2</v>
      </c>
      <c r="F203" s="17" t="n">
        <v>137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s">
        <v>50</v>
      </c>
      <c r="S203" s="18" t="n">
        <f aca="false">IF(F203="-","",SUM(G203:Q203))</f>
        <v>0</v>
      </c>
      <c r="T203" s="19" t="n">
        <v>0</v>
      </c>
      <c r="U203" s="17" t="n">
        <v>151630</v>
      </c>
      <c r="V203" s="17" t="str">
        <f aca="false">IFERROR(VLOOKUP(U203,'Plantilla y Concentrado'!$B$4:$C$811,2,0),"")</f>
        <v>Muñoz Lara Karla Paola</v>
      </c>
      <c r="W203" s="20" t="n">
        <f aca="false">IF(S203=0,1,IF(S203&gt;AD203,(1-AE203),IF(S203&lt;AD203,1)))</f>
        <v>1</v>
      </c>
      <c r="X203" s="20" t="str">
        <f aca="false">IF(OR(S203=0,S203=""),"-",T203/S203)</f>
        <v>-</v>
      </c>
      <c r="Y203" s="21" t="n">
        <f aca="false">IF(T203&gt;S203,"SI")</f>
        <v>0</v>
      </c>
      <c r="AD203" s="23" t="n">
        <f aca="false">IF(F203="-","",F203*0.021)</f>
        <v>2.877</v>
      </c>
      <c r="AE203" s="0" t="str">
        <f aca="false">IF(S203=0,"-",IF(S203&lt;AD203,(S203/100),((S203-AD203)/100)))</f>
        <v>-</v>
      </c>
      <c r="AF203" s="0" t="n">
        <f aca="false">G203</f>
        <v>0</v>
      </c>
      <c r="AG203" s="0" t="n">
        <f aca="false">SUM(H203:Q203)</f>
        <v>0</v>
      </c>
    </row>
    <row r="204" customFormat="false" ht="13.5" hidden="false" customHeight="true" outlineLevel="0" collapsed="false">
      <c r="A204" s="13"/>
      <c r="B204" s="28"/>
      <c r="C204" s="15" t="s">
        <v>33</v>
      </c>
      <c r="D204" s="16" t="s">
        <v>34</v>
      </c>
      <c r="E204" s="17" t="n">
        <v>3</v>
      </c>
      <c r="F204" s="17" t="n">
        <v>32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s">
        <v>50</v>
      </c>
      <c r="S204" s="18" t="n">
        <f aca="false">IF(F204="-","",SUM(G204:Q204))</f>
        <v>0</v>
      </c>
      <c r="T204" s="19" t="n">
        <v>0</v>
      </c>
      <c r="U204" s="17" t="n">
        <v>157999</v>
      </c>
      <c r="V204" s="17" t="str">
        <f aca="false">IFERROR(VLOOKUP(U204,'Plantilla y Concentrado'!$B$4:$C$811,2,0),"")</f>
        <v>De La Garza Reyes Daniela Fernanda</v>
      </c>
      <c r="W204" s="20" t="n">
        <f aca="false">IF(S204=0,1,IF(S204&gt;AD204,(1-AE204),IF(S204&lt;AD204,1)))</f>
        <v>1</v>
      </c>
      <c r="X204" s="20" t="str">
        <f aca="false">IF(OR(S204=0,S204=""),"-",T204/S204)</f>
        <v>-</v>
      </c>
      <c r="Y204" s="21" t="n">
        <f aca="false">IF(T204&gt;S204,"SI")</f>
        <v>0</v>
      </c>
      <c r="AD204" s="23" t="n">
        <f aca="false">IF(F204="-","",F204*0.021)</f>
        <v>0.672</v>
      </c>
      <c r="AE204" s="0" t="str">
        <f aca="false">IF(S204=0,"-",IF(S204&lt;AD204,(S204/100),((S204-AD204)/100)))</f>
        <v>-</v>
      </c>
      <c r="AF204" s="0" t="n">
        <f aca="false">G204</f>
        <v>0</v>
      </c>
      <c r="AG204" s="0" t="n">
        <f aca="false">SUM(H204:Q204)</f>
        <v>0</v>
      </c>
    </row>
    <row r="205" customFormat="false" ht="13.5" hidden="true" customHeight="true" outlineLevel="0" collapsed="false">
      <c r="A205" s="13"/>
      <c r="B205" s="28"/>
      <c r="C205" s="15" t="s">
        <v>33</v>
      </c>
      <c r="D205" s="16" t="s">
        <v>34</v>
      </c>
      <c r="E205" s="16"/>
      <c r="F205" s="17" t="s">
        <v>37</v>
      </c>
      <c r="G205" s="17" t="n">
        <v>0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s">
        <v>37</v>
      </c>
      <c r="S205" s="18" t="str">
        <f aca="false">IF(F205="-","",SUM(G205:Q205))</f>
        <v/>
      </c>
      <c r="T205" s="19" t="n">
        <v>0</v>
      </c>
      <c r="U205" s="17"/>
      <c r="V205" s="17" t="str">
        <f aca="false">IFERROR(VLOOKUP(U205,'Plantilla y Concentrado'!$B$4:$C$811,2,0),"")</f>
        <v/>
      </c>
      <c r="W205" s="20" t="n">
        <f aca="false">IF(S205=0,1,IF(S205&gt;AD205,(1-AE205),IF(S205&lt;AD205,1)))</f>
        <v>0</v>
      </c>
      <c r="X205" s="20" t="str">
        <f aca="false">IF(OR(S205=0,S205=""),"-",T205/S205)</f>
        <v>-</v>
      </c>
      <c r="Y205" s="21" t="n">
        <f aca="false">IF(T205&gt;S205,"SI")</f>
        <v>0</v>
      </c>
      <c r="AD205" s="23" t="str">
        <f aca="false">IF(F205="-","",F205*0.021)</f>
        <v/>
      </c>
      <c r="AE205" s="0" t="e">
        <f aca="false">IF(S205=0,"-",IF(S205&lt;AD205,(S205/100),((S205-AD205)/100)))</f>
        <v>#VALUE!</v>
      </c>
      <c r="AF205" s="0" t="n">
        <f aca="false">G205</f>
        <v>0</v>
      </c>
      <c r="AG205" s="0" t="n">
        <f aca="false">SUM(H205:Q205)</f>
        <v>0</v>
      </c>
    </row>
    <row r="206" customFormat="false" ht="13.5" hidden="true" customHeight="true" outlineLevel="0" collapsed="false">
      <c r="A206" s="13"/>
      <c r="B206" s="28"/>
      <c r="C206" s="15" t="s">
        <v>33</v>
      </c>
      <c r="D206" s="16" t="s">
        <v>34</v>
      </c>
      <c r="E206" s="16"/>
      <c r="F206" s="17" t="s">
        <v>37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s">
        <v>37</v>
      </c>
      <c r="S206" s="18" t="str">
        <f aca="false">IF(F206="-","",SUM(G206:Q206))</f>
        <v/>
      </c>
      <c r="T206" s="19" t="n">
        <v>0</v>
      </c>
      <c r="U206" s="17"/>
      <c r="V206" s="17" t="str">
        <f aca="false">IFERROR(VLOOKUP(U206,'Plantilla y Concentrado'!$B$4:$C$811,2,0),"")</f>
        <v/>
      </c>
      <c r="W206" s="20" t="n">
        <f aca="false">IF(S206=0,1,IF(S206&gt;AD206,(1-AE206),IF(S206&lt;AD206,1)))</f>
        <v>0</v>
      </c>
      <c r="X206" s="20" t="str">
        <f aca="false">IF(OR(S206=0,S206=""),"-",T206/S206)</f>
        <v>-</v>
      </c>
      <c r="Y206" s="21" t="n">
        <f aca="false">IF(T206&gt;S206,"SI")</f>
        <v>0</v>
      </c>
      <c r="AD206" s="23" t="str">
        <f aca="false">IF(F206="-","",F206*0.021)</f>
        <v/>
      </c>
      <c r="AE206" s="0" t="e">
        <f aca="false">IF(S206=0,"-",IF(S206&lt;AD206,(S206/100),((S206-AD206)/100)))</f>
        <v>#VALUE!</v>
      </c>
      <c r="AF206" s="0" t="n">
        <f aca="false">G206</f>
        <v>0</v>
      </c>
      <c r="AG206" s="0" t="n">
        <f aca="false">SUM(H206:Q206)</f>
        <v>0</v>
      </c>
    </row>
    <row r="207" customFormat="false" ht="13.5" hidden="true" customHeight="true" outlineLevel="0" collapsed="false">
      <c r="A207" s="13"/>
      <c r="B207" s="28"/>
      <c r="C207" s="15" t="s">
        <v>33</v>
      </c>
      <c r="D207" s="16" t="s">
        <v>34</v>
      </c>
      <c r="E207" s="16"/>
      <c r="F207" s="17" t="s">
        <v>37</v>
      </c>
      <c r="G207" s="17" t="n">
        <v>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s">
        <v>37</v>
      </c>
      <c r="S207" s="18" t="str">
        <f aca="false">IF(F207="-","",SUM(G207:Q207))</f>
        <v/>
      </c>
      <c r="T207" s="19" t="n">
        <v>0</v>
      </c>
      <c r="U207" s="17"/>
      <c r="V207" s="17" t="str">
        <f aca="false">IFERROR(VLOOKUP(U207,'Plantilla y Concentrado'!$B$4:$C$811,2,0),"")</f>
        <v/>
      </c>
      <c r="W207" s="20" t="n">
        <f aca="false">IF(S207=0,1,IF(S207&gt;AD207,(1-AE207),IF(S207&lt;AD207,1)))</f>
        <v>0</v>
      </c>
      <c r="X207" s="20" t="str">
        <f aca="false">IF(OR(S207=0,S207=""),"-",T207/S207)</f>
        <v>-</v>
      </c>
      <c r="Y207" s="21" t="n">
        <f aca="false">IF(T207&gt;S207,"SI")</f>
        <v>0</v>
      </c>
      <c r="AD207" s="23" t="str">
        <f aca="false">IF(F207="-","",F207*0.021)</f>
        <v/>
      </c>
      <c r="AE207" s="0" t="e">
        <f aca="false">IF(S207=0,"-",IF(S207&lt;AD207,(S207/100),((S207-AD207)/100)))</f>
        <v>#VALUE!</v>
      </c>
      <c r="AF207" s="0" t="n">
        <f aca="false">G207</f>
        <v>0</v>
      </c>
      <c r="AG207" s="0" t="n">
        <f aca="false">SUM(H207:Q207)</f>
        <v>0</v>
      </c>
    </row>
    <row r="208" customFormat="false" ht="13.5" hidden="true" customHeight="true" outlineLevel="0" collapsed="false">
      <c r="A208" s="13"/>
      <c r="B208" s="28"/>
      <c r="C208" s="15" t="s">
        <v>33</v>
      </c>
      <c r="D208" s="16" t="s">
        <v>34</v>
      </c>
      <c r="E208" s="16"/>
      <c r="F208" s="17" t="s">
        <v>37</v>
      </c>
      <c r="G208" s="17" t="n">
        <v>0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s">
        <v>37</v>
      </c>
      <c r="S208" s="18" t="str">
        <f aca="false">IF(F208="-","",SUM(G208:Q208))</f>
        <v/>
      </c>
      <c r="T208" s="19" t="n">
        <v>0</v>
      </c>
      <c r="U208" s="17"/>
      <c r="V208" s="17" t="str">
        <f aca="false">IFERROR(VLOOKUP(U208,'Plantilla y Concentrado'!$B$4:$C$811,2,0),"")</f>
        <v/>
      </c>
      <c r="W208" s="20" t="n">
        <f aca="false">IF(S208=0,1,IF(S208&gt;AD208,(1-AE208),IF(S208&lt;AD208,1)))</f>
        <v>0</v>
      </c>
      <c r="X208" s="20" t="str">
        <f aca="false">IF(OR(S208=0,S208=""),"-",T208/S208)</f>
        <v>-</v>
      </c>
      <c r="Y208" s="21" t="n">
        <f aca="false">IF(T208&gt;S208,"SI")</f>
        <v>0</v>
      </c>
      <c r="AD208" s="23" t="str">
        <f aca="false">IF(F208="-","",F208*0.021)</f>
        <v/>
      </c>
      <c r="AE208" s="0" t="e">
        <f aca="false">IF(S208=0,"-",IF(S208&lt;AD208,(S208/100),((S208-AD208)/100)))</f>
        <v>#VALUE!</v>
      </c>
      <c r="AF208" s="0" t="n">
        <f aca="false">G208</f>
        <v>0</v>
      </c>
      <c r="AG208" s="0" t="n">
        <f aca="false">SUM(H208:Q208)</f>
        <v>0</v>
      </c>
    </row>
    <row r="209" customFormat="false" ht="13.5" hidden="true" customHeight="true" outlineLevel="0" collapsed="false">
      <c r="A209" s="13"/>
      <c r="B209" s="28"/>
      <c r="C209" s="15" t="s">
        <v>33</v>
      </c>
      <c r="D209" s="16" t="s">
        <v>34</v>
      </c>
      <c r="E209" s="16"/>
      <c r="F209" s="17" t="s">
        <v>37</v>
      </c>
      <c r="G209" s="17" t="n">
        <v>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s">
        <v>37</v>
      </c>
      <c r="S209" s="18" t="str">
        <f aca="false">IF(F209="-","",SUM(G209:Q209))</f>
        <v/>
      </c>
      <c r="T209" s="19" t="n">
        <v>0</v>
      </c>
      <c r="U209" s="17"/>
      <c r="V209" s="17" t="str">
        <f aca="false">IFERROR(VLOOKUP(U209,'Plantilla y Concentrado'!$B$4:$C$811,2,0),"")</f>
        <v/>
      </c>
      <c r="W209" s="20" t="n">
        <f aca="false">IF(S209=0,1,IF(S209&gt;AD209,(1-AE209),IF(S209&lt;AD209,1)))</f>
        <v>0</v>
      </c>
      <c r="X209" s="20" t="str">
        <f aca="false">IF(OR(S209=0,S209=""),"-",T209/S209)</f>
        <v>-</v>
      </c>
      <c r="Y209" s="21" t="n">
        <f aca="false">IF(T209&gt;S209,"SI")</f>
        <v>0</v>
      </c>
      <c r="AD209" s="23" t="str">
        <f aca="false">IF(F209="-","",F209*0.021)</f>
        <v/>
      </c>
      <c r="AE209" s="0" t="e">
        <f aca="false">IF(S209=0,"-",IF(S209&lt;AD209,(S209/100),((S209-AD209)/100)))</f>
        <v>#VALUE!</v>
      </c>
      <c r="AF209" s="0" t="n">
        <f aca="false">G209</f>
        <v>0</v>
      </c>
      <c r="AG209" s="0" t="n">
        <f aca="false">SUM(H209:Q209)</f>
        <v>0</v>
      </c>
    </row>
    <row r="210" customFormat="false" ht="13.5" hidden="true" customHeight="true" outlineLevel="0" collapsed="false">
      <c r="A210" s="13"/>
      <c r="B210" s="28"/>
      <c r="C210" s="15" t="s">
        <v>33</v>
      </c>
      <c r="D210" s="16" t="s">
        <v>34</v>
      </c>
      <c r="E210" s="16"/>
      <c r="F210" s="17" t="s">
        <v>37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s">
        <v>37</v>
      </c>
      <c r="S210" s="18" t="str">
        <f aca="false">IF(F210="-","",SUM(G210:Q210))</f>
        <v/>
      </c>
      <c r="T210" s="19" t="n">
        <v>0</v>
      </c>
      <c r="U210" s="17"/>
      <c r="V210" s="17" t="str">
        <f aca="false">IFERROR(VLOOKUP(U210,'Plantilla y Concentrado'!$B$4:$C$811,2,0),"")</f>
        <v/>
      </c>
      <c r="W210" s="20" t="n">
        <f aca="false">IF(S210=0,1,IF(S210&gt;AD210,(1-AE210),IF(S210&lt;AD210,1)))</f>
        <v>0</v>
      </c>
      <c r="X210" s="20" t="str">
        <f aca="false">IF(OR(S210=0,S210=""),"-",T210/S210)</f>
        <v>-</v>
      </c>
      <c r="Y210" s="21" t="n">
        <f aca="false">IF(T210&gt;S210,"SI")</f>
        <v>0</v>
      </c>
      <c r="AD210" s="23" t="str">
        <f aca="false">IF(F210="-","",F210*0.021)</f>
        <v/>
      </c>
      <c r="AE210" s="0" t="e">
        <f aca="false">IF(S210=0,"-",IF(S210&lt;AD210,(S210/100),((S210-AD210)/100)))</f>
        <v>#VALUE!</v>
      </c>
      <c r="AF210" s="0" t="n">
        <f aca="false">G210</f>
        <v>0</v>
      </c>
      <c r="AG210" s="0" t="n">
        <f aca="false">SUM(H210:Q210)</f>
        <v>0</v>
      </c>
    </row>
    <row r="211" customFormat="false" ht="13.5" hidden="true" customHeight="true" outlineLevel="0" collapsed="false">
      <c r="A211" s="13"/>
      <c r="B211" s="28"/>
      <c r="C211" s="15" t="s">
        <v>33</v>
      </c>
      <c r="D211" s="16" t="s">
        <v>34</v>
      </c>
      <c r="E211" s="16"/>
      <c r="F211" s="17" t="s">
        <v>37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s">
        <v>37</v>
      </c>
      <c r="S211" s="18" t="str">
        <f aca="false">IF(F211="-","",SUM(G211:Q211))</f>
        <v/>
      </c>
      <c r="T211" s="19" t="n">
        <v>0</v>
      </c>
      <c r="U211" s="17"/>
      <c r="V211" s="17" t="str">
        <f aca="false">IFERROR(VLOOKUP(U211,'Plantilla y Concentrado'!$B$4:$C$811,2,0),"")</f>
        <v/>
      </c>
      <c r="W211" s="20" t="n">
        <f aca="false">IF(S211=0,1,IF(S211&gt;AD211,(1-AE211),IF(S211&lt;AD211,1)))</f>
        <v>0</v>
      </c>
      <c r="X211" s="20" t="str">
        <f aca="false">IF(OR(S211=0,S211=""),"-",T211/S211)</f>
        <v>-</v>
      </c>
      <c r="Y211" s="21" t="n">
        <f aca="false">IF(T211&gt;S211,"SI")</f>
        <v>0</v>
      </c>
      <c r="AD211" s="23" t="str">
        <f aca="false">IF(F211="-","",F211*0.021)</f>
        <v/>
      </c>
      <c r="AE211" s="0" t="e">
        <f aca="false">IF(S211=0,"-",IF(S211&lt;AD211,(S211/100),((S211-AD211)/100)))</f>
        <v>#VALUE!</v>
      </c>
      <c r="AF211" s="0" t="n">
        <f aca="false">G211</f>
        <v>0</v>
      </c>
      <c r="AG211" s="0" t="n">
        <f aca="false">SUM(H211:Q211)</f>
        <v>0</v>
      </c>
    </row>
    <row r="212" customFormat="false" ht="13.5" hidden="true" customHeight="true" outlineLevel="0" collapsed="false">
      <c r="A212" s="13"/>
      <c r="B212" s="28"/>
      <c r="C212" s="15" t="s">
        <v>33</v>
      </c>
      <c r="D212" s="16" t="s">
        <v>34</v>
      </c>
      <c r="E212" s="16"/>
      <c r="F212" s="17" t="s">
        <v>37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s">
        <v>37</v>
      </c>
      <c r="S212" s="18" t="str">
        <f aca="false">IF(F212="-","",SUM(G212:Q212))</f>
        <v/>
      </c>
      <c r="T212" s="19" t="n">
        <v>0</v>
      </c>
      <c r="U212" s="17"/>
      <c r="V212" s="17" t="str">
        <f aca="false">IFERROR(VLOOKUP(U212,'Plantilla y Concentrado'!$B$4:$C$811,2,0),"")</f>
        <v/>
      </c>
      <c r="W212" s="20" t="n">
        <f aca="false">IF(S212=0,1,IF(S212&gt;AD212,(1-AE212),IF(S212&lt;AD212,1)))</f>
        <v>0</v>
      </c>
      <c r="X212" s="20" t="str">
        <f aca="false">IF(OR(S212=0,S212=""),"-",T212/S212)</f>
        <v>-</v>
      </c>
      <c r="Y212" s="21" t="n">
        <f aca="false">IF(T212&gt;S212,"SI")</f>
        <v>0</v>
      </c>
      <c r="AD212" s="23" t="str">
        <f aca="false">IF(F212="-","",F212*0.021)</f>
        <v/>
      </c>
      <c r="AE212" s="0" t="e">
        <f aca="false">IF(S212=0,"-",IF(S212&lt;AD212,(S212/100),((S212-AD212)/100)))</f>
        <v>#VALUE!</v>
      </c>
      <c r="AF212" s="0" t="n">
        <f aca="false">G212</f>
        <v>0</v>
      </c>
      <c r="AG212" s="0" t="n">
        <f aca="false">SUM(H212:Q212)</f>
        <v>0</v>
      </c>
    </row>
    <row r="213" customFormat="false" ht="13.5" hidden="true" customHeight="true" outlineLevel="0" collapsed="false">
      <c r="A213" s="13"/>
      <c r="B213" s="28"/>
      <c r="C213" s="15" t="s">
        <v>33</v>
      </c>
      <c r="D213" s="16" t="s">
        <v>34</v>
      </c>
      <c r="E213" s="16"/>
      <c r="F213" s="17" t="s">
        <v>37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s">
        <v>37</v>
      </c>
      <c r="S213" s="18" t="str">
        <f aca="false">IF(F213="-","",SUM(G213:Q213))</f>
        <v/>
      </c>
      <c r="T213" s="19" t="n">
        <v>0</v>
      </c>
      <c r="U213" s="17"/>
      <c r="V213" s="17" t="str">
        <f aca="false">IFERROR(VLOOKUP(U213,'Plantilla y Concentrado'!$B$4:$C$811,2,0),"")</f>
        <v/>
      </c>
      <c r="W213" s="20" t="n">
        <f aca="false">IF(S213=0,1,IF(S213&gt;AD213,(1-AE213),IF(S213&lt;AD213,1)))</f>
        <v>0</v>
      </c>
      <c r="X213" s="20" t="str">
        <f aca="false">IF(OR(S213=0,S213=""),"-",T213/S213)</f>
        <v>-</v>
      </c>
      <c r="Y213" s="21" t="n">
        <f aca="false">IF(T213&gt;S213,"SI")</f>
        <v>0</v>
      </c>
      <c r="AD213" s="23" t="str">
        <f aca="false">IF(F213="-","",F213*0.021)</f>
        <v/>
      </c>
      <c r="AE213" s="0" t="e">
        <f aca="false">IF(S213=0,"-",IF(S213&lt;AD213,(S213/100),((S213-AD213)/100)))</f>
        <v>#VALUE!</v>
      </c>
      <c r="AF213" s="0" t="n">
        <f aca="false">G213</f>
        <v>0</v>
      </c>
      <c r="AG213" s="0" t="n">
        <f aca="false">SUM(H213:Q213)</f>
        <v>0</v>
      </c>
    </row>
    <row r="214" customFormat="false" ht="13.5" hidden="true" customHeight="true" outlineLevel="0" collapsed="false">
      <c r="A214" s="13"/>
      <c r="B214" s="28"/>
      <c r="C214" s="15" t="s">
        <v>33</v>
      </c>
      <c r="D214" s="16" t="s">
        <v>34</v>
      </c>
      <c r="E214" s="16"/>
      <c r="F214" s="17" t="s">
        <v>37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s">
        <v>37</v>
      </c>
      <c r="S214" s="18" t="str">
        <f aca="false">IF(F214="-","",SUM(G214:Q214))</f>
        <v/>
      </c>
      <c r="T214" s="19" t="n">
        <v>0</v>
      </c>
      <c r="U214" s="17"/>
      <c r="V214" s="17" t="str">
        <f aca="false">IFERROR(VLOOKUP(U214,'Plantilla y Concentrado'!$B$4:$C$811,2,0),"")</f>
        <v/>
      </c>
      <c r="W214" s="20" t="n">
        <f aca="false">IF(S214=0,1,IF(S214&gt;AD214,(1-AE214),IF(S214&lt;AD214,1)))</f>
        <v>0</v>
      </c>
      <c r="X214" s="20" t="str">
        <f aca="false">IF(OR(S214=0,S214=""),"-",T214/S214)</f>
        <v>-</v>
      </c>
      <c r="Y214" s="21" t="n">
        <f aca="false">IF(T214&gt;S214,"SI")</f>
        <v>0</v>
      </c>
      <c r="AD214" s="23" t="str">
        <f aca="false">IF(F214="-","",F214*0.021)</f>
        <v/>
      </c>
      <c r="AE214" s="0" t="e">
        <f aca="false">IF(S214=0,"-",IF(S214&lt;AD214,(S214/100),((S214-AD214)/100)))</f>
        <v>#VALUE!</v>
      </c>
      <c r="AF214" s="0" t="n">
        <f aca="false">G214</f>
        <v>0</v>
      </c>
      <c r="AG214" s="0" t="n">
        <f aca="false">SUM(H214:Q214)</f>
        <v>0</v>
      </c>
    </row>
    <row r="215" customFormat="false" ht="13.5" hidden="true" customHeight="true" outlineLevel="0" collapsed="false">
      <c r="A215" s="13"/>
      <c r="B215" s="28"/>
      <c r="C215" s="15" t="s">
        <v>33</v>
      </c>
      <c r="D215" s="16" t="s">
        <v>34</v>
      </c>
      <c r="E215" s="16"/>
      <c r="F215" s="17" t="s">
        <v>37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s">
        <v>37</v>
      </c>
      <c r="S215" s="18" t="str">
        <f aca="false">IF(F215="-","",SUM(G215:Q215))</f>
        <v/>
      </c>
      <c r="T215" s="19" t="n">
        <v>0</v>
      </c>
      <c r="U215" s="17"/>
      <c r="V215" s="17" t="str">
        <f aca="false">IFERROR(VLOOKUP(U215,'Plantilla y Concentrado'!$B$4:$C$811,2,0),"")</f>
        <v/>
      </c>
      <c r="W215" s="20" t="n">
        <f aca="false">IF(S215=0,1,IF(S215&gt;AD215,(1-AE215),IF(S215&lt;AD215,1)))</f>
        <v>0</v>
      </c>
      <c r="X215" s="20" t="str">
        <f aca="false">IF(OR(S215=0,S215=""),"-",T215/S215)</f>
        <v>-</v>
      </c>
      <c r="Y215" s="21" t="n">
        <f aca="false">IF(T215&gt;S215,"SI")</f>
        <v>0</v>
      </c>
      <c r="AD215" s="23" t="str">
        <f aca="false">IF(F215="-","",F215*0.021)</f>
        <v/>
      </c>
      <c r="AE215" s="0" t="e">
        <f aca="false">IF(S215=0,"-",IF(S215&lt;AD215,(S215/100),((S215-AD215)/100)))</f>
        <v>#VALUE!</v>
      </c>
      <c r="AF215" s="0" t="n">
        <f aca="false">G215</f>
        <v>0</v>
      </c>
      <c r="AG215" s="0" t="n">
        <f aca="false">SUM(H215:Q215)</f>
        <v>0</v>
      </c>
    </row>
    <row r="216" customFormat="false" ht="13.5" hidden="true" customHeight="true" outlineLevel="0" collapsed="false">
      <c r="A216" s="13"/>
      <c r="B216" s="28"/>
      <c r="C216" s="15" t="s">
        <v>33</v>
      </c>
      <c r="D216" s="16" t="s">
        <v>34</v>
      </c>
      <c r="E216" s="16"/>
      <c r="F216" s="17" t="s">
        <v>37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s">
        <v>37</v>
      </c>
      <c r="S216" s="18" t="str">
        <f aca="false">IF(F216="-","",SUM(G216:Q216))</f>
        <v/>
      </c>
      <c r="T216" s="19" t="n">
        <v>0</v>
      </c>
      <c r="U216" s="17"/>
      <c r="V216" s="17" t="str">
        <f aca="false">IFERROR(VLOOKUP(U216,'Plantilla y Concentrado'!$B$4:$C$811,2,0),"")</f>
        <v/>
      </c>
      <c r="W216" s="20" t="n">
        <f aca="false">IF(S216=0,1,IF(S216&gt;AD216,(1-AE216),IF(S216&lt;AD216,1)))</f>
        <v>0</v>
      </c>
      <c r="X216" s="20" t="str">
        <f aca="false">IF(OR(S216=0,S216=""),"-",T216/S216)</f>
        <v>-</v>
      </c>
      <c r="Y216" s="21" t="n">
        <f aca="false">IF(T216&gt;S216,"SI")</f>
        <v>0</v>
      </c>
      <c r="AD216" s="23" t="str">
        <f aca="false">IF(F216="-","",F216*0.021)</f>
        <v/>
      </c>
      <c r="AE216" s="0" t="e">
        <f aca="false">IF(S216=0,"-",IF(S216&lt;AD216,(S216/100),((S216-AD216)/100)))</f>
        <v>#VALUE!</v>
      </c>
      <c r="AF216" s="0" t="n">
        <f aca="false">G216</f>
        <v>0</v>
      </c>
      <c r="AG216" s="0" t="n">
        <f aca="false">SUM(H216:Q216)</f>
        <v>0</v>
      </c>
    </row>
    <row r="217" customFormat="false" ht="13.5" hidden="false" customHeight="true" outlineLevel="0" collapsed="false">
      <c r="A217" s="13"/>
      <c r="B217" s="28"/>
      <c r="C217" s="25" t="s">
        <v>38</v>
      </c>
      <c r="D217" s="25"/>
      <c r="E217" s="26"/>
      <c r="F217" s="26" t="n">
        <f aca="false">SUM(F187:F216)</f>
        <v>844</v>
      </c>
      <c r="G217" s="26" t="n">
        <f aca="false">SUM(G187:G216)</f>
        <v>0</v>
      </c>
      <c r="H217" s="26" t="n">
        <f aca="false">SUM(H187:H216)</f>
        <v>0</v>
      </c>
      <c r="I217" s="26" t="n">
        <f aca="false">SUM(I187:I216)</f>
        <v>0</v>
      </c>
      <c r="J217" s="26" t="n">
        <f aca="false">SUM(J187:J216)</f>
        <v>0</v>
      </c>
      <c r="K217" s="26" t="n">
        <f aca="false">SUM(K187:K216)</f>
        <v>0</v>
      </c>
      <c r="L217" s="26" t="n">
        <f aca="false">SUM(L187:L216)</f>
        <v>0</v>
      </c>
      <c r="M217" s="26" t="n">
        <f aca="false">SUM(M187:M216)</f>
        <v>0</v>
      </c>
      <c r="N217" s="26" t="n">
        <f aca="false">SUM(N187:N216)</f>
        <v>0</v>
      </c>
      <c r="O217" s="26" t="n">
        <f aca="false">SUM(O187:O216)</f>
        <v>0</v>
      </c>
      <c r="P217" s="26" t="n">
        <f aca="false">SUM(P187:P216)</f>
        <v>0</v>
      </c>
      <c r="Q217" s="26" t="n">
        <f aca="false">SUM(Q187:Q216)</f>
        <v>0</v>
      </c>
      <c r="R217" s="26" t="n">
        <f aca="false">COUNTIF((R187:R216),"Si")</f>
        <v>18</v>
      </c>
      <c r="S217" s="18" t="n">
        <f aca="false">IF(F217="-","",SUM(G217:Q217))</f>
        <v>0</v>
      </c>
      <c r="T217" s="27" t="n">
        <f aca="false">SUM(T187:T216)</f>
        <v>0</v>
      </c>
      <c r="U217" s="26"/>
      <c r="V217" s="26" t="str">
        <f aca="false">IFERROR(VLOOKUP(U217,'Plantilla y Concentrado'!$B$4:$C$811,2,0),"")</f>
        <v/>
      </c>
      <c r="W217" s="20" t="n">
        <f aca="false">AVERAGE(W187:W216)</f>
        <v>0.6</v>
      </c>
      <c r="X217" s="20" t="str">
        <f aca="false">IF(OR(S217=0,S217=""),"-",T217/S217)</f>
        <v>-</v>
      </c>
      <c r="Y217" s="21" t="n">
        <f aca="false">IF(T217&gt;S217,"SI")</f>
        <v>0</v>
      </c>
      <c r="AD217" s="23" t="n">
        <f aca="false">IF(F217="-","",F217*0.021)</f>
        <v>17.724</v>
      </c>
      <c r="AE217" s="0" t="str">
        <f aca="false">IF(S217=0,"-",IF(S217&lt;AD217,(S217/100),((S217-AD217)/100)))</f>
        <v>-</v>
      </c>
      <c r="AF217" s="0" t="n">
        <f aca="false">G217</f>
        <v>0</v>
      </c>
      <c r="AG217" s="0" t="n">
        <f aca="false">SUM(H217:Q217)</f>
        <v>0</v>
      </c>
    </row>
    <row r="218" customFormat="false" ht="13.5" hidden="false" customHeight="true" outlineLevel="0" collapsed="false">
      <c r="A218" s="13"/>
      <c r="B218" s="28"/>
      <c r="C218" s="15" t="s">
        <v>39</v>
      </c>
      <c r="D218" s="16" t="s">
        <v>40</v>
      </c>
      <c r="E218" s="16" t="n">
        <v>48</v>
      </c>
      <c r="F218" s="17" t="n">
        <v>66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s">
        <v>35</v>
      </c>
      <c r="S218" s="18" t="n">
        <f aca="false">IF(F218="-","",SUM(G218:Q218))</f>
        <v>0</v>
      </c>
      <c r="T218" s="19" t="n">
        <v>0</v>
      </c>
      <c r="U218" s="29" t="n">
        <v>139272</v>
      </c>
      <c r="V218" s="17" t="str">
        <f aca="false">IFERROR(VLOOKUP(U218,'Plantilla y Concentrado'!$B$4:$C$811,2,0),"")</f>
        <v>Guzman Navarrete Arlen Esmeralda</v>
      </c>
      <c r="W218" s="20" t="n">
        <f aca="false">IF(S218=0,1,IF(S218&gt;AD218,(1-AE218),IF(S218&lt;AD218,1)))</f>
        <v>1</v>
      </c>
      <c r="X218" s="20" t="str">
        <f aca="false">IF(OR(S218=0,S218=""),"-",T218/S218)</f>
        <v>-</v>
      </c>
      <c r="Y218" s="21" t="n">
        <f aca="false">IF(T218&gt;S218,"SI")</f>
        <v>0</v>
      </c>
      <c r="AD218" s="23" t="n">
        <f aca="false">IF(F218="-","",F218*0.021)</f>
        <v>1.386</v>
      </c>
      <c r="AE218" s="0" t="str">
        <f aca="false">IF(S218=0,"-",IF(S218&lt;AD218,(S218/100),((S218-AD218)/100)))</f>
        <v>-</v>
      </c>
      <c r="AF218" s="0" t="n">
        <f aca="false">G218</f>
        <v>0</v>
      </c>
      <c r="AG218" s="0" t="n">
        <f aca="false">SUM(H218:Q218)</f>
        <v>0</v>
      </c>
    </row>
    <row r="219" customFormat="false" ht="13.5" hidden="false" customHeight="true" outlineLevel="0" collapsed="false">
      <c r="A219" s="13"/>
      <c r="B219" s="28"/>
      <c r="C219" s="15" t="s">
        <v>39</v>
      </c>
      <c r="D219" s="16" t="s">
        <v>40</v>
      </c>
      <c r="E219" s="16" t="n">
        <v>49</v>
      </c>
      <c r="F219" s="17" t="n">
        <v>62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s">
        <v>35</v>
      </c>
      <c r="S219" s="18" t="n">
        <f aca="false">IF(F219="-","",SUM(G219:Q219))</f>
        <v>0</v>
      </c>
      <c r="T219" s="19" t="n">
        <v>0</v>
      </c>
      <c r="U219" s="17" t="n">
        <v>139272</v>
      </c>
      <c r="V219" s="17" t="str">
        <f aca="false">IFERROR(VLOOKUP(U219,'Plantilla y Concentrado'!$B$4:$C$811,2,0),"")</f>
        <v>Guzman Navarrete Arlen Esmeralda</v>
      </c>
      <c r="W219" s="20" t="n">
        <f aca="false">IF(S219=0,1,IF(S219&gt;AD219,(1-AE219),IF(S219&lt;AD219,1)))</f>
        <v>1</v>
      </c>
      <c r="X219" s="20" t="str">
        <f aca="false">IF(OR(S219=0,S219=""),"-",T219/S219)</f>
        <v>-</v>
      </c>
      <c r="Y219" s="21" t="n">
        <f aca="false">IF(T219&gt;S219,"SI")</f>
        <v>0</v>
      </c>
      <c r="AD219" s="23" t="n">
        <f aca="false">IF(F219="-","",F219*0.021)</f>
        <v>1.302</v>
      </c>
      <c r="AE219" s="0" t="str">
        <f aca="false">IF(S219=0,"-",IF(S219&lt;AD219,(S219/100),((S219-AD219)/100)))</f>
        <v>-</v>
      </c>
      <c r="AF219" s="0" t="n">
        <f aca="false">G219</f>
        <v>0</v>
      </c>
      <c r="AG219" s="0" t="n">
        <f aca="false">SUM(H219:Q219)</f>
        <v>0</v>
      </c>
    </row>
    <row r="220" customFormat="false" ht="13.5" hidden="false" customHeight="true" outlineLevel="0" collapsed="false">
      <c r="A220" s="13"/>
      <c r="B220" s="28"/>
      <c r="C220" s="15" t="s">
        <v>39</v>
      </c>
      <c r="D220" s="16" t="s">
        <v>40</v>
      </c>
      <c r="E220" s="16" t="n">
        <v>50</v>
      </c>
      <c r="F220" s="17" t="n">
        <v>74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s">
        <v>35</v>
      </c>
      <c r="S220" s="18" t="n">
        <f aca="false">IF(F220="-","",SUM(G220:Q220))</f>
        <v>0</v>
      </c>
      <c r="T220" s="19" t="n">
        <v>0</v>
      </c>
      <c r="U220" s="17" t="n">
        <v>145279</v>
      </c>
      <c r="V220" s="17" t="str">
        <f aca="false">IFERROR(VLOOKUP(U220,'Plantilla y Concentrado'!$B$4:$C$811,2,0),"")</f>
        <v>Ferrusca Solis Karla Marcela</v>
      </c>
      <c r="W220" s="20" t="n">
        <f aca="false">IF(S220=0,1,IF(S220&gt;AD220,(1-AE220),IF(S220&lt;AD220,1)))</f>
        <v>1</v>
      </c>
      <c r="X220" s="20" t="str">
        <f aca="false">IF(OR(S220=0,S220=""),"-",T220/S220)</f>
        <v>-</v>
      </c>
      <c r="Y220" s="21" t="n">
        <f aca="false">IF(T220&gt;S220,"SI")</f>
        <v>0</v>
      </c>
      <c r="AD220" s="23" t="n">
        <f aca="false">IF(F220="-","",F220*0.021)</f>
        <v>1.554</v>
      </c>
      <c r="AE220" s="0" t="str">
        <f aca="false">IF(S220=0,"-",IF(S220&lt;AD220,(S220/100),((S220-AD220)/100)))</f>
        <v>-</v>
      </c>
      <c r="AF220" s="0" t="n">
        <f aca="false">G220</f>
        <v>0</v>
      </c>
      <c r="AG220" s="0" t="n">
        <f aca="false">SUM(H220:Q220)</f>
        <v>0</v>
      </c>
    </row>
    <row r="221" customFormat="false" ht="13.5" hidden="false" customHeight="true" outlineLevel="0" collapsed="false">
      <c r="A221" s="13"/>
      <c r="B221" s="28"/>
      <c r="C221" s="15" t="s">
        <v>39</v>
      </c>
      <c r="D221" s="16" t="s">
        <v>40</v>
      </c>
      <c r="E221" s="16" t="n">
        <v>51</v>
      </c>
      <c r="F221" s="17" t="n">
        <v>85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s">
        <v>35</v>
      </c>
      <c r="S221" s="18" t="n">
        <f aca="false">IF(F221="-","",SUM(G221:Q221))</f>
        <v>0</v>
      </c>
      <c r="T221" s="19" t="n">
        <v>0</v>
      </c>
      <c r="U221" s="17" t="n">
        <v>145279</v>
      </c>
      <c r="V221" s="17" t="str">
        <f aca="false">IFERROR(VLOOKUP(U221,'Plantilla y Concentrado'!$B$4:$C$811,2,0),"")</f>
        <v>Ferrusca Solis Karla Marcela</v>
      </c>
      <c r="W221" s="20" t="n">
        <f aca="false">IF(S221=0,1,IF(S221&gt;AD221,(1-AE221),IF(S221&lt;AD221,1)))</f>
        <v>1</v>
      </c>
      <c r="X221" s="20" t="str">
        <f aca="false">IF(OR(S221=0,S221=""),"-",T221/S221)</f>
        <v>-</v>
      </c>
      <c r="Y221" s="21" t="n">
        <f aca="false">IF(T221&gt;S221,"SI")</f>
        <v>0</v>
      </c>
      <c r="AD221" s="23" t="n">
        <f aca="false">IF(F221="-","",F221*0.021)</f>
        <v>1.785</v>
      </c>
      <c r="AE221" s="0" t="str">
        <f aca="false">IF(S221=0,"-",IF(S221&lt;AD221,(S221/100),((S221-AD221)/100)))</f>
        <v>-</v>
      </c>
      <c r="AF221" s="0" t="n">
        <f aca="false">G221</f>
        <v>0</v>
      </c>
      <c r="AG221" s="0" t="n">
        <f aca="false">SUM(H221:Q221)</f>
        <v>0</v>
      </c>
    </row>
    <row r="222" customFormat="false" ht="13.5" hidden="false" customHeight="true" outlineLevel="0" collapsed="false">
      <c r="A222" s="13"/>
      <c r="B222" s="28"/>
      <c r="C222" s="15" t="s">
        <v>39</v>
      </c>
      <c r="D222" s="16" t="s">
        <v>40</v>
      </c>
      <c r="E222" s="16" t="n">
        <v>52</v>
      </c>
      <c r="F222" s="17" t="n">
        <v>51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s">
        <v>35</v>
      </c>
      <c r="S222" s="18" t="n">
        <f aca="false">IF(F222="-","",SUM(G222:Q222))</f>
        <v>0</v>
      </c>
      <c r="T222" s="19" t="n">
        <v>0</v>
      </c>
      <c r="U222" s="17" t="n">
        <v>145279</v>
      </c>
      <c r="V222" s="17" t="str">
        <f aca="false">IFERROR(VLOOKUP(U222,'Plantilla y Concentrado'!$B$4:$C$811,2,0),"")</f>
        <v>Ferrusca Solis Karla Marcela</v>
      </c>
      <c r="W222" s="20" t="n">
        <f aca="false">IF(S222=0,1,IF(S222&gt;AD222,(1-AE222),IF(S222&lt;AD222,1)))</f>
        <v>1</v>
      </c>
      <c r="X222" s="20" t="str">
        <f aca="false">IF(OR(S222=0,S222=""),"-",T222/S222)</f>
        <v>-</v>
      </c>
      <c r="Y222" s="21" t="n">
        <f aca="false">IF(T222&gt;S222,"SI")</f>
        <v>0</v>
      </c>
      <c r="AD222" s="23" t="n">
        <f aca="false">IF(F222="-","",F222*0.021)</f>
        <v>1.071</v>
      </c>
      <c r="AE222" s="0" t="str">
        <f aca="false">IF(S222=0,"-",IF(S222&lt;AD222,(S222/100),((S222-AD222)/100)))</f>
        <v>-</v>
      </c>
      <c r="AF222" s="0" t="n">
        <f aca="false">G222</f>
        <v>0</v>
      </c>
      <c r="AG222" s="0" t="n">
        <f aca="false">SUM(H222:Q222)</f>
        <v>0</v>
      </c>
    </row>
    <row r="223" customFormat="false" ht="13.5" hidden="false" customHeight="true" outlineLevel="0" collapsed="false">
      <c r="A223" s="13"/>
      <c r="B223" s="28"/>
      <c r="C223" s="15" t="s">
        <v>39</v>
      </c>
      <c r="D223" s="16" t="s">
        <v>40</v>
      </c>
      <c r="E223" s="16" t="s">
        <v>41</v>
      </c>
      <c r="F223" s="17" t="n">
        <v>75</v>
      </c>
      <c r="G223" s="17" t="n">
        <v>0</v>
      </c>
      <c r="H223" s="17" t="n">
        <v>0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s">
        <v>35</v>
      </c>
      <c r="S223" s="18" t="n">
        <f aca="false">IF(F223="-","",SUM(G223:Q223))</f>
        <v>0</v>
      </c>
      <c r="T223" s="19" t="n">
        <v>0</v>
      </c>
      <c r="U223" s="17" t="n">
        <v>155312</v>
      </c>
      <c r="V223" s="17" t="str">
        <f aca="false">IFERROR(VLOOKUP(U223,'Plantilla y Concentrado'!$B$4:$C$811,2,0),"")</f>
        <v>Rosas Paniagua Elizabeth</v>
      </c>
      <c r="W223" s="20" t="n">
        <f aca="false">IF(S223=0,1,IF(S223&gt;AD223,(1-AE223),IF(S223&lt;AD223,1)))</f>
        <v>1</v>
      </c>
      <c r="X223" s="20" t="str">
        <f aca="false">IF(OR(S223=0,S223=""),"-",T223/S223)</f>
        <v>-</v>
      </c>
      <c r="Y223" s="21" t="n">
        <f aca="false">IF(T223&gt;S223,"SI")</f>
        <v>0</v>
      </c>
      <c r="AD223" s="23" t="n">
        <f aca="false">IF(F223="-","",F223*0.021)</f>
        <v>1.575</v>
      </c>
      <c r="AE223" s="0" t="str">
        <f aca="false">IF(S223=0,"-",IF(S223&lt;AD223,(S223/100),((S223-AD223)/100)))</f>
        <v>-</v>
      </c>
      <c r="AF223" s="0" t="n">
        <f aca="false">G223</f>
        <v>0</v>
      </c>
      <c r="AG223" s="0" t="n">
        <f aca="false">SUM(H223:Q223)</f>
        <v>0</v>
      </c>
    </row>
    <row r="224" customFormat="false" ht="13.5" hidden="false" customHeight="true" outlineLevel="0" collapsed="false">
      <c r="A224" s="13"/>
      <c r="B224" s="28"/>
      <c r="C224" s="15" t="s">
        <v>39</v>
      </c>
      <c r="D224" s="16" t="s">
        <v>40</v>
      </c>
      <c r="E224" s="16" t="n">
        <v>56</v>
      </c>
      <c r="F224" s="17" t="n">
        <v>60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s">
        <v>35</v>
      </c>
      <c r="S224" s="18" t="n">
        <f aca="false">IF(F224="-","",SUM(G224:Q224))</f>
        <v>0</v>
      </c>
      <c r="T224" s="19" t="n">
        <v>0</v>
      </c>
      <c r="U224" s="17" t="n">
        <v>155312</v>
      </c>
      <c r="V224" s="17" t="str">
        <f aca="false">IFERROR(VLOOKUP(U224,'Plantilla y Concentrado'!$B$4:$C$811,2,0),"")</f>
        <v>Rosas Paniagua Elizabeth</v>
      </c>
      <c r="W224" s="20" t="n">
        <f aca="false">IF(S224=0,1,IF(S224&gt;AD224,(1-AE224),IF(S224&lt;AD224,1)))</f>
        <v>1</v>
      </c>
      <c r="X224" s="20" t="str">
        <f aca="false">IF(OR(S224=0,S224=""),"-",T224/S224)</f>
        <v>-</v>
      </c>
      <c r="Y224" s="21" t="n">
        <f aca="false">IF(T224&gt;S224,"SI")</f>
        <v>0</v>
      </c>
      <c r="AD224" s="23" t="n">
        <f aca="false">IF(F224="-","",F224*0.021)</f>
        <v>1.26</v>
      </c>
      <c r="AE224" s="0" t="str">
        <f aca="false">IF(S224=0,"-",IF(S224&lt;AD224,(S224/100),((S224-AD224)/100)))</f>
        <v>-</v>
      </c>
      <c r="AF224" s="0" t="n">
        <f aca="false">G224</f>
        <v>0</v>
      </c>
      <c r="AG224" s="0" t="n">
        <f aca="false">SUM(H224:Q224)</f>
        <v>0</v>
      </c>
    </row>
    <row r="225" customFormat="false" ht="13.5" hidden="false" customHeight="true" outlineLevel="0" collapsed="false">
      <c r="A225" s="13"/>
      <c r="B225" s="28"/>
      <c r="C225" s="15" t="s">
        <v>39</v>
      </c>
      <c r="D225" s="16" t="s">
        <v>40</v>
      </c>
      <c r="E225" s="16" t="n">
        <v>57</v>
      </c>
      <c r="F225" s="17" t="n">
        <v>81</v>
      </c>
      <c r="G225" s="17" t="n">
        <v>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s">
        <v>35</v>
      </c>
      <c r="S225" s="18" t="n">
        <f aca="false">IF(F225="-","",SUM(G225:Q225))</f>
        <v>0</v>
      </c>
      <c r="T225" s="19" t="n">
        <v>0</v>
      </c>
      <c r="U225" s="17" t="n">
        <v>155312</v>
      </c>
      <c r="V225" s="17" t="str">
        <f aca="false">IFERROR(VLOOKUP(U225,'Plantilla y Concentrado'!$B$4:$C$811,2,0),"")</f>
        <v>Rosas Paniagua Elizabeth</v>
      </c>
      <c r="W225" s="20" t="n">
        <f aca="false">IF(S225=0,1,IF(S225&gt;AD225,(1-AE225),IF(S225&lt;AD225,1)))</f>
        <v>1</v>
      </c>
      <c r="X225" s="20" t="str">
        <f aca="false">IF(OR(S225=0,S225=""),"-",T225/S225)</f>
        <v>-</v>
      </c>
      <c r="Y225" s="21" t="n">
        <f aca="false">IF(T225&gt;S225,"SI")</f>
        <v>0</v>
      </c>
      <c r="AD225" s="23" t="n">
        <f aca="false">IF(F225="-","",F225*0.021)</f>
        <v>1.701</v>
      </c>
      <c r="AE225" s="0" t="str">
        <f aca="false">IF(S225=0,"-",IF(S225&lt;AD225,(S225/100),((S225-AD225)/100)))</f>
        <v>-</v>
      </c>
      <c r="AF225" s="0" t="n">
        <f aca="false">G225</f>
        <v>0</v>
      </c>
      <c r="AG225" s="0" t="n">
        <f aca="false">SUM(H225:Q225)</f>
        <v>0</v>
      </c>
    </row>
    <row r="226" customFormat="false" ht="13.5" hidden="false" customHeight="true" outlineLevel="0" collapsed="false">
      <c r="A226" s="13"/>
      <c r="B226" s="28"/>
      <c r="C226" s="15" t="s">
        <v>39</v>
      </c>
      <c r="D226" s="16" t="s">
        <v>40</v>
      </c>
      <c r="E226" s="16" t="n">
        <v>58</v>
      </c>
      <c r="F226" s="17" t="n">
        <v>57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s">
        <v>35</v>
      </c>
      <c r="S226" s="18" t="n">
        <f aca="false">IF(F226="-","",SUM(G226:Q226))</f>
        <v>0</v>
      </c>
      <c r="T226" s="19" t="n">
        <v>0</v>
      </c>
      <c r="U226" s="17" t="n">
        <v>139272</v>
      </c>
      <c r="V226" s="17" t="str">
        <f aca="false">IFERROR(VLOOKUP(U226,'Plantilla y Concentrado'!$B$4:$C$811,2,0),"")</f>
        <v>Guzman Navarrete Arlen Esmeralda</v>
      </c>
      <c r="W226" s="20" t="n">
        <f aca="false">IF(S226=0,1,IF(S226&gt;AD226,(1-AE226),IF(S226&lt;AD226,1)))</f>
        <v>1</v>
      </c>
      <c r="X226" s="20" t="str">
        <f aca="false">IF(OR(S226=0,S226=""),"-",T226/S226)</f>
        <v>-</v>
      </c>
      <c r="Y226" s="21" t="n">
        <f aca="false">IF(T226&gt;S226,"SI")</f>
        <v>0</v>
      </c>
      <c r="AD226" s="23" t="n">
        <f aca="false">IF(F226="-","",F226*0.021)</f>
        <v>1.197</v>
      </c>
      <c r="AE226" s="0" t="str">
        <f aca="false">IF(S226=0,"-",IF(S226&lt;AD226,(S226/100),((S226-AD226)/100)))</f>
        <v>-</v>
      </c>
      <c r="AF226" s="0" t="n">
        <f aca="false">G226</f>
        <v>0</v>
      </c>
      <c r="AG226" s="0" t="n">
        <f aca="false">SUM(H226:Q226)</f>
        <v>0</v>
      </c>
    </row>
    <row r="227" customFormat="false" ht="13.5" hidden="true" customHeight="true" outlineLevel="0" collapsed="false">
      <c r="A227" s="13"/>
      <c r="B227" s="28"/>
      <c r="C227" s="15" t="s">
        <v>42</v>
      </c>
      <c r="D227" s="16" t="s">
        <v>40</v>
      </c>
      <c r="E227" s="16"/>
      <c r="F227" s="17" t="s">
        <v>37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0</v>
      </c>
      <c r="R227" s="17" t="s">
        <v>37</v>
      </c>
      <c r="S227" s="18" t="str">
        <f aca="false">IF(F227="-","",SUM(G227:Q227))</f>
        <v/>
      </c>
      <c r="T227" s="19" t="n">
        <v>0</v>
      </c>
      <c r="U227" s="17"/>
      <c r="V227" s="17" t="str">
        <f aca="false">IFERROR(VLOOKUP(U227,'Plantilla y Concentrado'!$B$4:$C$811,2,0),"")</f>
        <v/>
      </c>
      <c r="W227" s="20" t="n">
        <f aca="false">IF(S227=0,1,IF(S227&gt;AD227,(1-AE227),IF(S227&lt;AD227,1)))</f>
        <v>0</v>
      </c>
      <c r="X227" s="20" t="str">
        <f aca="false">IF(OR(S227=0,S227=""),"-",T227/S227)</f>
        <v>-</v>
      </c>
      <c r="Y227" s="21" t="n">
        <f aca="false">IF(T227&gt;S227,"SI")</f>
        <v>0</v>
      </c>
      <c r="AD227" s="23" t="str">
        <f aca="false">IF(F227="-","",F227*0.021)</f>
        <v/>
      </c>
      <c r="AE227" s="0" t="e">
        <f aca="false">IF(S227=0,"-",IF(S227&lt;AD227,(S227/100),((S227-AD227)/100)))</f>
        <v>#VALUE!</v>
      </c>
      <c r="AF227" s="0" t="n">
        <f aca="false">G227</f>
        <v>0</v>
      </c>
      <c r="AG227" s="0" t="n">
        <f aca="false">SUM(H227:Q227)</f>
        <v>0</v>
      </c>
    </row>
    <row r="228" customFormat="false" ht="13.5" hidden="true" customHeight="true" outlineLevel="0" collapsed="false">
      <c r="A228" s="13"/>
      <c r="B228" s="28"/>
      <c r="C228" s="15" t="s">
        <v>39</v>
      </c>
      <c r="D228" s="16" t="s">
        <v>40</v>
      </c>
      <c r="E228" s="16"/>
      <c r="F228" s="17" t="s">
        <v>37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s">
        <v>37</v>
      </c>
      <c r="S228" s="18" t="str">
        <f aca="false">IF(F228="-","",SUM(G228:Q228))</f>
        <v/>
      </c>
      <c r="T228" s="19" t="n">
        <v>0</v>
      </c>
      <c r="U228" s="17"/>
      <c r="V228" s="17" t="str">
        <f aca="false">IFERROR(VLOOKUP(U228,'Plantilla y Concentrado'!$B$4:$C$811,2,0),"")</f>
        <v/>
      </c>
      <c r="W228" s="20" t="n">
        <f aca="false">IF(S228=0,1,IF(S228&gt;AD228,(1-AE228),IF(S228&lt;AD228,1)))</f>
        <v>0</v>
      </c>
      <c r="X228" s="20" t="str">
        <f aca="false">IF(OR(S228=0,S228=""),"-",T228/S228)</f>
        <v>-</v>
      </c>
      <c r="Y228" s="21" t="n">
        <f aca="false">IF(T228&gt;S228,"SI")</f>
        <v>0</v>
      </c>
      <c r="AD228" s="23" t="str">
        <f aca="false">IF(F228="-","",F228*0.021)</f>
        <v/>
      </c>
      <c r="AE228" s="0" t="e">
        <f aca="false">IF(S228=0,"-",IF(S228&lt;AD228,(S228/100),((S228-AD228)/100)))</f>
        <v>#VALUE!</v>
      </c>
      <c r="AF228" s="0" t="n">
        <f aca="false">G228</f>
        <v>0</v>
      </c>
      <c r="AG228" s="0" t="n">
        <f aca="false">SUM(H228:Q228)</f>
        <v>0</v>
      </c>
    </row>
    <row r="229" customFormat="false" ht="13.5" hidden="true" customHeight="true" outlineLevel="0" collapsed="false">
      <c r="A229" s="13"/>
      <c r="B229" s="28"/>
      <c r="C229" s="15" t="s">
        <v>39</v>
      </c>
      <c r="D229" s="16" t="s">
        <v>40</v>
      </c>
      <c r="E229" s="16"/>
      <c r="F229" s="17" t="s">
        <v>37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s">
        <v>37</v>
      </c>
      <c r="S229" s="18" t="str">
        <f aca="false">IF(F229="-","",SUM(G229:Q229))</f>
        <v/>
      </c>
      <c r="T229" s="19" t="n">
        <v>0</v>
      </c>
      <c r="U229" s="17"/>
      <c r="V229" s="17" t="str">
        <f aca="false">IFERROR(VLOOKUP(U229,'Plantilla y Concentrado'!$B$4:$C$811,2,0),"")</f>
        <v/>
      </c>
      <c r="W229" s="20" t="n">
        <f aca="false">IF(S229=0,1,IF(S229&gt;AD229,(1-AE229),IF(S229&lt;AD229,1)))</f>
        <v>0</v>
      </c>
      <c r="X229" s="20" t="str">
        <f aca="false">IF(OR(S229=0,S229=""),"-",T229/S229)</f>
        <v>-</v>
      </c>
      <c r="Y229" s="21" t="n">
        <f aca="false">IF(T229&gt;S229,"SI")</f>
        <v>0</v>
      </c>
      <c r="AD229" s="23" t="str">
        <f aca="false">IF(F229="-","",F229*0.021)</f>
        <v/>
      </c>
      <c r="AE229" s="0" t="e">
        <f aca="false">IF(S229=0,"-",IF(S229&lt;AD229,(S229/100),((S229-AD229)/100)))</f>
        <v>#VALUE!</v>
      </c>
      <c r="AF229" s="0" t="n">
        <f aca="false">G229</f>
        <v>0</v>
      </c>
      <c r="AG229" s="0" t="n">
        <f aca="false">SUM(H229:Q229)</f>
        <v>0</v>
      </c>
    </row>
    <row r="230" customFormat="false" ht="13.5" hidden="true" customHeight="true" outlineLevel="0" collapsed="false">
      <c r="A230" s="13"/>
      <c r="B230" s="28"/>
      <c r="C230" s="15" t="s">
        <v>39</v>
      </c>
      <c r="D230" s="16" t="s">
        <v>40</v>
      </c>
      <c r="E230" s="16"/>
      <c r="F230" s="17" t="s">
        <v>37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s">
        <v>37</v>
      </c>
      <c r="S230" s="18" t="str">
        <f aca="false">IF(F230="-","",SUM(G230:Q230))</f>
        <v/>
      </c>
      <c r="T230" s="19" t="n">
        <v>0</v>
      </c>
      <c r="U230" s="17"/>
      <c r="V230" s="17" t="str">
        <f aca="false">IFERROR(VLOOKUP(U230,'Plantilla y Concentrado'!$B$4:$C$811,2,0),"")</f>
        <v/>
      </c>
      <c r="W230" s="20" t="n">
        <f aca="false">IF(S230=0,1,IF(S230&gt;AD230,(1-AE230),IF(S230&lt;AD230,1)))</f>
        <v>0</v>
      </c>
      <c r="X230" s="20" t="str">
        <f aca="false">IF(OR(S230=0,S230=""),"-",T230/S230)</f>
        <v>-</v>
      </c>
      <c r="Y230" s="21" t="n">
        <f aca="false">IF(T230&gt;S230,"SI")</f>
        <v>0</v>
      </c>
      <c r="AD230" s="23" t="str">
        <f aca="false">IF(F230="-","",F230*0.021)</f>
        <v/>
      </c>
      <c r="AE230" s="0" t="e">
        <f aca="false">IF(S230=0,"-",IF(S230&lt;AD230,(S230/100),((S230-AD230)/100)))</f>
        <v>#VALUE!</v>
      </c>
      <c r="AF230" s="0" t="n">
        <f aca="false">G230</f>
        <v>0</v>
      </c>
      <c r="AG230" s="0" t="n">
        <f aca="false">SUM(H230:Q230)</f>
        <v>0</v>
      </c>
    </row>
    <row r="231" customFormat="false" ht="13.5" hidden="true" customHeight="true" outlineLevel="0" collapsed="false">
      <c r="A231" s="13"/>
      <c r="B231" s="28"/>
      <c r="C231" s="15" t="s">
        <v>39</v>
      </c>
      <c r="D231" s="16" t="s">
        <v>40</v>
      </c>
      <c r="E231" s="16"/>
      <c r="F231" s="17" t="s">
        <v>37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s">
        <v>37</v>
      </c>
      <c r="S231" s="18" t="str">
        <f aca="false">IF(F231="-","",SUM(G231:Q231))</f>
        <v/>
      </c>
      <c r="T231" s="19" t="n">
        <v>0</v>
      </c>
      <c r="U231" s="17"/>
      <c r="V231" s="17" t="str">
        <f aca="false">IFERROR(VLOOKUP(U231,'Plantilla y Concentrado'!$B$4:$C$811,2,0),"")</f>
        <v/>
      </c>
      <c r="W231" s="20" t="n">
        <f aca="false">IF(S231=0,1,IF(S231&gt;AD231,(1-AE231),IF(S231&lt;AD231,1)))</f>
        <v>0</v>
      </c>
      <c r="X231" s="20" t="str">
        <f aca="false">IF(OR(S231=0,S231=""),"-",T231/S231)</f>
        <v>-</v>
      </c>
      <c r="Y231" s="21" t="n">
        <f aca="false">IF(T231&gt;S231,"SI")</f>
        <v>0</v>
      </c>
      <c r="AD231" s="23" t="str">
        <f aca="false">IF(F231="-","",F231*0.021)</f>
        <v/>
      </c>
      <c r="AE231" s="0" t="e">
        <f aca="false">IF(S231=0,"-",IF(S231&lt;AD231,(S231/100),((S231-AD231)/100)))</f>
        <v>#VALUE!</v>
      </c>
      <c r="AF231" s="0" t="n">
        <f aca="false">G231</f>
        <v>0</v>
      </c>
      <c r="AG231" s="0" t="n">
        <f aca="false">SUM(H231:Q231)</f>
        <v>0</v>
      </c>
    </row>
    <row r="232" customFormat="false" ht="13.5" hidden="true" customHeight="true" outlineLevel="0" collapsed="false">
      <c r="A232" s="13"/>
      <c r="B232" s="28"/>
      <c r="C232" s="15" t="s">
        <v>39</v>
      </c>
      <c r="D232" s="16" t="s">
        <v>40</v>
      </c>
      <c r="E232" s="16"/>
      <c r="F232" s="17" t="s">
        <v>37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s">
        <v>37</v>
      </c>
      <c r="S232" s="18" t="str">
        <f aca="false">IF(F232="-","",SUM(G232:Q232))</f>
        <v/>
      </c>
      <c r="T232" s="19" t="n">
        <v>0</v>
      </c>
      <c r="U232" s="17"/>
      <c r="V232" s="17" t="str">
        <f aca="false">IFERROR(VLOOKUP(U232,'Plantilla y Concentrado'!$B$4:$C$811,2,0),"")</f>
        <v/>
      </c>
      <c r="W232" s="20" t="n">
        <f aca="false">IF(S232=0,1,IF(S232&gt;AD232,(1-AE232),IF(S232&lt;AD232,1)))</f>
        <v>0</v>
      </c>
      <c r="X232" s="20" t="str">
        <f aca="false">IF(OR(S232=0,S232=""),"-",T232/S232)</f>
        <v>-</v>
      </c>
      <c r="Y232" s="21" t="n">
        <f aca="false">IF(T232&gt;S232,"SI")</f>
        <v>0</v>
      </c>
      <c r="AD232" s="23" t="str">
        <f aca="false">IF(F232="-","",F232*0.021)</f>
        <v/>
      </c>
      <c r="AE232" s="0" t="e">
        <f aca="false">IF(S232=0,"-",IF(S232&lt;AD232,(S232/100),((S232-AD232)/100)))</f>
        <v>#VALUE!</v>
      </c>
      <c r="AF232" s="0" t="n">
        <f aca="false">G232</f>
        <v>0</v>
      </c>
      <c r="AG232" s="0" t="n">
        <f aca="false">SUM(H232:Q232)</f>
        <v>0</v>
      </c>
    </row>
    <row r="233" customFormat="false" ht="13.5" hidden="true" customHeight="true" outlineLevel="0" collapsed="false">
      <c r="A233" s="13"/>
      <c r="B233" s="28"/>
      <c r="C233" s="15" t="s">
        <v>39</v>
      </c>
      <c r="D233" s="16" t="s">
        <v>40</v>
      </c>
      <c r="E233" s="16"/>
      <c r="F233" s="17" t="s">
        <v>37</v>
      </c>
      <c r="G233" s="17" t="n">
        <v>0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s">
        <v>37</v>
      </c>
      <c r="S233" s="18" t="str">
        <f aca="false">IF(F233="-","",SUM(G233:Q233))</f>
        <v/>
      </c>
      <c r="T233" s="19" t="n">
        <v>0</v>
      </c>
      <c r="U233" s="17"/>
      <c r="V233" s="17" t="str">
        <f aca="false">IFERROR(VLOOKUP(U233,'Plantilla y Concentrado'!$B$4:$C$811,2,0),"")</f>
        <v/>
      </c>
      <c r="W233" s="20" t="n">
        <f aca="false">IF(S233=0,1,IF(S233&gt;AD233,(1-AE233),IF(S233&lt;AD233,1)))</f>
        <v>0</v>
      </c>
      <c r="X233" s="20" t="str">
        <f aca="false">IF(OR(S233=0,S233=""),"-",T233/S233)</f>
        <v>-</v>
      </c>
      <c r="Y233" s="21" t="n">
        <f aca="false">IF(T233&gt;S233,"SI")</f>
        <v>0</v>
      </c>
      <c r="AD233" s="23" t="str">
        <f aca="false">IF(F233="-","",F233*0.021)</f>
        <v/>
      </c>
      <c r="AE233" s="0" t="e">
        <f aca="false">IF(S233=0,"-",IF(S233&lt;AD233,(S233/100),((S233-AD233)/100)))</f>
        <v>#VALUE!</v>
      </c>
      <c r="AF233" s="0" t="n">
        <f aca="false">G233</f>
        <v>0</v>
      </c>
      <c r="AG233" s="0" t="n">
        <f aca="false">SUM(H233:Q233)</f>
        <v>0</v>
      </c>
    </row>
    <row r="234" customFormat="false" ht="13.5" hidden="true" customHeight="true" outlineLevel="0" collapsed="false">
      <c r="A234" s="13"/>
      <c r="B234" s="28"/>
      <c r="C234" s="15" t="s">
        <v>39</v>
      </c>
      <c r="D234" s="16" t="s">
        <v>40</v>
      </c>
      <c r="E234" s="16"/>
      <c r="F234" s="17" t="s">
        <v>37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s">
        <v>37</v>
      </c>
      <c r="S234" s="18" t="str">
        <f aca="false">IF(F234="-","",SUM(G234:Q234))</f>
        <v/>
      </c>
      <c r="T234" s="19" t="n">
        <v>0</v>
      </c>
      <c r="U234" s="17"/>
      <c r="V234" s="17" t="str">
        <f aca="false">IFERROR(VLOOKUP(U234,'Plantilla y Concentrado'!$B$4:$C$811,2,0),"")</f>
        <v/>
      </c>
      <c r="W234" s="20" t="n">
        <f aca="false">IF(S234=0,1,IF(S234&gt;AD234,(1-AE234),IF(S234&lt;AD234,1)))</f>
        <v>0</v>
      </c>
      <c r="X234" s="20" t="str">
        <f aca="false">IF(OR(S234=0,S234=""),"-",T234/S234)</f>
        <v>-</v>
      </c>
      <c r="Y234" s="21" t="n">
        <f aca="false">IF(T234&gt;S234,"SI")</f>
        <v>0</v>
      </c>
      <c r="AD234" s="23" t="str">
        <f aca="false">IF(F234="-","",F234*0.021)</f>
        <v/>
      </c>
      <c r="AE234" s="0" t="e">
        <f aca="false">IF(S234=0,"-",IF(S234&lt;AD234,(S234/100),((S234-AD234)/100)))</f>
        <v>#VALUE!</v>
      </c>
      <c r="AF234" s="0" t="n">
        <f aca="false">G234</f>
        <v>0</v>
      </c>
      <c r="AG234" s="0" t="n">
        <f aca="false">SUM(H234:Q234)</f>
        <v>0</v>
      </c>
    </row>
    <row r="235" customFormat="false" ht="13.5" hidden="true" customHeight="true" outlineLevel="0" collapsed="false">
      <c r="A235" s="13"/>
      <c r="B235" s="28"/>
      <c r="C235" s="15" t="s">
        <v>39</v>
      </c>
      <c r="D235" s="16" t="s">
        <v>40</v>
      </c>
      <c r="E235" s="16"/>
      <c r="F235" s="17" t="s">
        <v>37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s">
        <v>37</v>
      </c>
      <c r="S235" s="18" t="str">
        <f aca="false">IF(F235="-","",SUM(G235:Q235))</f>
        <v/>
      </c>
      <c r="T235" s="19" t="n">
        <v>0</v>
      </c>
      <c r="U235" s="17"/>
      <c r="V235" s="17" t="str">
        <f aca="false">IFERROR(VLOOKUP(U235,'Plantilla y Concentrado'!$B$4:$C$811,2,0),"")</f>
        <v/>
      </c>
      <c r="W235" s="20" t="n">
        <f aca="false">IF(S235=0,1,IF(S235&gt;AD235,(1-AE235),IF(S235&lt;AD235,1)))</f>
        <v>0</v>
      </c>
      <c r="X235" s="20" t="str">
        <f aca="false">IF(OR(S235=0,S235=""),"-",T235/S235)</f>
        <v>-</v>
      </c>
      <c r="Y235" s="21" t="n">
        <f aca="false">IF(T235&gt;S235,"SI")</f>
        <v>0</v>
      </c>
      <c r="AD235" s="23" t="str">
        <f aca="false">IF(F235="-","",F235*0.021)</f>
        <v/>
      </c>
      <c r="AE235" s="0" t="e">
        <f aca="false">IF(S235=0,"-",IF(S235&lt;AD235,(S235/100),((S235-AD235)/100)))</f>
        <v>#VALUE!</v>
      </c>
      <c r="AF235" s="0" t="n">
        <f aca="false">G235</f>
        <v>0</v>
      </c>
      <c r="AG235" s="0" t="n">
        <f aca="false">SUM(H235:Q235)</f>
        <v>0</v>
      </c>
    </row>
    <row r="236" customFormat="false" ht="13.5" hidden="true" customHeight="true" outlineLevel="0" collapsed="false">
      <c r="A236" s="13"/>
      <c r="B236" s="28"/>
      <c r="C236" s="15" t="s">
        <v>39</v>
      </c>
      <c r="D236" s="16" t="s">
        <v>40</v>
      </c>
      <c r="E236" s="16"/>
      <c r="F236" s="17" t="s">
        <v>37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s">
        <v>37</v>
      </c>
      <c r="S236" s="18" t="str">
        <f aca="false">IF(F236="-","",SUM(G236:Q236))</f>
        <v/>
      </c>
      <c r="T236" s="19" t="n">
        <v>0</v>
      </c>
      <c r="U236" s="17"/>
      <c r="V236" s="17" t="str">
        <f aca="false">IFERROR(VLOOKUP(U236,'Plantilla y Concentrado'!$B$4:$C$811,2,0),"")</f>
        <v/>
      </c>
      <c r="W236" s="20" t="n">
        <f aca="false">IF(S236=0,1,IF(S236&gt;AD236,(1-AE236),IF(S236&lt;AD236,1)))</f>
        <v>0</v>
      </c>
      <c r="X236" s="20" t="str">
        <f aca="false">IF(OR(S236=0,S236=""),"-",T236/S236)</f>
        <v>-</v>
      </c>
      <c r="Y236" s="21" t="n">
        <f aca="false">IF(T236&gt;S236,"SI")</f>
        <v>0</v>
      </c>
      <c r="AD236" s="23" t="str">
        <f aca="false">IF(F236="-","",F236*0.021)</f>
        <v/>
      </c>
      <c r="AE236" s="0" t="e">
        <f aca="false">IF(S236=0,"-",IF(S236&lt;AD236,(S236/100),((S236-AD236)/100)))</f>
        <v>#VALUE!</v>
      </c>
      <c r="AF236" s="0" t="n">
        <f aca="false">G236</f>
        <v>0</v>
      </c>
      <c r="AG236" s="0" t="n">
        <f aca="false">SUM(H236:Q236)</f>
        <v>0</v>
      </c>
    </row>
    <row r="237" customFormat="false" ht="13.5" hidden="true" customHeight="true" outlineLevel="0" collapsed="false">
      <c r="A237" s="13"/>
      <c r="B237" s="28"/>
      <c r="C237" s="15" t="s">
        <v>39</v>
      </c>
      <c r="D237" s="16" t="s">
        <v>40</v>
      </c>
      <c r="E237" s="16"/>
      <c r="F237" s="17" t="s">
        <v>37</v>
      </c>
      <c r="G237" s="17" t="n">
        <v>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s">
        <v>37</v>
      </c>
      <c r="S237" s="18" t="str">
        <f aca="false">IF(F237="-","",SUM(G237:Q237))</f>
        <v/>
      </c>
      <c r="T237" s="19" t="n">
        <v>0</v>
      </c>
      <c r="U237" s="17"/>
      <c r="V237" s="17" t="str">
        <f aca="false">IFERROR(VLOOKUP(U237,'Plantilla y Concentrado'!$B$4:$C$811,2,0),"")</f>
        <v/>
      </c>
      <c r="W237" s="20" t="n">
        <f aca="false">IF(S237=0,1,IF(S237&gt;AD237,(1-AE237),IF(S237&lt;AD237,1)))</f>
        <v>0</v>
      </c>
      <c r="X237" s="20" t="str">
        <f aca="false">IF(OR(S237=0,S237=""),"-",T237/S237)</f>
        <v>-</v>
      </c>
      <c r="Y237" s="21" t="n">
        <f aca="false">IF(T237&gt;S237,"SI")</f>
        <v>0</v>
      </c>
      <c r="AD237" s="23" t="str">
        <f aca="false">IF(F237="-","",F237*0.021)</f>
        <v/>
      </c>
      <c r="AE237" s="0" t="e">
        <f aca="false">IF(S237=0,"-",IF(S237&lt;AD237,(S237/100),((S237-AD237)/100)))</f>
        <v>#VALUE!</v>
      </c>
      <c r="AF237" s="0" t="n">
        <f aca="false">G237</f>
        <v>0</v>
      </c>
      <c r="AG237" s="0" t="n">
        <f aca="false">SUM(H237:Q237)</f>
        <v>0</v>
      </c>
    </row>
    <row r="238" customFormat="false" ht="13.5" hidden="false" customHeight="true" outlineLevel="0" collapsed="false">
      <c r="A238" s="13"/>
      <c r="B238" s="28"/>
      <c r="C238" s="25" t="s">
        <v>43</v>
      </c>
      <c r="D238" s="25"/>
      <c r="E238" s="26"/>
      <c r="F238" s="26" t="n">
        <f aca="false">SUM(F218:F237)</f>
        <v>611</v>
      </c>
      <c r="G238" s="26" t="n">
        <f aca="false">SUM(G218:G237)</f>
        <v>0</v>
      </c>
      <c r="H238" s="26" t="n">
        <f aca="false">SUM(H218:H237)</f>
        <v>0</v>
      </c>
      <c r="I238" s="26" t="n">
        <f aca="false">SUM(I218:I237)</f>
        <v>0</v>
      </c>
      <c r="J238" s="26" t="n">
        <f aca="false">SUM(J218:J237)</f>
        <v>0</v>
      </c>
      <c r="K238" s="26" t="n">
        <f aca="false">SUM(K218:K237)</f>
        <v>0</v>
      </c>
      <c r="L238" s="26" t="n">
        <f aca="false">SUM(L218:L237)</f>
        <v>0</v>
      </c>
      <c r="M238" s="26" t="n">
        <f aca="false">SUM(M218:M237)</f>
        <v>0</v>
      </c>
      <c r="N238" s="26" t="n">
        <f aca="false">SUM(N218:N237)</f>
        <v>0</v>
      </c>
      <c r="O238" s="26" t="n">
        <f aca="false">SUM(O218:O237)</f>
        <v>0</v>
      </c>
      <c r="P238" s="26" t="n">
        <f aca="false">SUM(P218:P237)</f>
        <v>0</v>
      </c>
      <c r="Q238" s="26" t="n">
        <f aca="false">SUM(Q218:Q237)</f>
        <v>0</v>
      </c>
      <c r="R238" s="26" t="n">
        <f aca="false">COUNTIF((R218:R237),"Si")</f>
        <v>9</v>
      </c>
      <c r="S238" s="18" t="n">
        <f aca="false">IF(F238="-","",SUM(G238:Q238))</f>
        <v>0</v>
      </c>
      <c r="T238" s="27" t="n">
        <f aca="false">SUM(T218:T237)</f>
        <v>0</v>
      </c>
      <c r="U238" s="26"/>
      <c r="V238" s="26" t="str">
        <f aca="false">IFERROR(VLOOKUP(U238,'Plantilla y Concentrado'!$B$4:$C$811,2,0),"")</f>
        <v/>
      </c>
      <c r="W238" s="20" t="n">
        <f aca="false">AVERAGE(W218:W237)</f>
        <v>0.45</v>
      </c>
      <c r="X238" s="20" t="str">
        <f aca="false">IF(OR(S238=0,S238=""),"-",T238/S238)</f>
        <v>-</v>
      </c>
      <c r="Y238" s="21" t="n">
        <f aca="false">IF(T238&gt;S238,"SI")</f>
        <v>0</v>
      </c>
      <c r="AD238" s="23" t="n">
        <f aca="false">IF(F238="-","",F238*0.021)</f>
        <v>12.831</v>
      </c>
      <c r="AE238" s="0" t="str">
        <f aca="false">IF(S238=0,"-",IF(S238&lt;AD238,(S238/100),((S238-AD238)/100)))</f>
        <v>-</v>
      </c>
      <c r="AF238" s="0" t="n">
        <f aca="false">G238</f>
        <v>0</v>
      </c>
      <c r="AG238" s="0" t="n">
        <f aca="false">SUM(H238:Q238)</f>
        <v>0</v>
      </c>
    </row>
    <row r="239" customFormat="false" ht="13.5" hidden="false" customHeight="true" outlineLevel="0" collapsed="false">
      <c r="A239" s="13"/>
      <c r="B239" s="28"/>
      <c r="C239" s="15" t="s">
        <v>39</v>
      </c>
      <c r="D239" s="16" t="s">
        <v>44</v>
      </c>
      <c r="E239" s="16" t="s">
        <v>45</v>
      </c>
      <c r="F239" s="17" t="n">
        <v>18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s">
        <v>35</v>
      </c>
      <c r="S239" s="18" t="n">
        <f aca="false">IF(F239="-","",SUM(G239:Q239))</f>
        <v>0</v>
      </c>
      <c r="T239" s="19" t="n">
        <v>0</v>
      </c>
      <c r="U239" s="17" t="n">
        <v>136675</v>
      </c>
      <c r="V239" s="17" t="str">
        <f aca="false">IFERROR(VLOOKUP(U239,'Plantilla y Concentrado'!$B$4:$C$811,2,0),"")</f>
        <v>Montiel Ramirez Cintya Elizabeth</v>
      </c>
      <c r="W239" s="20" t="n">
        <f aca="false">IF(S239=0,1,IF(S239&gt;AD239,(1-AE239),IF(S239&lt;AD239,1)))</f>
        <v>1</v>
      </c>
      <c r="X239" s="20" t="str">
        <f aca="false">IF(OR(S239=0,S239=""),"-",T239/S239)</f>
        <v>-</v>
      </c>
      <c r="Y239" s="21" t="n">
        <f aca="false">IF(T239&gt;S239,"SI")</f>
        <v>0</v>
      </c>
      <c r="AD239" s="23" t="n">
        <f aca="false">IF(F239="-","",F239*0.021)</f>
        <v>0.378</v>
      </c>
      <c r="AE239" s="0" t="str">
        <f aca="false">IF(S239=0,"-",IF(S239&lt;AD239,(S239/100),((S239-AD239)/100)))</f>
        <v>-</v>
      </c>
      <c r="AF239" s="0" t="n">
        <f aca="false">G239</f>
        <v>0</v>
      </c>
      <c r="AG239" s="0" t="n">
        <f aca="false">SUM(H239:Q239)</f>
        <v>0</v>
      </c>
    </row>
    <row r="240" customFormat="false" ht="13.5" hidden="false" customHeight="true" outlineLevel="0" collapsed="false">
      <c r="A240" s="13"/>
      <c r="B240" s="28"/>
      <c r="C240" s="15" t="s">
        <v>39</v>
      </c>
      <c r="D240" s="16" t="s">
        <v>44</v>
      </c>
      <c r="E240" s="16" t="n">
        <v>33</v>
      </c>
      <c r="F240" s="17" t="n">
        <v>59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s">
        <v>35</v>
      </c>
      <c r="S240" s="18" t="n">
        <f aca="false">IF(F240="-","",SUM(G240:Q240))</f>
        <v>0</v>
      </c>
      <c r="T240" s="19" t="n">
        <v>0</v>
      </c>
      <c r="U240" s="17" t="n">
        <v>136675</v>
      </c>
      <c r="V240" s="17" t="str">
        <f aca="false">IFERROR(VLOOKUP(U240,'Plantilla y Concentrado'!$B$4:$C$811,2,0),"")</f>
        <v>Montiel Ramirez Cintya Elizabeth</v>
      </c>
      <c r="W240" s="20" t="n">
        <f aca="false">IF(S240=0,1,IF(S240&gt;AD240,(1-AE240),IF(S240&lt;AD240,1)))</f>
        <v>1</v>
      </c>
      <c r="X240" s="20" t="str">
        <f aca="false">IF(OR(S240=0,S240=""),"-",T240/S240)</f>
        <v>-</v>
      </c>
      <c r="Y240" s="21" t="n">
        <f aca="false">IF(T240&gt;S240,"SI")</f>
        <v>0</v>
      </c>
      <c r="AD240" s="23" t="n">
        <f aca="false">IF(F240="-","",F240*0.021)</f>
        <v>1.239</v>
      </c>
      <c r="AE240" s="0" t="str">
        <f aca="false">IF(S240=0,"-",IF(S240&lt;AD240,(S240/100),((S240-AD240)/100)))</f>
        <v>-</v>
      </c>
      <c r="AF240" s="0" t="n">
        <f aca="false">G240</f>
        <v>0</v>
      </c>
      <c r="AG240" s="0" t="n">
        <f aca="false">SUM(H240:Q240)</f>
        <v>0</v>
      </c>
    </row>
    <row r="241" customFormat="false" ht="13.5" hidden="false" customHeight="true" outlineLevel="0" collapsed="false">
      <c r="A241" s="13"/>
      <c r="B241" s="28"/>
      <c r="C241" s="15" t="s">
        <v>39</v>
      </c>
      <c r="D241" s="16" t="s">
        <v>44</v>
      </c>
      <c r="E241" s="16" t="n">
        <v>34</v>
      </c>
      <c r="F241" s="17" t="n">
        <v>58</v>
      </c>
      <c r="G241" s="17" t="n">
        <v>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s">
        <v>35</v>
      </c>
      <c r="S241" s="18" t="n">
        <f aca="false">IF(F241="-","",SUM(G241:Q241))</f>
        <v>0</v>
      </c>
      <c r="T241" s="19" t="n">
        <v>0</v>
      </c>
      <c r="U241" s="17" t="n">
        <v>136675</v>
      </c>
      <c r="V241" s="17" t="str">
        <f aca="false">IFERROR(VLOOKUP(U241,'Plantilla y Concentrado'!$B$4:$C$811,2,0),"")</f>
        <v>Montiel Ramirez Cintya Elizabeth</v>
      </c>
      <c r="W241" s="20" t="n">
        <f aca="false">IF(S241=0,1,IF(S241&gt;AD241,(1-AE241),IF(S241&lt;AD241,1)))</f>
        <v>1</v>
      </c>
      <c r="X241" s="20" t="str">
        <f aca="false">IF(OR(S241=0,S241=""),"-",T241/S241)</f>
        <v>-</v>
      </c>
      <c r="Y241" s="21" t="n">
        <f aca="false">IF(T241&gt;S241,"SI")</f>
        <v>0</v>
      </c>
      <c r="AD241" s="23" t="n">
        <f aca="false">IF(F241="-","",F241*0.021)</f>
        <v>1.218</v>
      </c>
      <c r="AE241" s="0" t="str">
        <f aca="false">IF(S241=0,"-",IF(S241&lt;AD241,(S241/100),((S241-AD241)/100)))</f>
        <v>-</v>
      </c>
      <c r="AF241" s="0" t="n">
        <f aca="false">G241</f>
        <v>0</v>
      </c>
      <c r="AG241" s="0" t="n">
        <f aca="false">SUM(H241:Q241)</f>
        <v>0</v>
      </c>
    </row>
    <row r="242" customFormat="false" ht="13.5" hidden="false" customHeight="true" outlineLevel="0" collapsed="false">
      <c r="A242" s="13"/>
      <c r="B242" s="28"/>
      <c r="C242" s="15" t="s">
        <v>39</v>
      </c>
      <c r="D242" s="16" t="s">
        <v>44</v>
      </c>
      <c r="E242" s="16" t="n">
        <v>35</v>
      </c>
      <c r="F242" s="17" t="n">
        <v>56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s">
        <v>35</v>
      </c>
      <c r="S242" s="18" t="n">
        <f aca="false">IF(F242="-","",SUM(G242:Q242))</f>
        <v>0</v>
      </c>
      <c r="T242" s="19" t="n">
        <v>0</v>
      </c>
      <c r="U242" s="17" t="n">
        <v>136675</v>
      </c>
      <c r="V242" s="17" t="str">
        <f aca="false">IFERROR(VLOOKUP(U242,'Plantilla y Concentrado'!$B$4:$C$811,2,0),"")</f>
        <v>Montiel Ramirez Cintya Elizabeth</v>
      </c>
      <c r="W242" s="20" t="n">
        <f aca="false">IF(S242=0,1,IF(S242&gt;AD242,(1-AE242),IF(S242&lt;AD242,1)))</f>
        <v>1</v>
      </c>
      <c r="X242" s="20" t="str">
        <f aca="false">IF(OR(S242=0,S242=""),"-",T242/S242)</f>
        <v>-</v>
      </c>
      <c r="Y242" s="21" t="n">
        <f aca="false">IF(T242&gt;S242,"SI")</f>
        <v>0</v>
      </c>
      <c r="AD242" s="23" t="n">
        <f aca="false">IF(F242="-","",F242*0.021)</f>
        <v>1.176</v>
      </c>
      <c r="AE242" s="0" t="str">
        <f aca="false">IF(S242=0,"-",IF(S242&lt;AD242,(S242/100),((S242-AD242)/100)))</f>
        <v>-</v>
      </c>
      <c r="AF242" s="0" t="n">
        <f aca="false">G242</f>
        <v>0</v>
      </c>
      <c r="AG242" s="0" t="n">
        <f aca="false">SUM(H242:Q242)</f>
        <v>0</v>
      </c>
    </row>
    <row r="243" customFormat="false" ht="13.5" hidden="false" customHeight="true" outlineLevel="0" collapsed="false">
      <c r="A243" s="13"/>
      <c r="B243" s="28"/>
      <c r="C243" s="15" t="s">
        <v>39</v>
      </c>
      <c r="D243" s="16" t="s">
        <v>44</v>
      </c>
      <c r="E243" s="16" t="n">
        <v>36</v>
      </c>
      <c r="F243" s="17" t="n">
        <v>50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s">
        <v>35</v>
      </c>
      <c r="S243" s="18" t="n">
        <f aca="false">IF(F243="-","",SUM(G243:Q243))</f>
        <v>0</v>
      </c>
      <c r="T243" s="19" t="n">
        <v>0</v>
      </c>
      <c r="U243" s="17" t="n">
        <v>136675</v>
      </c>
      <c r="V243" s="17" t="str">
        <f aca="false">IFERROR(VLOOKUP(U243,'Plantilla y Concentrado'!$B$4:$C$811,2,0),"")</f>
        <v>Montiel Ramirez Cintya Elizabeth</v>
      </c>
      <c r="W243" s="20" t="n">
        <f aca="false">IF(S243=0,1,IF(S243&gt;AD243,(1-AE243),IF(S243&lt;AD243,1)))</f>
        <v>1</v>
      </c>
      <c r="X243" s="20" t="str">
        <f aca="false">IF(OR(S243=0,S243=""),"-",T243/S243)</f>
        <v>-</v>
      </c>
      <c r="Y243" s="21" t="n">
        <f aca="false">IF(T243&gt;S243,"SI")</f>
        <v>0</v>
      </c>
      <c r="AD243" s="23" t="n">
        <f aca="false">IF(F243="-","",F243*0.021)</f>
        <v>1.05</v>
      </c>
      <c r="AE243" s="0" t="str">
        <f aca="false">IF(S243=0,"-",IF(S243&lt;AD243,(S243/100),((S243-AD243)/100)))</f>
        <v>-</v>
      </c>
      <c r="AF243" s="0" t="n">
        <f aca="false">G243</f>
        <v>0</v>
      </c>
      <c r="AG243" s="0" t="n">
        <f aca="false">SUM(H243:Q243)</f>
        <v>0</v>
      </c>
    </row>
    <row r="244" customFormat="false" ht="13.5" hidden="false" customHeight="true" outlineLevel="0" collapsed="false">
      <c r="A244" s="13"/>
      <c r="B244" s="28"/>
      <c r="C244" s="15" t="s">
        <v>39</v>
      </c>
      <c r="D244" s="16" t="s">
        <v>44</v>
      </c>
      <c r="E244" s="16" t="s">
        <v>46</v>
      </c>
      <c r="F244" s="17" t="n">
        <v>34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s">
        <v>35</v>
      </c>
      <c r="S244" s="18" t="n">
        <f aca="false">IF(F244="-","",SUM(G244:Q244))</f>
        <v>0</v>
      </c>
      <c r="T244" s="19" t="n">
        <v>0</v>
      </c>
      <c r="U244" s="17" t="n">
        <v>136675</v>
      </c>
      <c r="V244" s="17" t="str">
        <f aca="false">IFERROR(VLOOKUP(U244,'Plantilla y Concentrado'!$B$4:$C$811,2,0),"")</f>
        <v>Montiel Ramirez Cintya Elizabeth</v>
      </c>
      <c r="W244" s="20" t="n">
        <f aca="false">IF(S244=0,1,IF(S244&gt;AD244,(1-AE244),IF(S244&lt;AD244,1)))</f>
        <v>1</v>
      </c>
      <c r="X244" s="20" t="str">
        <f aca="false">IF(OR(S244=0,S244=""),"-",T244/S244)</f>
        <v>-</v>
      </c>
      <c r="Y244" s="21" t="n">
        <f aca="false">IF(T244&gt;S244,"SI")</f>
        <v>0</v>
      </c>
      <c r="AD244" s="23" t="n">
        <f aca="false">IF(F244="-","",F244*0.021)</f>
        <v>0.714</v>
      </c>
      <c r="AE244" s="0" t="str">
        <f aca="false">IF(S244=0,"-",IF(S244&lt;AD244,(S244/100),((S244-AD244)/100)))</f>
        <v>-</v>
      </c>
      <c r="AF244" s="0" t="n">
        <f aca="false">G244</f>
        <v>0</v>
      </c>
      <c r="AG244" s="0" t="n">
        <f aca="false">SUM(H244:Q244)</f>
        <v>0</v>
      </c>
    </row>
    <row r="245" customFormat="false" ht="13.5" hidden="true" customHeight="true" outlineLevel="0" collapsed="false">
      <c r="A245" s="13"/>
      <c r="B245" s="28"/>
      <c r="C245" s="15" t="s">
        <v>39</v>
      </c>
      <c r="D245" s="16" t="s">
        <v>44</v>
      </c>
      <c r="E245" s="16"/>
      <c r="F245" s="17" t="s">
        <v>37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s">
        <v>37</v>
      </c>
      <c r="S245" s="18" t="str">
        <f aca="false">IF(F245="-","",SUM(G245:Q245))</f>
        <v/>
      </c>
      <c r="T245" s="19" t="n">
        <v>0</v>
      </c>
      <c r="U245" s="17"/>
      <c r="V245" s="17" t="str">
        <f aca="false">IFERROR(VLOOKUP(U245,'Plantilla y Concentrado'!$B$4:$C$811,2,0),"")</f>
        <v/>
      </c>
      <c r="W245" s="20" t="n">
        <f aca="false">IF(S245=0,1,IF(S245&gt;AD245,(1-AE245),IF(S245&lt;AD245,1)))</f>
        <v>0</v>
      </c>
      <c r="X245" s="20" t="str">
        <f aca="false">IF(OR(S245=0,S245=""),"-",T245/S245)</f>
        <v>-</v>
      </c>
      <c r="Y245" s="21" t="n">
        <f aca="false">IF(T245&gt;S245,"SI")</f>
        <v>0</v>
      </c>
      <c r="AD245" s="23" t="str">
        <f aca="false">IF(F245="-","",F245*0.021)</f>
        <v/>
      </c>
      <c r="AE245" s="0" t="e">
        <f aca="false">IF(S245=0,"-",IF(S245&lt;AD245,(S245/100),((S245-AD245)/100)))</f>
        <v>#VALUE!</v>
      </c>
      <c r="AF245" s="0" t="n">
        <f aca="false">G245</f>
        <v>0</v>
      </c>
      <c r="AG245" s="0" t="n">
        <f aca="false">SUM(H245:Q245)</f>
        <v>0</v>
      </c>
    </row>
    <row r="246" customFormat="false" ht="13.5" hidden="true" customHeight="true" outlineLevel="0" collapsed="false">
      <c r="A246" s="13"/>
      <c r="B246" s="28"/>
      <c r="C246" s="15" t="s">
        <v>39</v>
      </c>
      <c r="D246" s="16" t="s">
        <v>44</v>
      </c>
      <c r="E246" s="16"/>
      <c r="F246" s="17" t="s">
        <v>37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0</v>
      </c>
      <c r="P246" s="17" t="n">
        <v>0</v>
      </c>
      <c r="Q246" s="17" t="n">
        <v>0</v>
      </c>
      <c r="R246" s="17" t="s">
        <v>37</v>
      </c>
      <c r="S246" s="18" t="str">
        <f aca="false">IF(F246="-","",SUM(G246:Q246))</f>
        <v/>
      </c>
      <c r="T246" s="19" t="n">
        <v>0</v>
      </c>
      <c r="U246" s="17"/>
      <c r="V246" s="17" t="str">
        <f aca="false">IFERROR(VLOOKUP(U246,'Plantilla y Concentrado'!$B$4:$C$811,2,0),"")</f>
        <v/>
      </c>
      <c r="W246" s="20" t="n">
        <f aca="false">IF(S246=0,1,IF(S246&gt;AD246,(1-AE246),IF(S246&lt;AD246,1)))</f>
        <v>0</v>
      </c>
      <c r="X246" s="20" t="str">
        <f aca="false">IF(OR(S246=0,S246=""),"-",T246/S246)</f>
        <v>-</v>
      </c>
      <c r="Y246" s="21" t="n">
        <f aca="false">IF(T246&gt;S246,"SI")</f>
        <v>0</v>
      </c>
      <c r="AD246" s="23" t="str">
        <f aca="false">IF(F246="-","",F246*0.021)</f>
        <v/>
      </c>
      <c r="AE246" s="0" t="e">
        <f aca="false">IF(S246=0,"-",IF(S246&lt;AD246,(S246/100),((S246-AD246)/100)))</f>
        <v>#VALUE!</v>
      </c>
      <c r="AF246" s="0" t="n">
        <f aca="false">G246</f>
        <v>0</v>
      </c>
      <c r="AG246" s="0" t="n">
        <f aca="false">SUM(H246:Q246)</f>
        <v>0</v>
      </c>
    </row>
    <row r="247" customFormat="false" ht="13.5" hidden="true" customHeight="true" outlineLevel="0" collapsed="false">
      <c r="A247" s="13"/>
      <c r="B247" s="28"/>
      <c r="C247" s="15" t="s">
        <v>39</v>
      </c>
      <c r="D247" s="16" t="s">
        <v>44</v>
      </c>
      <c r="E247" s="16"/>
      <c r="F247" s="17" t="s">
        <v>37</v>
      </c>
      <c r="G247" s="17" t="n">
        <v>0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s">
        <v>37</v>
      </c>
      <c r="S247" s="18" t="str">
        <f aca="false">IF(F247="-","",SUM(G247:Q247))</f>
        <v/>
      </c>
      <c r="T247" s="19" t="n">
        <v>0</v>
      </c>
      <c r="U247" s="17"/>
      <c r="V247" s="17" t="str">
        <f aca="false">IFERROR(VLOOKUP(U247,'Plantilla y Concentrado'!$B$4:$C$811,2,0),"")</f>
        <v/>
      </c>
      <c r="W247" s="20" t="n">
        <f aca="false">IF(S247=0,1,IF(S247&gt;AD247,(1-AE247),IF(S247&lt;AD247,1)))</f>
        <v>0</v>
      </c>
      <c r="X247" s="20" t="str">
        <f aca="false">IF(OR(S247=0,S247=""),"-",T247/S247)</f>
        <v>-</v>
      </c>
      <c r="Y247" s="21" t="n">
        <f aca="false">IF(T247&gt;S247,"SI")</f>
        <v>0</v>
      </c>
      <c r="AD247" s="23" t="str">
        <f aca="false">IF(F247="-","",F247*0.021)</f>
        <v/>
      </c>
      <c r="AE247" s="0" t="e">
        <f aca="false">IF(S247=0,"-",IF(S247&lt;AD247,(S247/100),((S247-AD247)/100)))</f>
        <v>#VALUE!</v>
      </c>
      <c r="AF247" s="0" t="n">
        <f aca="false">G247</f>
        <v>0</v>
      </c>
      <c r="AG247" s="0" t="n">
        <f aca="false">SUM(H247:Q247)</f>
        <v>0</v>
      </c>
    </row>
    <row r="248" customFormat="false" ht="13.5" hidden="true" customHeight="true" outlineLevel="0" collapsed="false">
      <c r="A248" s="13"/>
      <c r="B248" s="28"/>
      <c r="C248" s="15" t="s">
        <v>39</v>
      </c>
      <c r="D248" s="16" t="s">
        <v>44</v>
      </c>
      <c r="E248" s="16"/>
      <c r="F248" s="17" t="s">
        <v>37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s">
        <v>37</v>
      </c>
      <c r="S248" s="18" t="str">
        <f aca="false">IF(F248="-","",SUM(G248:Q248))</f>
        <v/>
      </c>
      <c r="T248" s="19" t="n">
        <v>0</v>
      </c>
      <c r="U248" s="17"/>
      <c r="V248" s="17" t="str">
        <f aca="false">IFERROR(VLOOKUP(U248,'Plantilla y Concentrado'!$B$4:$C$811,2,0),"")</f>
        <v/>
      </c>
      <c r="W248" s="20" t="n">
        <f aca="false">IF(S248=0,1,IF(S248&gt;AD248,(1-AE248),IF(S248&lt;AD248,1)))</f>
        <v>0</v>
      </c>
      <c r="X248" s="20" t="str">
        <f aca="false">IF(OR(S248=0,S248=""),"-",T248/S248)</f>
        <v>-</v>
      </c>
      <c r="Y248" s="21" t="n">
        <f aca="false">IF(T248&gt;S248,"SI")</f>
        <v>0</v>
      </c>
      <c r="AD248" s="23" t="str">
        <f aca="false">IF(F248="-","",F248*0.021)</f>
        <v/>
      </c>
      <c r="AE248" s="0" t="e">
        <f aca="false">IF(S248=0,"-",IF(S248&lt;AD248,(S248/100),((S248-AD248)/100)))</f>
        <v>#VALUE!</v>
      </c>
      <c r="AF248" s="0" t="n">
        <f aca="false">G248</f>
        <v>0</v>
      </c>
      <c r="AG248" s="0" t="n">
        <f aca="false">SUM(H248:Q248)</f>
        <v>0</v>
      </c>
    </row>
    <row r="249" customFormat="false" ht="13.5" hidden="true" customHeight="true" outlineLevel="0" collapsed="false">
      <c r="A249" s="13"/>
      <c r="B249" s="28"/>
      <c r="C249" s="15" t="s">
        <v>39</v>
      </c>
      <c r="D249" s="16" t="s">
        <v>44</v>
      </c>
      <c r="E249" s="16"/>
      <c r="F249" s="17" t="s">
        <v>37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s">
        <v>37</v>
      </c>
      <c r="S249" s="18" t="str">
        <f aca="false">IF(F249="-","",SUM(G249:Q249))</f>
        <v/>
      </c>
      <c r="T249" s="19" t="n">
        <v>0</v>
      </c>
      <c r="U249" s="17"/>
      <c r="V249" s="17" t="str">
        <f aca="false">IFERROR(VLOOKUP(U249,'Plantilla y Concentrado'!$B$4:$C$811,2,0),"")</f>
        <v/>
      </c>
      <c r="W249" s="20" t="n">
        <f aca="false">IF(S249=0,1,IF(S249&gt;AD249,(1-AE249),IF(S249&lt;AD249,1)))</f>
        <v>0</v>
      </c>
      <c r="X249" s="20" t="str">
        <f aca="false">IF(OR(S249=0,S249=""),"-",T249/S249)</f>
        <v>-</v>
      </c>
      <c r="Y249" s="21" t="n">
        <f aca="false">IF(T249&gt;S249,"SI")</f>
        <v>0</v>
      </c>
      <c r="AD249" s="23" t="str">
        <f aca="false">IF(F249="-","",F249*0.021)</f>
        <v/>
      </c>
      <c r="AE249" s="0" t="e">
        <f aca="false">IF(S249=0,"-",IF(S249&lt;AD249,(S249/100),((S249-AD249)/100)))</f>
        <v>#VALUE!</v>
      </c>
      <c r="AF249" s="0" t="n">
        <f aca="false">G249</f>
        <v>0</v>
      </c>
      <c r="AG249" s="0" t="n">
        <f aca="false">SUM(H249:Q249)</f>
        <v>0</v>
      </c>
    </row>
    <row r="250" customFormat="false" ht="13.5" hidden="true" customHeight="true" outlineLevel="0" collapsed="false">
      <c r="A250" s="13"/>
      <c r="B250" s="28"/>
      <c r="C250" s="15" t="s">
        <v>39</v>
      </c>
      <c r="D250" s="16" t="s">
        <v>44</v>
      </c>
      <c r="E250" s="16"/>
      <c r="F250" s="17" t="s">
        <v>37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s">
        <v>37</v>
      </c>
      <c r="S250" s="18" t="str">
        <f aca="false">IF(F250="-","",SUM(G250:Q250))</f>
        <v/>
      </c>
      <c r="T250" s="19" t="n">
        <v>0</v>
      </c>
      <c r="U250" s="17"/>
      <c r="V250" s="17" t="str">
        <f aca="false">IFERROR(VLOOKUP(U250,'Plantilla y Concentrado'!$B$4:$C$811,2,0),"")</f>
        <v/>
      </c>
      <c r="W250" s="20" t="n">
        <f aca="false">IF(S250=0,1,IF(S250&gt;AD250,(1-AE250),IF(S250&lt;AD250,1)))</f>
        <v>0</v>
      </c>
      <c r="X250" s="20" t="str">
        <f aca="false">IF(OR(S250=0,S250=""),"-",T250/S250)</f>
        <v>-</v>
      </c>
      <c r="Y250" s="21" t="n">
        <f aca="false">IF(T250&gt;S250,"SI")</f>
        <v>0</v>
      </c>
      <c r="Z250" s="22"/>
      <c r="AA250" s="22"/>
      <c r="AD250" s="23" t="str">
        <f aca="false">IF(F250="-","",F250*0.021)</f>
        <v/>
      </c>
      <c r="AE250" s="0" t="e">
        <f aca="false">IF(S250=0,"-",IF(S250&lt;AD250,(S250/100),((S250-AD250)/100)))</f>
        <v>#VALUE!</v>
      </c>
      <c r="AF250" s="0" t="n">
        <f aca="false">G250</f>
        <v>0</v>
      </c>
      <c r="AG250" s="0" t="n">
        <f aca="false">SUM(H250:Q250)</f>
        <v>0</v>
      </c>
    </row>
    <row r="251" customFormat="false" ht="13.5" hidden="true" customHeight="true" outlineLevel="0" collapsed="false">
      <c r="A251" s="13"/>
      <c r="B251" s="28"/>
      <c r="C251" s="15" t="s">
        <v>39</v>
      </c>
      <c r="D251" s="16" t="s">
        <v>44</v>
      </c>
      <c r="E251" s="16"/>
      <c r="F251" s="17" t="s">
        <v>37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s">
        <v>37</v>
      </c>
      <c r="S251" s="18" t="str">
        <f aca="false">IF(F251="-","",SUM(G251:Q251))</f>
        <v/>
      </c>
      <c r="T251" s="19" t="n">
        <v>0</v>
      </c>
      <c r="U251" s="17"/>
      <c r="V251" s="17" t="str">
        <f aca="false">IFERROR(VLOOKUP(U251,'Plantilla y Concentrado'!$B$4:$C$811,2,0),"")</f>
        <v/>
      </c>
      <c r="W251" s="20" t="n">
        <f aca="false">IF(S251=0,1,IF(S251&gt;AD251,(1-AE251),IF(S251&lt;AD251,1)))</f>
        <v>0</v>
      </c>
      <c r="X251" s="20" t="str">
        <f aca="false">IF(OR(S251=0,S251=""),"-",T251/S251)</f>
        <v>-</v>
      </c>
      <c r="Y251" s="21" t="n">
        <f aca="false">IF(T251&gt;S251,"SI")</f>
        <v>0</v>
      </c>
      <c r="Z251" s="22"/>
      <c r="AA251" s="22"/>
      <c r="AD251" s="23" t="str">
        <f aca="false">IF(F251="-","",F251*0.021)</f>
        <v/>
      </c>
      <c r="AE251" s="0" t="e">
        <f aca="false">IF(S251=0,"-",IF(S251&lt;AD251,(S251/100),((S251-AD251)/100)))</f>
        <v>#VALUE!</v>
      </c>
      <c r="AF251" s="0" t="n">
        <f aca="false">G251</f>
        <v>0</v>
      </c>
      <c r="AG251" s="0" t="n">
        <f aca="false">SUM(H251:Q251)</f>
        <v>0</v>
      </c>
    </row>
    <row r="252" customFormat="false" ht="13.5" hidden="true" customHeight="true" outlineLevel="0" collapsed="false">
      <c r="A252" s="13"/>
      <c r="B252" s="28"/>
      <c r="C252" s="15" t="s">
        <v>39</v>
      </c>
      <c r="D252" s="16" t="s">
        <v>44</v>
      </c>
      <c r="E252" s="16"/>
      <c r="F252" s="17" t="s">
        <v>37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s">
        <v>37</v>
      </c>
      <c r="S252" s="18" t="str">
        <f aca="false">IF(F252="-","",SUM(G252:Q252))</f>
        <v/>
      </c>
      <c r="T252" s="19" t="n">
        <v>0</v>
      </c>
      <c r="U252" s="17"/>
      <c r="V252" s="17" t="str">
        <f aca="false">IFERROR(VLOOKUP(U252,'Plantilla y Concentrado'!$B$4:$C$811,2,0),"")</f>
        <v/>
      </c>
      <c r="W252" s="20" t="n">
        <f aca="false">IF(S252=0,1,IF(S252&gt;AD252,(1-AE252),IF(S252&lt;AD252,1)))</f>
        <v>0</v>
      </c>
      <c r="X252" s="20" t="str">
        <f aca="false">IF(OR(S252=0,S252=""),"-",T252/S252)</f>
        <v>-</v>
      </c>
      <c r="Y252" s="21" t="n">
        <f aca="false">IF(T252&gt;S252,"SI")</f>
        <v>0</v>
      </c>
      <c r="Z252" s="22"/>
      <c r="AA252" s="22"/>
      <c r="AD252" s="23" t="str">
        <f aca="false">IF(F252="-","",F252*0.021)</f>
        <v/>
      </c>
      <c r="AE252" s="0" t="e">
        <f aca="false">IF(S252=0,"-",IF(S252&lt;AD252,(S252/100),((S252-AD252)/100)))</f>
        <v>#VALUE!</v>
      </c>
      <c r="AF252" s="0" t="n">
        <f aca="false">G252</f>
        <v>0</v>
      </c>
      <c r="AG252" s="0" t="n">
        <f aca="false">SUM(H252:Q252)</f>
        <v>0</v>
      </c>
    </row>
    <row r="253" customFormat="false" ht="13.5" hidden="true" customHeight="true" outlineLevel="0" collapsed="false">
      <c r="A253" s="13"/>
      <c r="B253" s="28"/>
      <c r="C253" s="15" t="s">
        <v>39</v>
      </c>
      <c r="D253" s="16" t="s">
        <v>44</v>
      </c>
      <c r="E253" s="16"/>
      <c r="F253" s="17" t="s">
        <v>37</v>
      </c>
      <c r="G253" s="17" t="n">
        <v>0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s">
        <v>37</v>
      </c>
      <c r="S253" s="18" t="str">
        <f aca="false">IF(F253="-","",SUM(G253:Q253))</f>
        <v/>
      </c>
      <c r="T253" s="19" t="n">
        <v>0</v>
      </c>
      <c r="U253" s="17"/>
      <c r="V253" s="17" t="str">
        <f aca="false">IFERROR(VLOOKUP(U253,'Plantilla y Concentrado'!$B$4:$C$811,2,0),"")</f>
        <v/>
      </c>
      <c r="W253" s="20" t="n">
        <f aca="false">IF(S253=0,1,IF(S253&gt;AD253,(1-AE253),IF(S253&lt;AD253,1)))</f>
        <v>0</v>
      </c>
      <c r="X253" s="20" t="str">
        <f aca="false">IF(OR(S253=0,S253=""),"-",T253/S253)</f>
        <v>-</v>
      </c>
      <c r="Y253" s="21" t="n">
        <f aca="false">IF(T253&gt;S253,"SI")</f>
        <v>0</v>
      </c>
      <c r="AD253" s="23" t="str">
        <f aca="false">IF(F253="-","",F253*0.021)</f>
        <v/>
      </c>
      <c r="AE253" s="0" t="e">
        <f aca="false">IF(S253=0,"-",IF(S253&lt;AD253,(S253/100),((S253-AD253)/100)))</f>
        <v>#VALUE!</v>
      </c>
      <c r="AF253" s="0" t="n">
        <f aca="false">G253</f>
        <v>0</v>
      </c>
      <c r="AG253" s="0" t="n">
        <f aca="false">SUM(H253:Q253)</f>
        <v>0</v>
      </c>
    </row>
    <row r="254" customFormat="false" ht="13.5" hidden="false" customHeight="true" outlineLevel="0" collapsed="false">
      <c r="A254" s="13"/>
      <c r="B254" s="28"/>
      <c r="C254" s="25" t="s">
        <v>47</v>
      </c>
      <c r="D254" s="25"/>
      <c r="E254" s="26"/>
      <c r="F254" s="26" t="n">
        <f aca="false">SUM(F239:F253)</f>
        <v>275</v>
      </c>
      <c r="G254" s="26" t="n">
        <f aca="false">SUM(G239:G253)</f>
        <v>0</v>
      </c>
      <c r="H254" s="26" t="n">
        <f aca="false">SUM(H239:H253)</f>
        <v>0</v>
      </c>
      <c r="I254" s="26" t="n">
        <f aca="false">SUM(I239:I253)</f>
        <v>0</v>
      </c>
      <c r="J254" s="26" t="n">
        <f aca="false">SUM(J239:J253)</f>
        <v>0</v>
      </c>
      <c r="K254" s="26" t="n">
        <f aca="false">SUM(K239:K253)</f>
        <v>0</v>
      </c>
      <c r="L254" s="26" t="n">
        <f aca="false">SUM(L239:L253)</f>
        <v>0</v>
      </c>
      <c r="M254" s="26" t="n">
        <f aca="false">SUM(M239:M253)</f>
        <v>0</v>
      </c>
      <c r="N254" s="26" t="n">
        <f aca="false">SUM(N239:N253)</f>
        <v>0</v>
      </c>
      <c r="O254" s="26" t="n">
        <f aca="false">SUM(O239:O253)</f>
        <v>0</v>
      </c>
      <c r="P254" s="26" t="n">
        <f aca="false">SUM(P239:P253)</f>
        <v>0</v>
      </c>
      <c r="Q254" s="26" t="n">
        <f aca="false">SUM(Q239:Q253)</f>
        <v>0</v>
      </c>
      <c r="R254" s="26" t="n">
        <f aca="false">COUNTIF((R239:R253),"Si")</f>
        <v>6</v>
      </c>
      <c r="S254" s="18" t="n">
        <f aca="false">IF(F254="-","",SUM(G254:Q254))</f>
        <v>0</v>
      </c>
      <c r="T254" s="27" t="n">
        <f aca="false">SUM(T239:T253)</f>
        <v>0</v>
      </c>
      <c r="U254" s="26"/>
      <c r="V254" s="26" t="str">
        <f aca="false">IFERROR(VLOOKUP(U254,'Plantilla y Concentrado'!$B$4:$C$811,2,0),"")</f>
        <v/>
      </c>
      <c r="W254" s="20" t="n">
        <f aca="false">AVERAGE(W239:W253)</f>
        <v>0.4</v>
      </c>
      <c r="X254" s="20" t="str">
        <f aca="false">IF(OR(S254=0,S254=""),"-",T254/S254)</f>
        <v>-</v>
      </c>
      <c r="Y254" s="21" t="n">
        <f aca="false">IF(T254&gt;S254,"SI")</f>
        <v>0</v>
      </c>
      <c r="AD254" s="23" t="n">
        <f aca="false">IF(F254="-","",F254*0.021)</f>
        <v>5.775</v>
      </c>
      <c r="AE254" s="0" t="str">
        <f aca="false">IF(S254=0,"-",IF(S254&lt;AD254,(S254/100),((S254-AD254)/100)))</f>
        <v>-</v>
      </c>
      <c r="AF254" s="0" t="n">
        <f aca="false">G254</f>
        <v>0</v>
      </c>
      <c r="AG254" s="0" t="n">
        <f aca="false">SUM(H254:Q254)</f>
        <v>0</v>
      </c>
    </row>
    <row r="255" customFormat="false" ht="13.5" hidden="false" customHeight="true" outlineLevel="0" collapsed="false">
      <c r="A255" s="13"/>
      <c r="B255" s="28"/>
      <c r="C255" s="15" t="s">
        <v>39</v>
      </c>
      <c r="D255" s="16" t="s">
        <v>48</v>
      </c>
      <c r="E255" s="16" t="s">
        <v>49</v>
      </c>
      <c r="F255" s="17" t="n">
        <v>29</v>
      </c>
      <c r="G255" s="17" t="n">
        <v>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s">
        <v>35</v>
      </c>
      <c r="S255" s="18" t="n">
        <f aca="false">IF(F255="-","",SUM(G255:Q255))</f>
        <v>0</v>
      </c>
      <c r="T255" s="19" t="n">
        <v>0</v>
      </c>
      <c r="U255" s="17" t="n">
        <v>155938</v>
      </c>
      <c r="V255" s="17" t="str">
        <f aca="false">IFERROR(VLOOKUP(U255,'Plantilla y Concentrado'!$B$4:$C$811,2,0),"")</f>
        <v>Aguilar Flores Erika Jazmin</v>
      </c>
      <c r="W255" s="20" t="n">
        <f aca="false">IF(S255=0,1,IF(S255&gt;AD255,(1-AE255),IF(S255&lt;AD255,1)))</f>
        <v>1</v>
      </c>
      <c r="X255" s="20" t="str">
        <f aca="false">IF(OR(S255=0,S255=""),"-",T255/S255)</f>
        <v>-</v>
      </c>
      <c r="Y255" s="21" t="n">
        <f aca="false">IF(T255&gt;S255,"SI")</f>
        <v>0</v>
      </c>
      <c r="AD255" s="23" t="n">
        <f aca="false">IF(F255="-","",F255*0.021)</f>
        <v>0.609</v>
      </c>
      <c r="AE255" s="0" t="str">
        <f aca="false">IF(S255=0,"-",IF(S255&lt;AD255,(S255/100),((S255-AD255)/100)))</f>
        <v>-</v>
      </c>
      <c r="AF255" s="0" t="n">
        <f aca="false">G255</f>
        <v>0</v>
      </c>
      <c r="AG255" s="0" t="n">
        <f aca="false">SUM(H255:Q255)</f>
        <v>0</v>
      </c>
    </row>
    <row r="256" customFormat="false" ht="13.5" hidden="false" customHeight="true" outlineLevel="0" collapsed="false">
      <c r="A256" s="13"/>
      <c r="B256" s="28"/>
      <c r="C256" s="15" t="s">
        <v>39</v>
      </c>
      <c r="D256" s="16" t="s">
        <v>48</v>
      </c>
      <c r="E256" s="16" t="n">
        <v>42</v>
      </c>
      <c r="F256" s="17" t="n">
        <v>68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s">
        <v>35</v>
      </c>
      <c r="S256" s="18" t="n">
        <f aca="false">IF(F256="-","",SUM(G256:Q256))</f>
        <v>0</v>
      </c>
      <c r="T256" s="19" t="n">
        <v>0</v>
      </c>
      <c r="U256" s="17" t="n">
        <v>155938</v>
      </c>
      <c r="V256" s="17" t="str">
        <f aca="false">IFERROR(VLOOKUP(U256,'Plantilla y Concentrado'!$B$4:$C$811,2,0),"")</f>
        <v>Aguilar Flores Erika Jazmin</v>
      </c>
      <c r="W256" s="20" t="n">
        <f aca="false">IF(S256=0,1,IF(S256&gt;AD256,(1-AE256),IF(S256&lt;AD256,1)))</f>
        <v>1</v>
      </c>
      <c r="X256" s="20" t="str">
        <f aca="false">IF(OR(S256=0,S256=""),"-",T256/S256)</f>
        <v>-</v>
      </c>
      <c r="Y256" s="21" t="n">
        <f aca="false">IF(T256&gt;S256,"SI")</f>
        <v>0</v>
      </c>
      <c r="AD256" s="23" t="n">
        <f aca="false">IF(F256="-","",F256*0.021)</f>
        <v>1.428</v>
      </c>
      <c r="AE256" s="0" t="str">
        <f aca="false">IF(S256=0,"-",IF(S256&lt;AD256,(S256/100),((S256-AD256)/100)))</f>
        <v>-</v>
      </c>
      <c r="AF256" s="0" t="n">
        <f aca="false">G256</f>
        <v>0</v>
      </c>
      <c r="AG256" s="0" t="n">
        <f aca="false">SUM(H256:Q256)</f>
        <v>0</v>
      </c>
    </row>
    <row r="257" customFormat="false" ht="13.5" hidden="false" customHeight="true" outlineLevel="0" collapsed="false">
      <c r="A257" s="13"/>
      <c r="B257" s="28"/>
      <c r="C257" s="15" t="s">
        <v>39</v>
      </c>
      <c r="D257" s="16" t="s">
        <v>48</v>
      </c>
      <c r="E257" s="16" t="n">
        <v>43</v>
      </c>
      <c r="F257" s="17" t="n">
        <v>43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s">
        <v>35</v>
      </c>
      <c r="S257" s="18" t="n">
        <f aca="false">IF(F257="-","",SUM(G257:Q257))</f>
        <v>0</v>
      </c>
      <c r="T257" s="19" t="n">
        <v>0</v>
      </c>
      <c r="U257" s="17" t="n">
        <v>155938</v>
      </c>
      <c r="V257" s="17" t="str">
        <f aca="false">IFERROR(VLOOKUP(U257,'Plantilla y Concentrado'!$B$4:$C$811,2,0),"")</f>
        <v>Aguilar Flores Erika Jazmin</v>
      </c>
      <c r="W257" s="20" t="n">
        <f aca="false">IF(S257=0,1,IF(S257&gt;AD257,(1-AE257),IF(S257&lt;AD257,1)))</f>
        <v>1</v>
      </c>
      <c r="X257" s="20" t="str">
        <f aca="false">IF(OR(S257=0,S257=""),"-",T257/S257)</f>
        <v>-</v>
      </c>
      <c r="Y257" s="21" t="n">
        <f aca="false">IF(T257&gt;S257,"SI")</f>
        <v>0</v>
      </c>
      <c r="AD257" s="23" t="n">
        <f aca="false">IF(F257="-","",F257*0.021)</f>
        <v>0.903</v>
      </c>
      <c r="AE257" s="0" t="str">
        <f aca="false">IF(S257=0,"-",IF(S257&lt;AD257,(S257/100),((S257-AD257)/100)))</f>
        <v>-</v>
      </c>
      <c r="AF257" s="0" t="n">
        <f aca="false">G257</f>
        <v>0</v>
      </c>
      <c r="AG257" s="0" t="n">
        <f aca="false">SUM(H257:Q257)</f>
        <v>0</v>
      </c>
    </row>
    <row r="258" customFormat="false" ht="13.5" hidden="false" customHeight="true" outlineLevel="0" collapsed="false">
      <c r="A258" s="13"/>
      <c r="B258" s="28"/>
      <c r="C258" s="15" t="s">
        <v>39</v>
      </c>
      <c r="D258" s="16" t="s">
        <v>48</v>
      </c>
      <c r="E258" s="16" t="n">
        <v>44</v>
      </c>
      <c r="F258" s="17" t="n">
        <v>33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0</v>
      </c>
      <c r="R258" s="17" t="s">
        <v>35</v>
      </c>
      <c r="S258" s="18" t="n">
        <f aca="false">IF(F258="-","",SUM(G258:Q258))</f>
        <v>0</v>
      </c>
      <c r="T258" s="19" t="n">
        <v>0</v>
      </c>
      <c r="U258" s="17" t="n">
        <v>155938</v>
      </c>
      <c r="V258" s="17" t="str">
        <f aca="false">IFERROR(VLOOKUP(U258,'Plantilla y Concentrado'!$B$4:$C$811,2,0),"")</f>
        <v>Aguilar Flores Erika Jazmin</v>
      </c>
      <c r="W258" s="20" t="n">
        <f aca="false">IF(S258=0,1,IF(S258&gt;AD258,(1-AE258),IF(S258&lt;AD258,1)))</f>
        <v>1</v>
      </c>
      <c r="X258" s="20" t="str">
        <f aca="false">IF(OR(S258=0,S258=""),"-",T258/S258)</f>
        <v>-</v>
      </c>
      <c r="Y258" s="21" t="n">
        <f aca="false">IF(T258&gt;S258,"SI")</f>
        <v>0</v>
      </c>
      <c r="AD258" s="23" t="n">
        <f aca="false">IF(F258="-","",F258*0.021)</f>
        <v>0.693</v>
      </c>
      <c r="AE258" s="0" t="str">
        <f aca="false">IF(S258=0,"-",IF(S258&lt;AD258,(S258/100),((S258-AD258)/100)))</f>
        <v>-</v>
      </c>
      <c r="AF258" s="0" t="n">
        <f aca="false">G258</f>
        <v>0</v>
      </c>
      <c r="AG258" s="0" t="n">
        <f aca="false">SUM(H258:Q258)</f>
        <v>0</v>
      </c>
    </row>
    <row r="259" customFormat="false" ht="13.5" hidden="false" customHeight="true" outlineLevel="0" collapsed="false">
      <c r="A259" s="13"/>
      <c r="B259" s="28"/>
      <c r="C259" s="15" t="s">
        <v>39</v>
      </c>
      <c r="D259" s="16" t="s">
        <v>48</v>
      </c>
      <c r="E259" s="16" t="n">
        <v>45</v>
      </c>
      <c r="F259" s="17" t="n">
        <v>51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s">
        <v>35</v>
      </c>
      <c r="S259" s="18" t="n">
        <f aca="false">IF(F259="-","",SUM(G259:Q259))</f>
        <v>0</v>
      </c>
      <c r="T259" s="19" t="n">
        <v>0</v>
      </c>
      <c r="U259" s="17" t="n">
        <v>155938</v>
      </c>
      <c r="V259" s="17" t="str">
        <f aca="false">IFERROR(VLOOKUP(U259,'Plantilla y Concentrado'!$B$4:$C$811,2,0),"")</f>
        <v>Aguilar Flores Erika Jazmin</v>
      </c>
      <c r="W259" s="20" t="n">
        <f aca="false">IF(S259=0,1,IF(S259&gt;AD259,(1-AE259),IF(S259&lt;AD259,1)))</f>
        <v>1</v>
      </c>
      <c r="X259" s="20" t="str">
        <f aca="false">IF(OR(S259=0,S259=""),"-",T259/S259)</f>
        <v>-</v>
      </c>
      <c r="Y259" s="21" t="n">
        <f aca="false">IF(T259&gt;S259,"SI")</f>
        <v>0</v>
      </c>
      <c r="AD259" s="23" t="n">
        <f aca="false">IF(F259="-","",F259*0.021)</f>
        <v>1.071</v>
      </c>
      <c r="AE259" s="0" t="str">
        <f aca="false">IF(S259=0,"-",IF(S259&lt;AD259,(S259/100),((S259-AD259)/100)))</f>
        <v>-</v>
      </c>
      <c r="AF259" s="0" t="n">
        <f aca="false">G259</f>
        <v>0</v>
      </c>
      <c r="AG259" s="0" t="n">
        <f aca="false">SUM(H259:Q259)</f>
        <v>0</v>
      </c>
    </row>
    <row r="260" customFormat="false" ht="13.5" hidden="false" customHeight="true" outlineLevel="0" collapsed="false">
      <c r="A260" s="13"/>
      <c r="B260" s="28"/>
      <c r="C260" s="15" t="s">
        <v>39</v>
      </c>
      <c r="D260" s="16" t="s">
        <v>48</v>
      </c>
      <c r="E260" s="16" t="n">
        <v>46</v>
      </c>
      <c r="F260" s="17" t="n">
        <v>59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s">
        <v>35</v>
      </c>
      <c r="S260" s="18" t="n">
        <f aca="false">IF(F260="-","",SUM(G260:Q260))</f>
        <v>0</v>
      </c>
      <c r="T260" s="19" t="n">
        <v>0</v>
      </c>
      <c r="U260" s="17" t="n">
        <v>155938</v>
      </c>
      <c r="V260" s="17" t="str">
        <f aca="false">IFERROR(VLOOKUP(U260,'Plantilla y Concentrado'!$B$4:$C$811,2,0),"")</f>
        <v>Aguilar Flores Erika Jazmin</v>
      </c>
      <c r="W260" s="20" t="n">
        <f aca="false">IF(S260=0,1,IF(S260&gt;AD260,(1-AE260),IF(S260&lt;AD260,1)))</f>
        <v>1</v>
      </c>
      <c r="X260" s="20" t="str">
        <f aca="false">IF(OR(S260=0,S260=""),"-",T260/S260)</f>
        <v>-</v>
      </c>
      <c r="Y260" s="21" t="n">
        <f aca="false">IF(T260&gt;S260,"SI")</f>
        <v>0</v>
      </c>
      <c r="AD260" s="23" t="n">
        <f aca="false">IF(F260="-","",F260*0.021)</f>
        <v>1.239</v>
      </c>
      <c r="AE260" s="0" t="str">
        <f aca="false">IF(S260=0,"-",IF(S260&lt;AD260,(S260/100),((S260-AD260)/100)))</f>
        <v>-</v>
      </c>
      <c r="AF260" s="0" t="n">
        <f aca="false">G260</f>
        <v>0</v>
      </c>
      <c r="AG260" s="0" t="n">
        <f aca="false">SUM(H260:Q260)</f>
        <v>0</v>
      </c>
    </row>
    <row r="261" customFormat="false" ht="13.5" hidden="false" customHeight="true" outlineLevel="0" collapsed="false">
      <c r="A261" s="13"/>
      <c r="B261" s="28"/>
      <c r="C261" s="15" t="s">
        <v>39</v>
      </c>
      <c r="D261" s="16" t="s">
        <v>48</v>
      </c>
      <c r="E261" s="16" t="s">
        <v>51</v>
      </c>
      <c r="F261" s="17" t="n">
        <v>47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s">
        <v>35</v>
      </c>
      <c r="S261" s="18" t="n">
        <f aca="false">IF(F261="-","",SUM(G261:Q261))</f>
        <v>0</v>
      </c>
      <c r="T261" s="19" t="n">
        <v>0</v>
      </c>
      <c r="U261" s="17" t="n">
        <v>155938</v>
      </c>
      <c r="V261" s="17" t="str">
        <f aca="false">IFERROR(VLOOKUP(U261,'Plantilla y Concentrado'!$B$4:$C$811,2,0),"")</f>
        <v>Aguilar Flores Erika Jazmin</v>
      </c>
      <c r="W261" s="20" t="n">
        <f aca="false">IF(S261=0,1,IF(S261&gt;AD261,(1-AE261),IF(S261&lt;AD261,1)))</f>
        <v>1</v>
      </c>
      <c r="X261" s="20" t="str">
        <f aca="false">IF(OR(S261=0,S261=""),"-",T261/S261)</f>
        <v>-</v>
      </c>
      <c r="Y261" s="21" t="n">
        <f aca="false">IF(T261&gt;S261,"SI")</f>
        <v>0</v>
      </c>
      <c r="AD261" s="23" t="n">
        <f aca="false">IF(F261="-","",F261*0.021)</f>
        <v>0.987</v>
      </c>
      <c r="AE261" s="0" t="str">
        <f aca="false">IF(S261=0,"-",IF(S261&lt;AD261,(S261/100),((S261-AD261)/100)))</f>
        <v>-</v>
      </c>
      <c r="AF261" s="0" t="n">
        <f aca="false">G261</f>
        <v>0</v>
      </c>
      <c r="AG261" s="0" t="n">
        <f aca="false">SUM(H261:Q261)</f>
        <v>0</v>
      </c>
    </row>
    <row r="262" customFormat="false" ht="13.5" hidden="true" customHeight="true" outlineLevel="0" collapsed="false">
      <c r="A262" s="13"/>
      <c r="B262" s="28"/>
      <c r="C262" s="15" t="s">
        <v>39</v>
      </c>
      <c r="D262" s="16" t="s">
        <v>48</v>
      </c>
      <c r="E262" s="16"/>
      <c r="F262" s="17" t="s">
        <v>37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s">
        <v>37</v>
      </c>
      <c r="S262" s="18" t="str">
        <f aca="false">IF(F262="-","",SUM(G262:Q262))</f>
        <v/>
      </c>
      <c r="T262" s="19" t="n">
        <v>0</v>
      </c>
      <c r="U262" s="17"/>
      <c r="V262" s="17" t="str">
        <f aca="false">IFERROR(VLOOKUP(U262,'Plantilla y Concentrado'!$B$4:$C$811,2,0),"")</f>
        <v/>
      </c>
      <c r="W262" s="20" t="n">
        <f aca="false">IF(S262=0,1,IF(S262&gt;AD262,(1-AE262),IF(S262&lt;AD262,1)))</f>
        <v>0</v>
      </c>
      <c r="X262" s="20" t="str">
        <f aca="false">IF(OR(S262=0,S262=""),"-",T262/S262)</f>
        <v>-</v>
      </c>
      <c r="Y262" s="21" t="n">
        <f aca="false">IF(T262&gt;S262,"SI")</f>
        <v>0</v>
      </c>
      <c r="AD262" s="23" t="str">
        <f aca="false">IF(F262="-","",F262*0.021)</f>
        <v/>
      </c>
      <c r="AE262" s="0" t="e">
        <f aca="false">IF(S262=0,"-",IF(S262&lt;AD262,(S262/100),((S262-AD262)/100)))</f>
        <v>#VALUE!</v>
      </c>
      <c r="AF262" s="0" t="n">
        <f aca="false">G262</f>
        <v>0</v>
      </c>
      <c r="AG262" s="0" t="n">
        <f aca="false">SUM(H262:Q262)</f>
        <v>0</v>
      </c>
    </row>
    <row r="263" customFormat="false" ht="13.5" hidden="true" customHeight="true" outlineLevel="0" collapsed="false">
      <c r="A263" s="13"/>
      <c r="B263" s="28"/>
      <c r="C263" s="15" t="s">
        <v>39</v>
      </c>
      <c r="D263" s="16" t="s">
        <v>48</v>
      </c>
      <c r="E263" s="16"/>
      <c r="F263" s="17" t="s">
        <v>37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s">
        <v>37</v>
      </c>
      <c r="S263" s="18" t="str">
        <f aca="false">IF(F263="-","",SUM(G263:Q263))</f>
        <v/>
      </c>
      <c r="T263" s="19" t="n">
        <v>0</v>
      </c>
      <c r="U263" s="17"/>
      <c r="V263" s="17" t="str">
        <f aca="false">IFERROR(VLOOKUP(U263,'Plantilla y Concentrado'!$B$4:$C$811,2,0),"")</f>
        <v/>
      </c>
      <c r="W263" s="20" t="n">
        <f aca="false">IF(S263=0,1,IF(S263&gt;AD263,(1-AE263),IF(S263&lt;AD263,1)))</f>
        <v>0</v>
      </c>
      <c r="X263" s="20" t="str">
        <f aca="false">IF(OR(S263=0,S263=""),"-",T263/S263)</f>
        <v>-</v>
      </c>
      <c r="Y263" s="21" t="n">
        <f aca="false">IF(T263&gt;S263,"SI")</f>
        <v>0</v>
      </c>
      <c r="AD263" s="23" t="str">
        <f aca="false">IF(F263="-","",F263*0.021)</f>
        <v/>
      </c>
      <c r="AE263" s="0" t="e">
        <f aca="false">IF(S263=0,"-",IF(S263&lt;AD263,(S263/100),((S263-AD263)/100)))</f>
        <v>#VALUE!</v>
      </c>
      <c r="AF263" s="0" t="n">
        <f aca="false">G263</f>
        <v>0</v>
      </c>
      <c r="AG263" s="0" t="n">
        <f aca="false">SUM(H263:Q263)</f>
        <v>0</v>
      </c>
    </row>
    <row r="264" customFormat="false" ht="13.5" hidden="true" customHeight="true" outlineLevel="0" collapsed="false">
      <c r="A264" s="13"/>
      <c r="B264" s="28"/>
      <c r="C264" s="15" t="s">
        <v>39</v>
      </c>
      <c r="D264" s="16" t="s">
        <v>48</v>
      </c>
      <c r="E264" s="16"/>
      <c r="F264" s="17" t="s">
        <v>37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s">
        <v>37</v>
      </c>
      <c r="S264" s="18" t="str">
        <f aca="false">IF(F264="-","",SUM(G264:Q264))</f>
        <v/>
      </c>
      <c r="T264" s="19" t="n">
        <v>0</v>
      </c>
      <c r="U264" s="17"/>
      <c r="V264" s="17" t="str">
        <f aca="false">IFERROR(VLOOKUP(U264,'Plantilla y Concentrado'!$B$4:$C$811,2,0),"")</f>
        <v/>
      </c>
      <c r="W264" s="20" t="n">
        <f aca="false">IF(S264=0,1,IF(S264&gt;AD264,(1-AE264),IF(S264&lt;AD264,1)))</f>
        <v>0</v>
      </c>
      <c r="X264" s="20" t="str">
        <f aca="false">IF(OR(S264=0,S264=""),"-",T264/S264)</f>
        <v>-</v>
      </c>
      <c r="Y264" s="21" t="n">
        <f aca="false">IF(T264&gt;S264,"SI")</f>
        <v>0</v>
      </c>
      <c r="AD264" s="23" t="str">
        <f aca="false">IF(F264="-","",F264*0.021)</f>
        <v/>
      </c>
      <c r="AE264" s="0" t="e">
        <f aca="false">IF(S264=0,"-",IF(S264&lt;AD264,(S264/100),((S264-AD264)/100)))</f>
        <v>#VALUE!</v>
      </c>
      <c r="AF264" s="0" t="n">
        <f aca="false">G264</f>
        <v>0</v>
      </c>
      <c r="AG264" s="0" t="n">
        <f aca="false">SUM(H264:Q264)</f>
        <v>0</v>
      </c>
    </row>
    <row r="265" customFormat="false" ht="13.5" hidden="true" customHeight="true" outlineLevel="0" collapsed="false">
      <c r="A265" s="13"/>
      <c r="B265" s="28"/>
      <c r="C265" s="15" t="s">
        <v>39</v>
      </c>
      <c r="D265" s="16" t="s">
        <v>48</v>
      </c>
      <c r="E265" s="16"/>
      <c r="F265" s="17" t="s">
        <v>37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s">
        <v>37</v>
      </c>
      <c r="S265" s="18" t="str">
        <f aca="false">IF(F265="-","",SUM(G265:Q265))</f>
        <v/>
      </c>
      <c r="T265" s="19" t="n">
        <v>0</v>
      </c>
      <c r="U265" s="17"/>
      <c r="V265" s="17" t="str">
        <f aca="false">IFERROR(VLOOKUP(U265,'Plantilla y Concentrado'!$B$4:$C$811,2,0),"")</f>
        <v/>
      </c>
      <c r="W265" s="20" t="n">
        <f aca="false">IF(S265=0,1,IF(S265&gt;AD265,(1-AE265),IF(S265&lt;AD265,1)))</f>
        <v>0</v>
      </c>
      <c r="X265" s="20" t="str">
        <f aca="false">IF(OR(S265=0,S265=""),"-",T265/S265)</f>
        <v>-</v>
      </c>
      <c r="Y265" s="21" t="n">
        <f aca="false">IF(T265&gt;S265,"SI")</f>
        <v>0</v>
      </c>
      <c r="AD265" s="23" t="str">
        <f aca="false">IF(F265="-","",F265*0.021)</f>
        <v/>
      </c>
      <c r="AE265" s="0" t="e">
        <f aca="false">IF(S265=0,"-",IF(S265&lt;AD265,(S265/100),((S265-AD265)/100)))</f>
        <v>#VALUE!</v>
      </c>
      <c r="AF265" s="0" t="n">
        <f aca="false">G265</f>
        <v>0</v>
      </c>
      <c r="AG265" s="0" t="n">
        <f aca="false">SUM(H265:Q265)</f>
        <v>0</v>
      </c>
    </row>
    <row r="266" customFormat="false" ht="13.5" hidden="true" customHeight="true" outlineLevel="0" collapsed="false">
      <c r="A266" s="13"/>
      <c r="B266" s="28"/>
      <c r="C266" s="15" t="s">
        <v>39</v>
      </c>
      <c r="D266" s="16" t="s">
        <v>48</v>
      </c>
      <c r="E266" s="16"/>
      <c r="F266" s="17" t="s">
        <v>37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s">
        <v>37</v>
      </c>
      <c r="S266" s="18" t="str">
        <f aca="false">IF(F266="-","",SUM(G266:Q266))</f>
        <v/>
      </c>
      <c r="T266" s="19" t="n">
        <v>0</v>
      </c>
      <c r="U266" s="17"/>
      <c r="V266" s="17" t="str">
        <f aca="false">IFERROR(VLOOKUP(U266,'Plantilla y Concentrado'!$B$4:$C$811,2,0),"")</f>
        <v/>
      </c>
      <c r="W266" s="20" t="n">
        <f aca="false">IF(S266=0,1,IF(S266&gt;AD266,(1-AE266),IF(S266&lt;AD266,1)))</f>
        <v>0</v>
      </c>
      <c r="X266" s="20" t="str">
        <f aca="false">IF(OR(S266=0,S266=""),"-",T266/S266)</f>
        <v>-</v>
      </c>
      <c r="Y266" s="21" t="n">
        <f aca="false">IF(T266&gt;S266,"SI")</f>
        <v>0</v>
      </c>
      <c r="AD266" s="23" t="str">
        <f aca="false">IF(F266="-","",F266*0.021)</f>
        <v/>
      </c>
      <c r="AE266" s="0" t="e">
        <f aca="false">IF(S266=0,"-",IF(S266&lt;AD266,(S266/100),((S266-AD266)/100)))</f>
        <v>#VALUE!</v>
      </c>
      <c r="AF266" s="0" t="n">
        <f aca="false">G266</f>
        <v>0</v>
      </c>
      <c r="AG266" s="0" t="n">
        <f aca="false">SUM(H266:Q266)</f>
        <v>0</v>
      </c>
    </row>
    <row r="267" customFormat="false" ht="13.5" hidden="true" customHeight="true" outlineLevel="0" collapsed="false">
      <c r="A267" s="13"/>
      <c r="B267" s="28"/>
      <c r="C267" s="15" t="s">
        <v>39</v>
      </c>
      <c r="D267" s="16" t="s">
        <v>48</v>
      </c>
      <c r="E267" s="16"/>
      <c r="F267" s="17" t="s">
        <v>37</v>
      </c>
      <c r="G267" s="17" t="n">
        <v>0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s">
        <v>37</v>
      </c>
      <c r="S267" s="18" t="str">
        <f aca="false">IF(F267="-","",SUM(G267:Q267))</f>
        <v/>
      </c>
      <c r="T267" s="19" t="n">
        <v>0</v>
      </c>
      <c r="U267" s="17"/>
      <c r="V267" s="17" t="str">
        <f aca="false">IFERROR(VLOOKUP(U267,'Plantilla y Concentrado'!$B$4:$C$811,2,0),"")</f>
        <v/>
      </c>
      <c r="W267" s="20" t="n">
        <f aca="false">IF(S267=0,1,IF(S267&gt;AD267,(1-AE267),IF(S267&lt;AD267,1)))</f>
        <v>0</v>
      </c>
      <c r="X267" s="20" t="str">
        <f aca="false">IF(OR(S267=0,S267=""),"-",T267/S267)</f>
        <v>-</v>
      </c>
      <c r="Y267" s="21" t="n">
        <f aca="false">IF(T267&gt;S267,"SI")</f>
        <v>0</v>
      </c>
      <c r="AD267" s="23" t="str">
        <f aca="false">IF(F267="-","",F267*0.021)</f>
        <v/>
      </c>
      <c r="AE267" s="0" t="e">
        <f aca="false">IF(S267=0,"-",IF(S267&lt;AD267,(S267/100),((S267-AD267)/100)))</f>
        <v>#VALUE!</v>
      </c>
      <c r="AF267" s="0" t="n">
        <f aca="false">G267</f>
        <v>0</v>
      </c>
      <c r="AG267" s="0" t="n">
        <f aca="false">SUM(H267:Q267)</f>
        <v>0</v>
      </c>
    </row>
    <row r="268" customFormat="false" ht="13.5" hidden="true" customHeight="true" outlineLevel="0" collapsed="false">
      <c r="A268" s="13"/>
      <c r="B268" s="28"/>
      <c r="C268" s="15" t="s">
        <v>39</v>
      </c>
      <c r="D268" s="16" t="s">
        <v>48</v>
      </c>
      <c r="E268" s="16"/>
      <c r="F268" s="17" t="s">
        <v>37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s">
        <v>37</v>
      </c>
      <c r="S268" s="18" t="str">
        <f aca="false">IF(F268="-","",SUM(G268:Q268))</f>
        <v/>
      </c>
      <c r="T268" s="19" t="n">
        <v>0</v>
      </c>
      <c r="U268" s="17"/>
      <c r="V268" s="17" t="str">
        <f aca="false">IFERROR(VLOOKUP(U268,'Plantilla y Concentrado'!$B$4:$C$811,2,0),"")</f>
        <v/>
      </c>
      <c r="W268" s="20" t="n">
        <f aca="false">IF(S268=0,1,IF(S268&gt;AD268,(1-AE268),IF(S268&lt;AD268,1)))</f>
        <v>0</v>
      </c>
      <c r="X268" s="20" t="str">
        <f aca="false">IF(OR(S268=0,S268=""),"-",T268/S268)</f>
        <v>-</v>
      </c>
      <c r="Y268" s="21" t="n">
        <f aca="false">IF(T268&gt;S268,"SI")</f>
        <v>0</v>
      </c>
      <c r="AD268" s="23" t="str">
        <f aca="false">IF(F268="-","",F268*0.021)</f>
        <v/>
      </c>
      <c r="AE268" s="0" t="e">
        <f aca="false">IF(S268=0,"-",IF(S268&lt;AD268,(S268/100),((S268-AD268)/100)))</f>
        <v>#VALUE!</v>
      </c>
      <c r="AF268" s="0" t="n">
        <f aca="false">G268</f>
        <v>0</v>
      </c>
      <c r="AG268" s="0" t="n">
        <f aca="false">SUM(H268:Q268)</f>
        <v>0</v>
      </c>
    </row>
    <row r="269" customFormat="false" ht="13.5" hidden="true" customHeight="true" outlineLevel="0" collapsed="false">
      <c r="A269" s="13"/>
      <c r="B269" s="28"/>
      <c r="C269" s="15" t="s">
        <v>39</v>
      </c>
      <c r="D269" s="16" t="s">
        <v>48</v>
      </c>
      <c r="E269" s="16"/>
      <c r="F269" s="17" t="s">
        <v>37</v>
      </c>
      <c r="G269" s="17" t="n">
        <v>0</v>
      </c>
      <c r="H269" s="17" t="n">
        <v>0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s">
        <v>37</v>
      </c>
      <c r="S269" s="18" t="str">
        <f aca="false">IF(F269="-","",SUM(G269:Q269))</f>
        <v/>
      </c>
      <c r="T269" s="19" t="n">
        <v>0</v>
      </c>
      <c r="U269" s="17"/>
      <c r="V269" s="17" t="str">
        <f aca="false">IFERROR(VLOOKUP(U269,'Plantilla y Concentrado'!$B$4:$C$811,2,0),"")</f>
        <v/>
      </c>
      <c r="W269" s="20" t="n">
        <f aca="false">IF(S269=0,1,IF(S269&gt;AD269,(1-AE269),IF(S269&lt;AD269,1)))</f>
        <v>0</v>
      </c>
      <c r="X269" s="20" t="str">
        <f aca="false">IF(OR(S269=0,S269=""),"-",T269/S269)</f>
        <v>-</v>
      </c>
      <c r="Y269" s="21" t="n">
        <f aca="false">IF(T269&gt;S269,"SI")</f>
        <v>0</v>
      </c>
      <c r="AD269" s="23" t="str">
        <f aca="false">IF(F269="-","",F269*0.021)</f>
        <v/>
      </c>
      <c r="AE269" s="0" t="e">
        <f aca="false">IF(S269=0,"-",IF(S269&lt;AD269,(S269/100),((S269-AD269)/100)))</f>
        <v>#VALUE!</v>
      </c>
      <c r="AF269" s="0" t="n">
        <f aca="false">G269</f>
        <v>0</v>
      </c>
      <c r="AG269" s="0" t="n">
        <f aca="false">SUM(H269:Q269)</f>
        <v>0</v>
      </c>
    </row>
    <row r="270" customFormat="false" ht="13.5" hidden="true" customHeight="true" outlineLevel="0" collapsed="false">
      <c r="A270" s="13"/>
      <c r="B270" s="28"/>
      <c r="C270" s="15" t="s">
        <v>39</v>
      </c>
      <c r="D270" s="16" t="s">
        <v>48</v>
      </c>
      <c r="E270" s="16"/>
      <c r="F270" s="17" t="s">
        <v>37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s">
        <v>37</v>
      </c>
      <c r="S270" s="18" t="str">
        <f aca="false">IF(F270="-","",SUM(G270:Q270))</f>
        <v/>
      </c>
      <c r="T270" s="19" t="n">
        <v>0</v>
      </c>
      <c r="U270" s="17"/>
      <c r="V270" s="17" t="str">
        <f aca="false">IFERROR(VLOOKUP(U270,'Plantilla y Concentrado'!$B$4:$C$811,2,0),"")</f>
        <v/>
      </c>
      <c r="W270" s="20" t="n">
        <f aca="false">IF(S270=0,1,IF(S270&gt;AD270,(1-AE270),IF(S270&lt;AD270,1)))</f>
        <v>0</v>
      </c>
      <c r="X270" s="20" t="str">
        <f aca="false">IF(OR(S270=0,S270=""),"-",T270/S270)</f>
        <v>-</v>
      </c>
      <c r="Y270" s="21" t="n">
        <f aca="false">IF(T270&gt;S270,"SI")</f>
        <v>0</v>
      </c>
      <c r="AD270" s="23" t="str">
        <f aca="false">IF(F270="-","",F270*0.021)</f>
        <v/>
      </c>
      <c r="AE270" s="0" t="e">
        <f aca="false">IF(S270=0,"-",IF(S270&lt;AD270,(S270/100),((S270-AD270)/100)))</f>
        <v>#VALUE!</v>
      </c>
      <c r="AF270" s="0" t="n">
        <f aca="false">G270</f>
        <v>0</v>
      </c>
      <c r="AG270" s="0" t="n">
        <f aca="false">SUM(H270:Q270)</f>
        <v>0</v>
      </c>
    </row>
    <row r="271" customFormat="false" ht="13.5" hidden="true" customHeight="true" outlineLevel="0" collapsed="false">
      <c r="A271" s="13"/>
      <c r="B271" s="28"/>
      <c r="C271" s="15" t="s">
        <v>39</v>
      </c>
      <c r="D271" s="16" t="s">
        <v>48</v>
      </c>
      <c r="E271" s="16"/>
      <c r="F271" s="17" t="s">
        <v>37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s">
        <v>37</v>
      </c>
      <c r="S271" s="18" t="str">
        <f aca="false">IF(F271="-","",SUM(G271:Q271))</f>
        <v/>
      </c>
      <c r="T271" s="19" t="n">
        <v>0</v>
      </c>
      <c r="U271" s="17"/>
      <c r="V271" s="17" t="str">
        <f aca="false">IFERROR(VLOOKUP(U271,'Plantilla y Concentrado'!$B$4:$C$811,2,0),"")</f>
        <v/>
      </c>
      <c r="W271" s="20" t="n">
        <f aca="false">IF(S271=0,1,IF(S271&gt;AD271,(1-AE271),IF(S271&lt;AD271,1)))</f>
        <v>0</v>
      </c>
      <c r="X271" s="20" t="str">
        <f aca="false">IF(OR(S271=0,S271=""),"-",T271/S271)</f>
        <v>-</v>
      </c>
      <c r="Y271" s="21" t="n">
        <f aca="false">IF(T271&gt;S271,"SI")</f>
        <v>0</v>
      </c>
      <c r="AD271" s="23" t="str">
        <f aca="false">IF(F271="-","",F271*0.021)</f>
        <v/>
      </c>
      <c r="AE271" s="0" t="e">
        <f aca="false">IF(S271=0,"-",IF(S271&lt;AD271,(S271/100),((S271-AD271)/100)))</f>
        <v>#VALUE!</v>
      </c>
      <c r="AF271" s="0" t="n">
        <f aca="false">G271</f>
        <v>0</v>
      </c>
      <c r="AG271" s="0" t="n">
        <f aca="false">SUM(H271:Q271)</f>
        <v>0</v>
      </c>
    </row>
    <row r="272" customFormat="false" ht="13.5" hidden="true" customHeight="true" outlineLevel="0" collapsed="false">
      <c r="A272" s="13"/>
      <c r="B272" s="28"/>
      <c r="C272" s="15" t="s">
        <v>39</v>
      </c>
      <c r="D272" s="16" t="s">
        <v>48</v>
      </c>
      <c r="E272" s="16"/>
      <c r="F272" s="17" t="s">
        <v>37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s">
        <v>37</v>
      </c>
      <c r="S272" s="18" t="str">
        <f aca="false">IF(F272="-","",SUM(G272:Q272))</f>
        <v/>
      </c>
      <c r="T272" s="19" t="n">
        <v>0</v>
      </c>
      <c r="U272" s="17"/>
      <c r="V272" s="17" t="str">
        <f aca="false">IFERROR(VLOOKUP(U272,'Plantilla y Concentrado'!$B$4:$C$811,2,0),"")</f>
        <v/>
      </c>
      <c r="W272" s="20" t="n">
        <f aca="false">IF(S272=0,1,IF(S272&gt;AD272,(1-AE272),IF(S272&lt;AD272,1)))</f>
        <v>0</v>
      </c>
      <c r="X272" s="20" t="str">
        <f aca="false">IF(OR(S272=0,S272=""),"-",T272/S272)</f>
        <v>-</v>
      </c>
      <c r="Y272" s="21" t="n">
        <f aca="false">IF(T272&gt;S272,"SI")</f>
        <v>0</v>
      </c>
      <c r="AD272" s="23" t="str">
        <f aca="false">IF(F272="-","",F272*0.021)</f>
        <v/>
      </c>
      <c r="AE272" s="0" t="e">
        <f aca="false">IF(S272=0,"-",IF(S272&lt;AD272,(S272/100),((S272-AD272)/100)))</f>
        <v>#VALUE!</v>
      </c>
      <c r="AF272" s="0" t="n">
        <f aca="false">G272</f>
        <v>0</v>
      </c>
      <c r="AG272" s="0" t="n">
        <f aca="false">SUM(H272:Q272)</f>
        <v>0</v>
      </c>
    </row>
    <row r="273" customFormat="false" ht="13.5" hidden="true" customHeight="true" outlineLevel="0" collapsed="false">
      <c r="A273" s="13"/>
      <c r="B273" s="28"/>
      <c r="C273" s="15" t="s">
        <v>39</v>
      </c>
      <c r="D273" s="16" t="s">
        <v>48</v>
      </c>
      <c r="E273" s="16"/>
      <c r="F273" s="17" t="s">
        <v>37</v>
      </c>
      <c r="G273" s="17" t="n">
        <v>0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s">
        <v>37</v>
      </c>
      <c r="S273" s="18" t="str">
        <f aca="false">IF(F273="-","",SUM(G273:Q273))</f>
        <v/>
      </c>
      <c r="T273" s="19" t="n">
        <v>0</v>
      </c>
      <c r="U273" s="17"/>
      <c r="V273" s="17" t="str">
        <f aca="false">IFERROR(VLOOKUP(U273,'Plantilla y Concentrado'!$B$4:$C$811,2,0),"")</f>
        <v/>
      </c>
      <c r="W273" s="20" t="n">
        <f aca="false">IF(S273=0,1,IF(S273&gt;AD273,(1-AE273),IF(S273&lt;AD273,1)))</f>
        <v>0</v>
      </c>
      <c r="X273" s="20" t="str">
        <f aca="false">IF(OR(S273=0,S273=""),"-",T273/S273)</f>
        <v>-</v>
      </c>
      <c r="Y273" s="21" t="n">
        <f aca="false">IF(T273&gt;S273,"SI")</f>
        <v>0</v>
      </c>
      <c r="AD273" s="23" t="str">
        <f aca="false">IF(F273="-","",F273*0.021)</f>
        <v/>
      </c>
      <c r="AE273" s="0" t="e">
        <f aca="false">IF(S273=0,"-",IF(S273&lt;AD273,(S273/100),((S273-AD273)/100)))</f>
        <v>#VALUE!</v>
      </c>
      <c r="AF273" s="0" t="n">
        <f aca="false">G273</f>
        <v>0</v>
      </c>
      <c r="AG273" s="0" t="n">
        <f aca="false">SUM(H273:Q273)</f>
        <v>0</v>
      </c>
    </row>
    <row r="274" customFormat="false" ht="13.5" hidden="true" customHeight="true" outlineLevel="0" collapsed="false">
      <c r="A274" s="13"/>
      <c r="B274" s="28"/>
      <c r="C274" s="15" t="s">
        <v>39</v>
      </c>
      <c r="D274" s="16" t="s">
        <v>48</v>
      </c>
      <c r="E274" s="16"/>
      <c r="F274" s="17" t="s">
        <v>37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s">
        <v>37</v>
      </c>
      <c r="S274" s="18" t="str">
        <f aca="false">IF(F274="-","",SUM(G274:Q274))</f>
        <v/>
      </c>
      <c r="T274" s="19" t="n">
        <v>0</v>
      </c>
      <c r="U274" s="17"/>
      <c r="V274" s="17" t="str">
        <f aca="false">IFERROR(VLOOKUP(U274,'Plantilla y Concentrado'!$B$4:$C$811,2,0),"")</f>
        <v/>
      </c>
      <c r="W274" s="20" t="n">
        <f aca="false">IF(S274=0,1,IF(S274&gt;AD274,(1-AE274),IF(S274&lt;AD274,1)))</f>
        <v>0</v>
      </c>
      <c r="X274" s="20" t="str">
        <f aca="false">IF(OR(S274=0,S274=""),"-",T274/S274)</f>
        <v>-</v>
      </c>
      <c r="Y274" s="21" t="n">
        <f aca="false">IF(T274&gt;S274,"SI")</f>
        <v>0</v>
      </c>
      <c r="AD274" s="23" t="str">
        <f aca="false">IF(F274="-","",F274*0.021)</f>
        <v/>
      </c>
      <c r="AE274" s="0" t="e">
        <f aca="false">IF(S274=0,"-",IF(S274&lt;AD274,(S274/100),((S274-AD274)/100)))</f>
        <v>#VALUE!</v>
      </c>
      <c r="AF274" s="0" t="n">
        <f aca="false">G274</f>
        <v>0</v>
      </c>
      <c r="AG274" s="0" t="n">
        <f aca="false">SUM(H274:Q274)</f>
        <v>0</v>
      </c>
    </row>
    <row r="275" customFormat="false" ht="13.5" hidden="true" customHeight="true" outlineLevel="0" collapsed="false">
      <c r="A275" s="13"/>
      <c r="B275" s="28"/>
      <c r="C275" s="15" t="s">
        <v>39</v>
      </c>
      <c r="D275" s="16" t="s">
        <v>48</v>
      </c>
      <c r="E275" s="16"/>
      <c r="F275" s="17" t="s">
        <v>37</v>
      </c>
      <c r="G275" s="17" t="n">
        <v>0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s">
        <v>37</v>
      </c>
      <c r="S275" s="18" t="str">
        <f aca="false">IF(F275="-","",SUM(G275:Q275))</f>
        <v/>
      </c>
      <c r="T275" s="19" t="n">
        <v>0</v>
      </c>
      <c r="U275" s="17"/>
      <c r="V275" s="17" t="str">
        <f aca="false">IFERROR(VLOOKUP(U275,'Plantilla y Concentrado'!$B$4:$C$811,2,0),"")</f>
        <v/>
      </c>
      <c r="W275" s="20" t="n">
        <f aca="false">IF(S275=0,1,IF(S275&gt;AD275,(1-AE275),IF(S275&lt;AD275,1)))</f>
        <v>0</v>
      </c>
      <c r="X275" s="20" t="str">
        <f aca="false">IF(OR(S275=0,S275=""),"-",T275/S275)</f>
        <v>-</v>
      </c>
      <c r="Y275" s="21" t="n">
        <f aca="false">IF(T275&gt;S275,"SI")</f>
        <v>0</v>
      </c>
      <c r="AD275" s="23" t="str">
        <f aca="false">IF(F275="-","",F275*0.021)</f>
        <v/>
      </c>
      <c r="AE275" s="0" t="e">
        <f aca="false">IF(S275=0,"-",IF(S275&lt;AD275,(S275/100),((S275-AD275)/100)))</f>
        <v>#VALUE!</v>
      </c>
      <c r="AF275" s="0" t="n">
        <f aca="false">G275</f>
        <v>0</v>
      </c>
      <c r="AG275" s="0" t="n">
        <f aca="false">SUM(H275:Q275)</f>
        <v>0</v>
      </c>
    </row>
    <row r="276" customFormat="false" ht="13.5" hidden="true" customHeight="true" outlineLevel="0" collapsed="false">
      <c r="A276" s="13"/>
      <c r="B276" s="28"/>
      <c r="C276" s="15" t="s">
        <v>39</v>
      </c>
      <c r="D276" s="16" t="s">
        <v>48</v>
      </c>
      <c r="E276" s="16"/>
      <c r="F276" s="17" t="s">
        <v>37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s">
        <v>37</v>
      </c>
      <c r="S276" s="18" t="str">
        <f aca="false">IF(F276="-","",SUM(G276:Q276))</f>
        <v/>
      </c>
      <c r="T276" s="19" t="n">
        <v>0</v>
      </c>
      <c r="U276" s="17"/>
      <c r="V276" s="17" t="str">
        <f aca="false">IFERROR(VLOOKUP(U276,'Plantilla y Concentrado'!$B$4:$C$811,2,0),"")</f>
        <v/>
      </c>
      <c r="W276" s="20" t="n">
        <f aca="false">IF(S276=0,1,IF(S276&gt;AD276,(1-AE276),IF(S276&lt;AD276,1)))</f>
        <v>0</v>
      </c>
      <c r="X276" s="20" t="str">
        <f aca="false">IF(OR(S276=0,S276=""),"-",T276/S276)</f>
        <v>-</v>
      </c>
      <c r="Y276" s="21" t="n">
        <f aca="false">IF(T276&gt;S276,"SI")</f>
        <v>0</v>
      </c>
      <c r="AD276" s="23" t="str">
        <f aca="false">IF(F276="-","",F276*0.021)</f>
        <v/>
      </c>
      <c r="AE276" s="0" t="e">
        <f aca="false">IF(S276=0,"-",IF(S276&lt;AD276,(S276/100),((S276-AD276)/100)))</f>
        <v>#VALUE!</v>
      </c>
      <c r="AF276" s="0" t="n">
        <f aca="false">G276</f>
        <v>0</v>
      </c>
      <c r="AG276" s="0" t="n">
        <f aca="false">SUM(H276:Q276)</f>
        <v>0</v>
      </c>
    </row>
    <row r="277" customFormat="false" ht="13.5" hidden="false" customHeight="true" outlineLevel="0" collapsed="false">
      <c r="A277" s="13"/>
      <c r="B277" s="28"/>
      <c r="C277" s="25" t="s">
        <v>52</v>
      </c>
      <c r="D277" s="25"/>
      <c r="E277" s="26"/>
      <c r="F277" s="26" t="n">
        <f aca="false">SUM(F255:F276)</f>
        <v>330</v>
      </c>
      <c r="G277" s="26" t="n">
        <f aca="false">SUM(G255:G276)</f>
        <v>0</v>
      </c>
      <c r="H277" s="26" t="n">
        <f aca="false">SUM(H255:H276)</f>
        <v>0</v>
      </c>
      <c r="I277" s="26" t="n">
        <f aca="false">SUM(I255:I276)</f>
        <v>0</v>
      </c>
      <c r="J277" s="26" t="n">
        <f aca="false">SUM(J255:J276)</f>
        <v>0</v>
      </c>
      <c r="K277" s="26" t="n">
        <f aca="false">SUM(K255:K276)</f>
        <v>0</v>
      </c>
      <c r="L277" s="26" t="n">
        <f aca="false">SUM(L255:L276)</f>
        <v>0</v>
      </c>
      <c r="M277" s="26" t="n">
        <f aca="false">SUM(M255:M276)</f>
        <v>0</v>
      </c>
      <c r="N277" s="26" t="n">
        <f aca="false">SUM(N255:N276)</f>
        <v>0</v>
      </c>
      <c r="O277" s="26" t="n">
        <f aca="false">SUM(O255:O276)</f>
        <v>0</v>
      </c>
      <c r="P277" s="26" t="n">
        <f aca="false">SUM(P255:P276)</f>
        <v>0</v>
      </c>
      <c r="Q277" s="26" t="n">
        <f aca="false">SUM(Q255:Q276)</f>
        <v>0</v>
      </c>
      <c r="R277" s="26" t="n">
        <f aca="false">COUNTIF((R255:R276),"Si")</f>
        <v>7</v>
      </c>
      <c r="S277" s="18" t="n">
        <f aca="false">IF(F277="-","",SUM(G277:Q277))</f>
        <v>0</v>
      </c>
      <c r="T277" s="27" t="n">
        <f aca="false">SUM(T255:T276)</f>
        <v>0</v>
      </c>
      <c r="U277" s="26"/>
      <c r="V277" s="26" t="str">
        <f aca="false">IFERROR(VLOOKUP(U277,'Plantilla y Concentrado'!$B$4:$C$811,2,0),"")</f>
        <v/>
      </c>
      <c r="W277" s="20" t="n">
        <f aca="false">AVERAGE(W255:W276)</f>
        <v>0.318181818181818</v>
      </c>
      <c r="X277" s="20" t="str">
        <f aca="false">IF(OR(S277=0,S277=""),"-",T277/S277)</f>
        <v>-</v>
      </c>
      <c r="Y277" s="21" t="n">
        <f aca="false">IF(T277&gt;S277,"SI")</f>
        <v>0</v>
      </c>
      <c r="AD277" s="23" t="n">
        <f aca="false">IF(F277="-","",F277*0.021)</f>
        <v>6.93</v>
      </c>
      <c r="AE277" s="0" t="str">
        <f aca="false">IF(S277=0,"-",IF(S277&lt;AD277,(S277/100),((S277-AD277)/100)))</f>
        <v>-</v>
      </c>
      <c r="AF277" s="0" t="n">
        <f aca="false">G277</f>
        <v>0</v>
      </c>
      <c r="AG277" s="0" t="n">
        <f aca="false">SUM(H277:Q277)</f>
        <v>0</v>
      </c>
    </row>
    <row r="278" customFormat="false" ht="13.5" hidden="false" customHeight="true" outlineLevel="0" collapsed="false">
      <c r="A278" s="13"/>
      <c r="B278" s="28"/>
      <c r="C278" s="15" t="s">
        <v>39</v>
      </c>
      <c r="D278" s="16" t="s">
        <v>53</v>
      </c>
      <c r="E278" s="16" t="s">
        <v>54</v>
      </c>
      <c r="F278" s="17" t="n">
        <v>81</v>
      </c>
      <c r="G278" s="17" t="n">
        <v>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s">
        <v>35</v>
      </c>
      <c r="S278" s="18" t="n">
        <f aca="false">IF(F278="-","",SUM(G278:Q278))</f>
        <v>0</v>
      </c>
      <c r="T278" s="19" t="n">
        <v>0</v>
      </c>
      <c r="U278" s="17" t="n">
        <v>154648</v>
      </c>
      <c r="V278" s="17" t="str">
        <f aca="false">IFERROR(VLOOKUP(U278,'Plantilla y Concentrado'!$B$4:$C$811,2,0),"")</f>
        <v>Sanchez Vazquez Anayareli</v>
      </c>
      <c r="W278" s="20" t="n">
        <f aca="false">IF(S278=0,1,IF(S278&gt;AD278,(1-AE278),IF(S278&lt;AD278,1)))</f>
        <v>1</v>
      </c>
      <c r="X278" s="20" t="str">
        <f aca="false">IF(OR(S278=0,S278=""),"-",T278/S278)</f>
        <v>-</v>
      </c>
      <c r="Y278" s="21" t="n">
        <f aca="false">IF(T278&gt;S278,"SI")</f>
        <v>0</v>
      </c>
      <c r="AD278" s="23" t="n">
        <f aca="false">IF(F278="-","",F278*0.021)</f>
        <v>1.701</v>
      </c>
      <c r="AE278" s="0" t="str">
        <f aca="false">IF(S278=0,"-",IF(S278&lt;AD278,(S278/100),((S278-AD278)/100)))</f>
        <v>-</v>
      </c>
      <c r="AF278" s="0" t="n">
        <f aca="false">G278</f>
        <v>0</v>
      </c>
      <c r="AG278" s="0" t="n">
        <f aca="false">SUM(H278:Q278)</f>
        <v>0</v>
      </c>
    </row>
    <row r="279" customFormat="false" ht="13.5" hidden="false" customHeight="true" outlineLevel="0" collapsed="false">
      <c r="A279" s="13"/>
      <c r="B279" s="28"/>
      <c r="C279" s="15" t="s">
        <v>39</v>
      </c>
      <c r="D279" s="16" t="s">
        <v>53</v>
      </c>
      <c r="E279" s="16" t="n">
        <v>11</v>
      </c>
      <c r="F279" s="17" t="n">
        <v>82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s">
        <v>35</v>
      </c>
      <c r="S279" s="18" t="n">
        <f aca="false">IF(F279="-","",SUM(G279:Q279))</f>
        <v>0</v>
      </c>
      <c r="T279" s="19" t="n">
        <v>0</v>
      </c>
      <c r="U279" s="17" t="n">
        <v>154648</v>
      </c>
      <c r="V279" s="17" t="str">
        <f aca="false">IFERROR(VLOOKUP(U279,'Plantilla y Concentrado'!$B$4:$C$811,2,0),"")</f>
        <v>Sanchez Vazquez Anayareli</v>
      </c>
      <c r="W279" s="20" t="n">
        <f aca="false">IF(S279=0,1,IF(S279&gt;AD279,(1-AE279),IF(S279&lt;AD279,1)))</f>
        <v>1</v>
      </c>
      <c r="X279" s="20" t="str">
        <f aca="false">IF(OR(S279=0,S279=""),"-",T279/S279)</f>
        <v>-</v>
      </c>
      <c r="Y279" s="21" t="n">
        <f aca="false">IF(T279&gt;S279,"SI")</f>
        <v>0</v>
      </c>
      <c r="AD279" s="23" t="n">
        <f aca="false">IF(F279="-","",F279*0.021)</f>
        <v>1.722</v>
      </c>
      <c r="AE279" s="0" t="str">
        <f aca="false">IF(S279=0,"-",IF(S279&lt;AD279,(S279/100),((S279-AD279)/100)))</f>
        <v>-</v>
      </c>
      <c r="AF279" s="0" t="n">
        <f aca="false">G279</f>
        <v>0</v>
      </c>
      <c r="AG279" s="0" t="n">
        <f aca="false">SUM(H279:Q279)</f>
        <v>0</v>
      </c>
    </row>
    <row r="280" customFormat="false" ht="13.5" hidden="false" customHeight="true" outlineLevel="0" collapsed="false">
      <c r="A280" s="13"/>
      <c r="B280" s="28"/>
      <c r="C280" s="15" t="s">
        <v>39</v>
      </c>
      <c r="D280" s="16" t="s">
        <v>53</v>
      </c>
      <c r="E280" s="16" t="n">
        <v>12</v>
      </c>
      <c r="F280" s="17" t="n">
        <v>63</v>
      </c>
      <c r="G280" s="17" t="n">
        <v>0</v>
      </c>
      <c r="H280" s="17" t="n">
        <v>0</v>
      </c>
      <c r="I280" s="17" t="n">
        <v>0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s">
        <v>35</v>
      </c>
      <c r="S280" s="18" t="n">
        <f aca="false">IF(F280="-","",SUM(G280:Q280))</f>
        <v>0</v>
      </c>
      <c r="T280" s="19" t="n">
        <v>0</v>
      </c>
      <c r="U280" s="17" t="n">
        <v>154648</v>
      </c>
      <c r="V280" s="17" t="str">
        <f aca="false">IFERROR(VLOOKUP(U280,'Plantilla y Concentrado'!$B$4:$C$811,2,0),"")</f>
        <v>Sanchez Vazquez Anayareli</v>
      </c>
      <c r="W280" s="20" t="n">
        <f aca="false">IF(S280=0,1,IF(S280&gt;AD280,(1-AE280),IF(S280&lt;AD280,1)))</f>
        <v>1</v>
      </c>
      <c r="X280" s="20" t="str">
        <f aca="false">IF(OR(S280=0,S280=""),"-",T280/S280)</f>
        <v>-</v>
      </c>
      <c r="Y280" s="21" t="n">
        <f aca="false">IF(T280&gt;S280,"SI")</f>
        <v>0</v>
      </c>
      <c r="AD280" s="23" t="n">
        <f aca="false">IF(F280="-","",F280*0.021)</f>
        <v>1.323</v>
      </c>
      <c r="AE280" s="0" t="str">
        <f aca="false">IF(S280=0,"-",IF(S280&lt;AD280,(S280/100),((S280-AD280)/100)))</f>
        <v>-</v>
      </c>
      <c r="AF280" s="0" t="n">
        <f aca="false">G280</f>
        <v>0</v>
      </c>
      <c r="AG280" s="0" t="n">
        <f aca="false">SUM(H280:Q280)</f>
        <v>0</v>
      </c>
    </row>
    <row r="281" customFormat="false" ht="13.5" hidden="false" customHeight="true" outlineLevel="0" collapsed="false">
      <c r="A281" s="13"/>
      <c r="B281" s="28"/>
      <c r="C281" s="15" t="s">
        <v>39</v>
      </c>
      <c r="D281" s="16" t="s">
        <v>53</v>
      </c>
      <c r="E281" s="16" t="n">
        <v>13</v>
      </c>
      <c r="F281" s="17" t="n">
        <v>65</v>
      </c>
      <c r="G281" s="17" t="n">
        <v>0</v>
      </c>
      <c r="H281" s="17" t="n">
        <v>0</v>
      </c>
      <c r="I281" s="17" t="n">
        <v>0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s">
        <v>35</v>
      </c>
      <c r="S281" s="18" t="n">
        <f aca="false">IF(F281="-","",SUM(G281:Q281))</f>
        <v>0</v>
      </c>
      <c r="T281" s="19" t="n">
        <v>0</v>
      </c>
      <c r="U281" s="17" t="n">
        <v>154648</v>
      </c>
      <c r="V281" s="17" t="str">
        <f aca="false">IFERROR(VLOOKUP(U281,'Plantilla y Concentrado'!$B$4:$C$811,2,0),"")</f>
        <v>Sanchez Vazquez Anayareli</v>
      </c>
      <c r="W281" s="20" t="n">
        <f aca="false">IF(S281=0,1,IF(S281&gt;AD281,(1-AE281),IF(S281&lt;AD281,1)))</f>
        <v>1</v>
      </c>
      <c r="X281" s="20" t="str">
        <f aca="false">IF(OR(S281=0,S281=""),"-",T281/S281)</f>
        <v>-</v>
      </c>
      <c r="Y281" s="21" t="n">
        <f aca="false">IF(T281&gt;S281,"SI")</f>
        <v>0</v>
      </c>
      <c r="AD281" s="23" t="n">
        <f aca="false">IF(F281="-","",F281*0.021)</f>
        <v>1.365</v>
      </c>
      <c r="AE281" s="0" t="str">
        <f aca="false">IF(S281=0,"-",IF(S281&lt;AD281,(S281/100),((S281-AD281)/100)))</f>
        <v>-</v>
      </c>
      <c r="AF281" s="0" t="n">
        <f aca="false">G281</f>
        <v>0</v>
      </c>
      <c r="AG281" s="0" t="n">
        <f aca="false">SUM(H281:Q281)</f>
        <v>0</v>
      </c>
    </row>
    <row r="282" customFormat="false" ht="13.5" hidden="false" customHeight="true" outlineLevel="0" collapsed="false">
      <c r="A282" s="13"/>
      <c r="B282" s="28"/>
      <c r="C282" s="15" t="s">
        <v>39</v>
      </c>
      <c r="D282" s="16" t="s">
        <v>53</v>
      </c>
      <c r="E282" s="16" t="s">
        <v>55</v>
      </c>
      <c r="F282" s="17" t="n">
        <v>25</v>
      </c>
      <c r="G282" s="17" t="n">
        <v>0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s">
        <v>37</v>
      </c>
      <c r="S282" s="18" t="n">
        <f aca="false">IF(F282="-","",SUM(G282:Q282))</f>
        <v>0</v>
      </c>
      <c r="T282" s="19" t="n">
        <v>0</v>
      </c>
      <c r="U282" s="17" t="n">
        <v>154648</v>
      </c>
      <c r="V282" s="17" t="str">
        <f aca="false">IFERROR(VLOOKUP(U282,'Plantilla y Concentrado'!$B$4:$C$811,2,0),"")</f>
        <v>Sanchez Vazquez Anayareli</v>
      </c>
      <c r="W282" s="20" t="n">
        <f aca="false">IF(S282=0,1,IF(S282&gt;AD282,(1-AE282),IF(S282&lt;AD282,1)))</f>
        <v>1</v>
      </c>
      <c r="X282" s="20" t="str">
        <f aca="false">IF(OR(S282=0,S282=""),"-",T282/S282)</f>
        <v>-</v>
      </c>
      <c r="Y282" s="21" t="n">
        <f aca="false">IF(T282&gt;S282,"SI")</f>
        <v>0</v>
      </c>
      <c r="AD282" s="23" t="n">
        <f aca="false">IF(F282="-","",F282*0.021)</f>
        <v>0.525</v>
      </c>
      <c r="AE282" s="0" t="str">
        <f aca="false">IF(S282=0,"-",IF(S282&lt;AD282,(S282/100),((S282-AD282)/100)))</f>
        <v>-</v>
      </c>
      <c r="AF282" s="0" t="n">
        <f aca="false">G282</f>
        <v>0</v>
      </c>
      <c r="AG282" s="0" t="n">
        <f aca="false">SUM(H282:Q282)</f>
        <v>0</v>
      </c>
    </row>
    <row r="283" customFormat="false" ht="13.5" hidden="true" customHeight="true" outlineLevel="0" collapsed="false">
      <c r="A283" s="13"/>
      <c r="B283" s="28"/>
      <c r="C283" s="15" t="s">
        <v>39</v>
      </c>
      <c r="D283" s="16" t="s">
        <v>53</v>
      </c>
      <c r="E283" s="16"/>
      <c r="F283" s="17" t="s">
        <v>37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s">
        <v>37</v>
      </c>
      <c r="S283" s="18" t="str">
        <f aca="false">IF(F283="-","",SUM(G283:Q283))</f>
        <v/>
      </c>
      <c r="T283" s="19" t="n">
        <v>0</v>
      </c>
      <c r="U283" s="17"/>
      <c r="V283" s="17" t="str">
        <f aca="false">IFERROR(VLOOKUP(U283,'Plantilla y Concentrado'!$B$4:$C$811,2,0),"")</f>
        <v/>
      </c>
      <c r="W283" s="20" t="n">
        <f aca="false">IF(S283=0,1,IF(S283&gt;AD283,(1-AE283),IF(S283&lt;AD283,1)))</f>
        <v>0</v>
      </c>
      <c r="X283" s="20" t="str">
        <f aca="false">IF(OR(S283=0,S283=""),"-",T283/S283)</f>
        <v>-</v>
      </c>
      <c r="Y283" s="21" t="n">
        <f aca="false">IF(T283&gt;S283,"SI")</f>
        <v>0</v>
      </c>
      <c r="AD283" s="23" t="str">
        <f aca="false">IF(F283="-","",F283*0.021)</f>
        <v/>
      </c>
      <c r="AE283" s="0" t="e">
        <f aca="false">IF(S283=0,"-",IF(S283&lt;AD283,(S283/100),((S283-AD283)/100)))</f>
        <v>#VALUE!</v>
      </c>
      <c r="AF283" s="0" t="n">
        <f aca="false">G283</f>
        <v>0</v>
      </c>
      <c r="AG283" s="0" t="n">
        <f aca="false">SUM(H283:Q283)</f>
        <v>0</v>
      </c>
    </row>
    <row r="284" customFormat="false" ht="13.5" hidden="true" customHeight="true" outlineLevel="0" collapsed="false">
      <c r="A284" s="13"/>
      <c r="B284" s="28"/>
      <c r="C284" s="15" t="s">
        <v>39</v>
      </c>
      <c r="D284" s="16" t="s">
        <v>53</v>
      </c>
      <c r="E284" s="16"/>
      <c r="F284" s="17" t="s">
        <v>37</v>
      </c>
      <c r="G284" s="17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s">
        <v>37</v>
      </c>
      <c r="S284" s="18" t="str">
        <f aca="false">IF(F284="-","",SUM(G284:Q284))</f>
        <v/>
      </c>
      <c r="T284" s="19" t="n">
        <v>0</v>
      </c>
      <c r="U284" s="17"/>
      <c r="V284" s="17" t="str">
        <f aca="false">IFERROR(VLOOKUP(U284,'Plantilla y Concentrado'!$B$4:$C$811,2,0),"")</f>
        <v/>
      </c>
      <c r="W284" s="20" t="n">
        <f aca="false">IF(S284=0,1,IF(S284&gt;AD284,(1-AE284),IF(S284&lt;AD284,1)))</f>
        <v>0</v>
      </c>
      <c r="X284" s="20" t="str">
        <f aca="false">IF(OR(S284=0,S284=""),"-",T284/S284)</f>
        <v>-</v>
      </c>
      <c r="Y284" s="21" t="n">
        <f aca="false">IF(T284&gt;S284,"SI")</f>
        <v>0</v>
      </c>
      <c r="AD284" s="23" t="str">
        <f aca="false">IF(F284="-","",F284*0.021)</f>
        <v/>
      </c>
      <c r="AE284" s="0" t="e">
        <f aca="false">IF(S284=0,"-",IF(S284&lt;AD284,(S284/100),((S284-AD284)/100)))</f>
        <v>#VALUE!</v>
      </c>
      <c r="AF284" s="0" t="n">
        <f aca="false">G284</f>
        <v>0</v>
      </c>
      <c r="AG284" s="0" t="n">
        <f aca="false">SUM(H284:Q284)</f>
        <v>0</v>
      </c>
    </row>
    <row r="285" customFormat="false" ht="13.5" hidden="true" customHeight="true" outlineLevel="0" collapsed="false">
      <c r="A285" s="13"/>
      <c r="B285" s="28"/>
      <c r="C285" s="15" t="s">
        <v>39</v>
      </c>
      <c r="D285" s="16" t="s">
        <v>53</v>
      </c>
      <c r="E285" s="16"/>
      <c r="F285" s="17" t="s">
        <v>37</v>
      </c>
      <c r="G285" s="17" t="n">
        <v>0</v>
      </c>
      <c r="H285" s="17" t="n">
        <v>0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s">
        <v>37</v>
      </c>
      <c r="S285" s="18" t="str">
        <f aca="false">IF(F285="-","",SUM(G285:Q285))</f>
        <v/>
      </c>
      <c r="T285" s="19" t="n">
        <v>0</v>
      </c>
      <c r="U285" s="17"/>
      <c r="V285" s="17" t="str">
        <f aca="false">IFERROR(VLOOKUP(U285,'Plantilla y Concentrado'!$B$4:$C$811,2,0),"")</f>
        <v/>
      </c>
      <c r="W285" s="20" t="n">
        <f aca="false">IF(S285=0,1,IF(S285&gt;AD285,(1-AE285),IF(S285&lt;AD285,1)))</f>
        <v>0</v>
      </c>
      <c r="X285" s="20" t="str">
        <f aca="false">IF(OR(S285=0,S285=""),"-",T285/S285)</f>
        <v>-</v>
      </c>
      <c r="Y285" s="21" t="n">
        <f aca="false">IF(T285&gt;S285,"SI")</f>
        <v>0</v>
      </c>
      <c r="AD285" s="23" t="str">
        <f aca="false">IF(F285="-","",F285*0.021)</f>
        <v/>
      </c>
      <c r="AE285" s="0" t="e">
        <f aca="false">IF(S285=0,"-",IF(S285&lt;AD285,(S285/100),((S285-AD285)/100)))</f>
        <v>#VALUE!</v>
      </c>
      <c r="AF285" s="0" t="n">
        <f aca="false">G285</f>
        <v>0</v>
      </c>
      <c r="AG285" s="0" t="n">
        <f aca="false">SUM(H285:Q285)</f>
        <v>0</v>
      </c>
    </row>
    <row r="286" customFormat="false" ht="13.5" hidden="true" customHeight="true" outlineLevel="0" collapsed="false">
      <c r="A286" s="13"/>
      <c r="B286" s="28"/>
      <c r="C286" s="15" t="s">
        <v>39</v>
      </c>
      <c r="D286" s="16" t="s">
        <v>53</v>
      </c>
      <c r="E286" s="16"/>
      <c r="F286" s="17" t="s">
        <v>37</v>
      </c>
      <c r="G286" s="17" t="n">
        <v>0</v>
      </c>
      <c r="H286" s="17" t="n">
        <v>0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0</v>
      </c>
      <c r="P286" s="17" t="n">
        <v>0</v>
      </c>
      <c r="Q286" s="17" t="n">
        <v>0</v>
      </c>
      <c r="R286" s="17" t="s">
        <v>37</v>
      </c>
      <c r="S286" s="18" t="str">
        <f aca="false">IF(F286="-","",SUM(G286:Q286))</f>
        <v/>
      </c>
      <c r="T286" s="19" t="n">
        <v>0</v>
      </c>
      <c r="U286" s="17"/>
      <c r="V286" s="17" t="str">
        <f aca="false">IFERROR(VLOOKUP(U286,'Plantilla y Concentrado'!$B$4:$C$811,2,0),"")</f>
        <v/>
      </c>
      <c r="W286" s="20" t="n">
        <f aca="false">IF(S286=0,1,IF(S286&gt;AD286,(1-AE286),IF(S286&lt;AD286,1)))</f>
        <v>0</v>
      </c>
      <c r="X286" s="20" t="str">
        <f aca="false">IF(OR(S286=0,S286=""),"-",T286/S286)</f>
        <v>-</v>
      </c>
      <c r="Y286" s="21" t="n">
        <f aca="false">IF(T286&gt;S286,"SI")</f>
        <v>0</v>
      </c>
      <c r="AD286" s="23" t="str">
        <f aca="false">IF(F286="-","",F286*0.021)</f>
        <v/>
      </c>
      <c r="AE286" s="0" t="e">
        <f aca="false">IF(S286=0,"-",IF(S286&lt;AD286,(S286/100),((S286-AD286)/100)))</f>
        <v>#VALUE!</v>
      </c>
      <c r="AF286" s="0" t="n">
        <f aca="false">G286</f>
        <v>0</v>
      </c>
      <c r="AG286" s="0" t="n">
        <f aca="false">SUM(H286:Q286)</f>
        <v>0</v>
      </c>
    </row>
    <row r="287" customFormat="false" ht="13.5" hidden="true" customHeight="true" outlineLevel="0" collapsed="false">
      <c r="A287" s="13"/>
      <c r="B287" s="28"/>
      <c r="C287" s="15" t="s">
        <v>39</v>
      </c>
      <c r="D287" s="16" t="s">
        <v>53</v>
      </c>
      <c r="E287" s="16"/>
      <c r="F287" s="17" t="s">
        <v>37</v>
      </c>
      <c r="G287" s="17" t="n">
        <v>0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s">
        <v>37</v>
      </c>
      <c r="S287" s="18" t="str">
        <f aca="false">IF(F287="-","",SUM(G287:Q287))</f>
        <v/>
      </c>
      <c r="T287" s="19" t="n">
        <v>0</v>
      </c>
      <c r="U287" s="17"/>
      <c r="V287" s="17" t="str">
        <f aca="false">IFERROR(VLOOKUP(U287,'Plantilla y Concentrado'!$B$4:$C$811,2,0),"")</f>
        <v/>
      </c>
      <c r="W287" s="20" t="n">
        <f aca="false">IF(S287=0,1,IF(S287&gt;AD287,(1-AE287),IF(S287&lt;AD287,1)))</f>
        <v>0</v>
      </c>
      <c r="X287" s="20" t="str">
        <f aca="false">IF(OR(S287=0,S287=""),"-",T287/S287)</f>
        <v>-</v>
      </c>
      <c r="Y287" s="21" t="n">
        <f aca="false">IF(T287&gt;S287,"SI")</f>
        <v>0</v>
      </c>
      <c r="AD287" s="23" t="str">
        <f aca="false">IF(F287="-","",F287*0.021)</f>
        <v/>
      </c>
      <c r="AE287" s="0" t="e">
        <f aca="false">IF(S287=0,"-",IF(S287&lt;AD287,(S287/100),((S287-AD287)/100)))</f>
        <v>#VALUE!</v>
      </c>
      <c r="AF287" s="0" t="n">
        <f aca="false">G287</f>
        <v>0</v>
      </c>
      <c r="AG287" s="0" t="n">
        <f aca="false">SUM(H287:Q287)</f>
        <v>0</v>
      </c>
    </row>
    <row r="288" customFormat="false" ht="13.5" hidden="true" customHeight="true" outlineLevel="0" collapsed="false">
      <c r="A288" s="13"/>
      <c r="B288" s="28"/>
      <c r="C288" s="15" t="s">
        <v>39</v>
      </c>
      <c r="D288" s="16" t="s">
        <v>53</v>
      </c>
      <c r="E288" s="16"/>
      <c r="F288" s="17" t="s">
        <v>37</v>
      </c>
      <c r="G288" s="17" t="n">
        <v>0</v>
      </c>
      <c r="H288" s="17" t="n">
        <v>0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s">
        <v>37</v>
      </c>
      <c r="S288" s="18" t="str">
        <f aca="false">IF(F288="-","",SUM(G288:Q288))</f>
        <v/>
      </c>
      <c r="T288" s="19" t="n">
        <v>0</v>
      </c>
      <c r="U288" s="17"/>
      <c r="V288" s="17" t="str">
        <f aca="false">IFERROR(VLOOKUP(U288,'Plantilla y Concentrado'!$B$4:$C$811,2,0),"")</f>
        <v/>
      </c>
      <c r="W288" s="20" t="n">
        <f aca="false">IF(S288=0,1,IF(S288&gt;AD288,(1-AE288),IF(S288&lt;AD288,1)))</f>
        <v>0</v>
      </c>
      <c r="X288" s="20" t="str">
        <f aca="false">IF(OR(S288=0,S288=""),"-",T288/S288)</f>
        <v>-</v>
      </c>
      <c r="Y288" s="21" t="n">
        <f aca="false">IF(T288&gt;S288,"SI")</f>
        <v>0</v>
      </c>
      <c r="AD288" s="23" t="str">
        <f aca="false">IF(F288="-","",F288*0.021)</f>
        <v/>
      </c>
      <c r="AE288" s="0" t="e">
        <f aca="false">IF(S288=0,"-",IF(S288&lt;AD288,(S288/100),((S288-AD288)/100)))</f>
        <v>#VALUE!</v>
      </c>
      <c r="AF288" s="0" t="n">
        <f aca="false">G288</f>
        <v>0</v>
      </c>
      <c r="AG288" s="0" t="n">
        <f aca="false">SUM(H288:Q288)</f>
        <v>0</v>
      </c>
    </row>
    <row r="289" customFormat="false" ht="13.5" hidden="true" customHeight="true" outlineLevel="0" collapsed="false">
      <c r="A289" s="13"/>
      <c r="B289" s="28"/>
      <c r="C289" s="15" t="s">
        <v>39</v>
      </c>
      <c r="D289" s="16" t="s">
        <v>53</v>
      </c>
      <c r="E289" s="16"/>
      <c r="F289" s="17" t="s">
        <v>37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s">
        <v>37</v>
      </c>
      <c r="S289" s="18" t="str">
        <f aca="false">IF(F289="-","",SUM(G289:Q289))</f>
        <v/>
      </c>
      <c r="T289" s="19" t="n">
        <v>0</v>
      </c>
      <c r="U289" s="17"/>
      <c r="V289" s="17" t="str">
        <f aca="false">IFERROR(VLOOKUP(U289,'Plantilla y Concentrado'!$B$4:$C$811,2,0),"")</f>
        <v/>
      </c>
      <c r="W289" s="20" t="n">
        <f aca="false">IF(S289=0,1,IF(S289&gt;AD289,(1-AE289),IF(S289&lt;AD289,1)))</f>
        <v>0</v>
      </c>
      <c r="X289" s="20" t="str">
        <f aca="false">IF(OR(S289=0,S289=""),"-",T289/S289)</f>
        <v>-</v>
      </c>
      <c r="Y289" s="21" t="n">
        <f aca="false">IF(T289&gt;S289,"SI")</f>
        <v>0</v>
      </c>
      <c r="AD289" s="23" t="str">
        <f aca="false">IF(F289="-","",F289*0.021)</f>
        <v/>
      </c>
      <c r="AE289" s="0" t="e">
        <f aca="false">IF(S289=0,"-",IF(S289&lt;AD289,(S289/100),((S289-AD289)/100)))</f>
        <v>#VALUE!</v>
      </c>
      <c r="AF289" s="0" t="n">
        <f aca="false">G289</f>
        <v>0</v>
      </c>
      <c r="AG289" s="0" t="n">
        <f aca="false">SUM(H289:Q289)</f>
        <v>0</v>
      </c>
    </row>
    <row r="290" customFormat="false" ht="13.5" hidden="false" customHeight="true" outlineLevel="0" collapsed="false">
      <c r="A290" s="13"/>
      <c r="B290" s="28"/>
      <c r="C290" s="25" t="s">
        <v>56</v>
      </c>
      <c r="D290" s="25"/>
      <c r="E290" s="26"/>
      <c r="F290" s="26" t="n">
        <f aca="false">SUM(F278:F289)</f>
        <v>316</v>
      </c>
      <c r="G290" s="26" t="n">
        <f aca="false">SUM(G278:G289)</f>
        <v>0</v>
      </c>
      <c r="H290" s="26" t="n">
        <f aca="false">SUM(H278:H289)</f>
        <v>0</v>
      </c>
      <c r="I290" s="26" t="n">
        <f aca="false">SUM(I278:I289)</f>
        <v>0</v>
      </c>
      <c r="J290" s="26" t="n">
        <f aca="false">SUM(J278:J289)</f>
        <v>0</v>
      </c>
      <c r="K290" s="26" t="n">
        <f aca="false">SUM(K278:K289)</f>
        <v>0</v>
      </c>
      <c r="L290" s="26" t="n">
        <f aca="false">SUM(L278:L289)</f>
        <v>0</v>
      </c>
      <c r="M290" s="26" t="n">
        <f aca="false">SUM(M278:M289)</f>
        <v>0</v>
      </c>
      <c r="N290" s="26" t="n">
        <f aca="false">SUM(N278:N289)</f>
        <v>0</v>
      </c>
      <c r="O290" s="26" t="n">
        <f aca="false">SUM(O278:O289)</f>
        <v>0</v>
      </c>
      <c r="P290" s="26" t="n">
        <f aca="false">SUM(P278:P289)</f>
        <v>0</v>
      </c>
      <c r="Q290" s="26" t="n">
        <f aca="false">SUM(Q278:Q289)</f>
        <v>0</v>
      </c>
      <c r="R290" s="26" t="n">
        <f aca="false">COUNTIF((R278:R289),"Si")</f>
        <v>4</v>
      </c>
      <c r="S290" s="18" t="n">
        <f aca="false">IF(F290="-","",SUM(G290:Q290))</f>
        <v>0</v>
      </c>
      <c r="T290" s="27" t="n">
        <f aca="false">SUM(T278:T289)</f>
        <v>0</v>
      </c>
      <c r="U290" s="26"/>
      <c r="V290" s="26" t="str">
        <f aca="false">IFERROR(VLOOKUP(U290,'Plantilla y Concentrado'!$B$4:$C$811,2,0),"")</f>
        <v/>
      </c>
      <c r="W290" s="20" t="n">
        <f aca="false">AVERAGE(W278:W289)</f>
        <v>0.416666666666667</v>
      </c>
      <c r="X290" s="20" t="str">
        <f aca="false">IF(OR(S290=0,S290=""),"-",T290/S290)</f>
        <v>-</v>
      </c>
      <c r="Y290" s="21" t="n">
        <f aca="false">IF(T290&gt;S290,"SI")</f>
        <v>0</v>
      </c>
      <c r="AD290" s="23" t="n">
        <f aca="false">IF(F290="-","",F290*0.021)</f>
        <v>6.636</v>
      </c>
      <c r="AE290" s="0" t="str">
        <f aca="false">IF(S290=0,"-",IF(S290&lt;AD290,(S290/100),((S290-AD290)/100)))</f>
        <v>-</v>
      </c>
      <c r="AF290" s="0" t="n">
        <f aca="false">G290</f>
        <v>0</v>
      </c>
      <c r="AG290" s="0" t="n">
        <f aca="false">SUM(H290:Q290)</f>
        <v>0</v>
      </c>
    </row>
    <row r="291" customFormat="false" ht="13.5" hidden="false" customHeight="true" outlineLevel="0" collapsed="false">
      <c r="A291" s="13"/>
      <c r="B291" s="28"/>
      <c r="C291" s="15" t="s">
        <v>33</v>
      </c>
      <c r="D291" s="16" t="s">
        <v>57</v>
      </c>
      <c r="E291" s="16" t="s">
        <v>58</v>
      </c>
      <c r="F291" s="17" t="n">
        <v>34</v>
      </c>
      <c r="G291" s="17" t="n">
        <v>0</v>
      </c>
      <c r="H291" s="17" t="n">
        <v>0</v>
      </c>
      <c r="I291" s="17" t="n">
        <v>0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s">
        <v>35</v>
      </c>
      <c r="S291" s="18" t="n">
        <f aca="false">IF(F291="-","",SUM(G291:Q291))</f>
        <v>0</v>
      </c>
      <c r="T291" s="19" t="n">
        <v>0</v>
      </c>
      <c r="U291" s="17" t="n">
        <v>157999</v>
      </c>
      <c r="V291" s="17" t="str">
        <f aca="false">IFERROR(VLOOKUP(U291,'Plantilla y Concentrado'!$B$4:$C$811,2,0),"")</f>
        <v>De La Garza Reyes Daniela Fernanda</v>
      </c>
      <c r="W291" s="20" t="n">
        <f aca="false">IF(S291=0,1,IF(S291&gt;AD291,(1-AE291),IF(S291&lt;AD291,1)))</f>
        <v>1</v>
      </c>
      <c r="X291" s="20" t="str">
        <f aca="false">IF(OR(S291=0,S291=""),"-",T291/S291)</f>
        <v>-</v>
      </c>
      <c r="Y291" s="21" t="n">
        <f aca="false">IF(T291&gt;S291,"SI")</f>
        <v>0</v>
      </c>
      <c r="AD291" s="23" t="n">
        <f aca="false">IF(F291="-","",F291*0.021)</f>
        <v>0.714</v>
      </c>
      <c r="AE291" s="0" t="str">
        <f aca="false">IF(S291=0,"-",IF(S291&lt;AD291,(S291/100),((S291-AD291)/100)))</f>
        <v>-</v>
      </c>
      <c r="AF291" s="0" t="n">
        <f aca="false">G291</f>
        <v>0</v>
      </c>
      <c r="AG291" s="0" t="n">
        <f aca="false">SUM(H291:Q291)</f>
        <v>0</v>
      </c>
    </row>
    <row r="292" customFormat="false" ht="13.5" hidden="false" customHeight="true" outlineLevel="0" collapsed="false">
      <c r="A292" s="13"/>
      <c r="B292" s="28"/>
      <c r="C292" s="15" t="s">
        <v>33</v>
      </c>
      <c r="D292" s="16" t="s">
        <v>57</v>
      </c>
      <c r="E292" s="16" t="n">
        <v>4</v>
      </c>
      <c r="F292" s="17" t="n">
        <v>153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s">
        <v>35</v>
      </c>
      <c r="S292" s="18" t="n">
        <f aca="false">IF(F292="-","",SUM(G292:Q292))</f>
        <v>0</v>
      </c>
      <c r="T292" s="19" t="n">
        <v>0</v>
      </c>
      <c r="U292" s="17" t="n">
        <v>157999</v>
      </c>
      <c r="V292" s="17" t="str">
        <f aca="false">IFERROR(VLOOKUP(U292,'Plantilla y Concentrado'!$B$4:$C$811,2,0),"")</f>
        <v>De La Garza Reyes Daniela Fernanda</v>
      </c>
      <c r="W292" s="20" t="n">
        <f aca="false">IF(S292=0,1,IF(S292&gt;AD292,(1-AE292),IF(S292&lt;AD292,1)))</f>
        <v>1</v>
      </c>
      <c r="X292" s="20" t="str">
        <f aca="false">IF(OR(S292=0,S292=""),"-",T292/S292)</f>
        <v>-</v>
      </c>
      <c r="Y292" s="21" t="n">
        <f aca="false">IF(T292&gt;S292,"SI")</f>
        <v>0</v>
      </c>
      <c r="AD292" s="23" t="n">
        <f aca="false">IF(F292="-","",F292*0.021)</f>
        <v>3.213</v>
      </c>
      <c r="AE292" s="0" t="str">
        <f aca="false">IF(S292=0,"-",IF(S292&lt;AD292,(S292/100),((S292-AD292)/100)))</f>
        <v>-</v>
      </c>
      <c r="AF292" s="0" t="n">
        <f aca="false">G292</f>
        <v>0</v>
      </c>
      <c r="AG292" s="0" t="n">
        <f aca="false">SUM(H292:Q292)</f>
        <v>0</v>
      </c>
    </row>
    <row r="293" customFormat="false" ht="13.5" hidden="false" customHeight="true" outlineLevel="0" collapsed="false">
      <c r="A293" s="13"/>
      <c r="B293" s="28"/>
      <c r="C293" s="15" t="s">
        <v>33</v>
      </c>
      <c r="D293" s="16" t="s">
        <v>57</v>
      </c>
      <c r="E293" s="16" t="n">
        <v>5</v>
      </c>
      <c r="F293" s="17" t="n">
        <v>117</v>
      </c>
      <c r="G293" s="17" t="n">
        <v>0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s">
        <v>35</v>
      </c>
      <c r="S293" s="18" t="n">
        <f aca="false">IF(F293="-","",SUM(G293:Q293))</f>
        <v>0</v>
      </c>
      <c r="T293" s="19" t="n">
        <v>0</v>
      </c>
      <c r="U293" s="17" t="n">
        <v>157999</v>
      </c>
      <c r="V293" s="17" t="str">
        <f aca="false">IFERROR(VLOOKUP(U293,'Plantilla y Concentrado'!$B$4:$C$811,2,0),"")</f>
        <v>De La Garza Reyes Daniela Fernanda</v>
      </c>
      <c r="W293" s="20" t="n">
        <f aca="false">IF(S293=0,1,IF(S293&gt;AD293,(1-AE293),IF(S293&lt;AD293,1)))</f>
        <v>1</v>
      </c>
      <c r="X293" s="20" t="str">
        <f aca="false">IF(OR(S293=0,S293=""),"-",T293/S293)</f>
        <v>-</v>
      </c>
      <c r="Y293" s="21" t="n">
        <f aca="false">IF(T293&gt;S293,"SI")</f>
        <v>0</v>
      </c>
      <c r="AD293" s="23" t="n">
        <f aca="false">IF(F293="-","",F293*0.021)</f>
        <v>2.457</v>
      </c>
      <c r="AE293" s="0" t="str">
        <f aca="false">IF(S293=0,"-",IF(S293&lt;AD293,(S293/100),((S293-AD293)/100)))</f>
        <v>-</v>
      </c>
      <c r="AF293" s="0" t="n">
        <f aca="false">G293</f>
        <v>0</v>
      </c>
      <c r="AG293" s="0" t="n">
        <f aca="false">SUM(H293:Q293)</f>
        <v>0</v>
      </c>
    </row>
    <row r="294" customFormat="false" ht="13.5" hidden="false" customHeight="true" outlineLevel="0" collapsed="false">
      <c r="A294" s="13"/>
      <c r="B294" s="28"/>
      <c r="C294" s="15" t="s">
        <v>33</v>
      </c>
      <c r="D294" s="16" t="s">
        <v>57</v>
      </c>
      <c r="E294" s="16" t="n">
        <v>6</v>
      </c>
      <c r="F294" s="17" t="n">
        <v>105</v>
      </c>
      <c r="G294" s="17" t="n">
        <v>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s">
        <v>35</v>
      </c>
      <c r="S294" s="18" t="n">
        <f aca="false">IF(F294="-","",SUM(G294:Q294))</f>
        <v>0</v>
      </c>
      <c r="T294" s="19" t="n">
        <v>0</v>
      </c>
      <c r="U294" s="17" t="n">
        <v>136867</v>
      </c>
      <c r="V294" s="17" t="str">
        <f aca="false">IFERROR(VLOOKUP(U294,'Plantilla y Concentrado'!$B$4:$C$811,2,0),"")</f>
        <v>Barba Ramirez Jatziri Lizeth</v>
      </c>
      <c r="W294" s="20" t="n">
        <f aca="false">IF(S294=0,1,IF(S294&gt;AD294,(1-AE294),IF(S294&lt;AD294,1)))</f>
        <v>1</v>
      </c>
      <c r="X294" s="20" t="str">
        <f aca="false">IF(OR(S294=0,S294=""),"-",T294/S294)</f>
        <v>-</v>
      </c>
      <c r="Y294" s="21" t="n">
        <f aca="false">IF(T294&gt;S294,"SI")</f>
        <v>0</v>
      </c>
      <c r="AD294" s="23" t="n">
        <f aca="false">IF(F294="-","",F294*0.021)</f>
        <v>2.205</v>
      </c>
      <c r="AE294" s="0" t="str">
        <f aca="false">IF(S294=0,"-",IF(S294&lt;AD294,(S294/100),((S294-AD294)/100)))</f>
        <v>-</v>
      </c>
      <c r="AF294" s="0" t="n">
        <f aca="false">G294</f>
        <v>0</v>
      </c>
      <c r="AG294" s="0" t="n">
        <f aca="false">SUM(H294:Q294)</f>
        <v>0</v>
      </c>
    </row>
    <row r="295" customFormat="false" ht="13.5" hidden="false" customHeight="true" outlineLevel="0" collapsed="false">
      <c r="A295" s="13"/>
      <c r="B295" s="28"/>
      <c r="C295" s="15" t="s">
        <v>33</v>
      </c>
      <c r="D295" s="16" t="s">
        <v>57</v>
      </c>
      <c r="E295" s="16" t="n">
        <v>7</v>
      </c>
      <c r="F295" s="17" t="n">
        <v>126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s">
        <v>35</v>
      </c>
      <c r="S295" s="18" t="n">
        <f aca="false">IF(F295="-","",SUM(G295:Q295))</f>
        <v>0</v>
      </c>
      <c r="T295" s="19" t="n">
        <v>0</v>
      </c>
      <c r="U295" s="17" t="n">
        <v>136867</v>
      </c>
      <c r="V295" s="17" t="str">
        <f aca="false">IFERROR(VLOOKUP(U295,'Plantilla y Concentrado'!$B$4:$C$811,2,0),"")</f>
        <v>Barba Ramirez Jatziri Lizeth</v>
      </c>
      <c r="W295" s="20" t="n">
        <f aca="false">IF(S295=0,1,IF(S295&gt;AD295,(1-AE295),IF(S295&lt;AD295,1)))</f>
        <v>1</v>
      </c>
      <c r="X295" s="20" t="str">
        <f aca="false">IF(OR(S295=0,S295=""),"-",T295/S295)</f>
        <v>-</v>
      </c>
      <c r="Y295" s="21" t="n">
        <f aca="false">IF(T295&gt;S295,"SI")</f>
        <v>0</v>
      </c>
      <c r="AD295" s="23" t="n">
        <f aca="false">IF(F295="-","",F295*0.021)</f>
        <v>2.646</v>
      </c>
      <c r="AE295" s="0" t="str">
        <f aca="false">IF(S295=0,"-",IF(S295&lt;AD295,(S295/100),((S295-AD295)/100)))</f>
        <v>-</v>
      </c>
      <c r="AF295" s="0" t="n">
        <f aca="false">G295</f>
        <v>0</v>
      </c>
      <c r="AG295" s="0" t="n">
        <f aca="false">SUM(H295:Q295)</f>
        <v>0</v>
      </c>
    </row>
    <row r="296" customFormat="false" ht="13.5" hidden="true" customHeight="true" outlineLevel="0" collapsed="false">
      <c r="A296" s="13"/>
      <c r="B296" s="28"/>
      <c r="C296" s="15" t="s">
        <v>33</v>
      </c>
      <c r="D296" s="16" t="s">
        <v>57</v>
      </c>
      <c r="E296" s="16"/>
      <c r="F296" s="17"/>
      <c r="G296" s="17" t="n">
        <v>0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s">
        <v>35</v>
      </c>
      <c r="S296" s="18" t="n">
        <f aca="false">IF(F296="-","",SUM(G296:Q296))</f>
        <v>0</v>
      </c>
      <c r="T296" s="19" t="n">
        <v>0</v>
      </c>
      <c r="U296" s="17"/>
      <c r="V296" s="17" t="str">
        <f aca="false">IFERROR(VLOOKUP(U296,'Plantilla y Concentrado'!$B$4:$C$811,2,0),"")</f>
        <v/>
      </c>
      <c r="W296" s="20" t="n">
        <f aca="false">IF(S296=0,1,IF(S296&gt;AD296,(1-AE296),IF(S296&lt;AD296,1)))</f>
        <v>1</v>
      </c>
      <c r="X296" s="20" t="str">
        <f aca="false">IF(OR(S296=0,S296=""),"-",T296/S296)</f>
        <v>-</v>
      </c>
      <c r="Y296" s="21" t="n">
        <f aca="false">IF(T296&gt;S296,"SI")</f>
        <v>0</v>
      </c>
      <c r="AD296" s="23" t="n">
        <f aca="false">IF(F296="-","",F296*0.021)</f>
        <v>0</v>
      </c>
      <c r="AE296" s="0" t="str">
        <f aca="false">IF(S296=0,"-",IF(S296&lt;AD296,(S296/100),((S296-AD296)/100)))</f>
        <v>-</v>
      </c>
      <c r="AF296" s="0" t="n">
        <f aca="false">G296</f>
        <v>0</v>
      </c>
      <c r="AG296" s="0" t="n">
        <f aca="false">SUM(H296:Q296)</f>
        <v>0</v>
      </c>
    </row>
    <row r="297" customFormat="false" ht="13.5" hidden="true" customHeight="true" outlineLevel="0" collapsed="false">
      <c r="A297" s="13"/>
      <c r="B297" s="28"/>
      <c r="C297" s="15" t="s">
        <v>33</v>
      </c>
      <c r="D297" s="16" t="s">
        <v>57</v>
      </c>
      <c r="E297" s="16"/>
      <c r="F297" s="17"/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s">
        <v>35</v>
      </c>
      <c r="S297" s="18" t="n">
        <f aca="false">IF(F297="-","",SUM(G297:Q297))</f>
        <v>0</v>
      </c>
      <c r="T297" s="19" t="n">
        <v>0</v>
      </c>
      <c r="U297" s="17"/>
      <c r="V297" s="17" t="str">
        <f aca="false">IFERROR(VLOOKUP(U297,'Plantilla y Concentrado'!$B$4:$C$811,2,0),"")</f>
        <v/>
      </c>
      <c r="W297" s="20" t="n">
        <f aca="false">IF(S297=0,1,IF(S297&gt;AD297,(1-AE297),IF(S297&lt;AD297,1)))</f>
        <v>1</v>
      </c>
      <c r="X297" s="20" t="str">
        <f aca="false">IF(OR(S297=0,S297=""),"-",T297/S297)</f>
        <v>-</v>
      </c>
      <c r="Y297" s="21" t="n">
        <f aca="false">IF(T297&gt;S297,"SI")</f>
        <v>0</v>
      </c>
      <c r="AD297" s="23" t="n">
        <f aca="false">IF(F297="-","",F297*0.021)</f>
        <v>0</v>
      </c>
      <c r="AE297" s="0" t="str">
        <f aca="false">IF(S297=0,"-",IF(S297&lt;AD297,(S297/100),((S297-AD297)/100)))</f>
        <v>-</v>
      </c>
      <c r="AF297" s="0" t="n">
        <f aca="false">G297</f>
        <v>0</v>
      </c>
      <c r="AG297" s="0" t="n">
        <f aca="false">SUM(H297:Q297)</f>
        <v>0</v>
      </c>
    </row>
    <row r="298" customFormat="false" ht="13.5" hidden="true" customHeight="true" outlineLevel="0" collapsed="false">
      <c r="A298" s="13"/>
      <c r="B298" s="28"/>
      <c r="C298" s="15" t="s">
        <v>33</v>
      </c>
      <c r="D298" s="16" t="s">
        <v>57</v>
      </c>
      <c r="E298" s="16"/>
      <c r="F298" s="17"/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s">
        <v>35</v>
      </c>
      <c r="S298" s="18" t="n">
        <f aca="false">IF(F298="-","",SUM(G298:Q298))</f>
        <v>0</v>
      </c>
      <c r="T298" s="19" t="n">
        <v>0</v>
      </c>
      <c r="U298" s="17"/>
      <c r="V298" s="17" t="str">
        <f aca="false">IFERROR(VLOOKUP(U298,'Plantilla y Concentrado'!$B$4:$C$811,2,0),"")</f>
        <v/>
      </c>
      <c r="W298" s="20" t="n">
        <f aca="false">IF(S298=0,1,IF(S298&gt;AD298,(1-AE298),IF(S298&lt;AD298,1)))</f>
        <v>1</v>
      </c>
      <c r="X298" s="20" t="str">
        <f aca="false">IF(OR(S298=0,S298=""),"-",T298/S298)</f>
        <v>-</v>
      </c>
      <c r="Y298" s="21" t="n">
        <f aca="false">IF(T298&gt;S298,"SI")</f>
        <v>0</v>
      </c>
      <c r="AD298" s="23" t="n">
        <f aca="false">IF(F298="-","",F298*0.021)</f>
        <v>0</v>
      </c>
      <c r="AE298" s="0" t="str">
        <f aca="false">IF(S298=0,"-",IF(S298&lt;AD298,(S298/100),((S298-AD298)/100)))</f>
        <v>-</v>
      </c>
      <c r="AF298" s="0" t="n">
        <f aca="false">G298</f>
        <v>0</v>
      </c>
      <c r="AG298" s="0" t="n">
        <f aca="false">SUM(H298:Q298)</f>
        <v>0</v>
      </c>
    </row>
    <row r="299" customFormat="false" ht="13.5" hidden="true" customHeight="true" outlineLevel="0" collapsed="false">
      <c r="A299" s="13"/>
      <c r="B299" s="28"/>
      <c r="C299" s="15" t="s">
        <v>33</v>
      </c>
      <c r="D299" s="16" t="s">
        <v>57</v>
      </c>
      <c r="E299" s="16"/>
      <c r="F299" s="17"/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s">
        <v>35</v>
      </c>
      <c r="S299" s="18" t="n">
        <f aca="false">IF(F299="-","",SUM(G299:Q299))</f>
        <v>0</v>
      </c>
      <c r="T299" s="19" t="n">
        <v>0</v>
      </c>
      <c r="U299" s="17"/>
      <c r="V299" s="17" t="str">
        <f aca="false">IFERROR(VLOOKUP(U299,'Plantilla y Concentrado'!$B$4:$C$811,2,0),"")</f>
        <v/>
      </c>
      <c r="W299" s="20" t="n">
        <f aca="false">IF(S299=0,1,IF(S299&gt;AD299,(1-AE299),IF(S299&lt;AD299,1)))</f>
        <v>1</v>
      </c>
      <c r="X299" s="20" t="str">
        <f aca="false">IF(OR(S299=0,S299=""),"-",T299/S299)</f>
        <v>-</v>
      </c>
      <c r="Y299" s="21" t="n">
        <f aca="false">IF(T299&gt;S299,"SI")</f>
        <v>0</v>
      </c>
      <c r="AD299" s="23" t="n">
        <f aca="false">IF(F299="-","",F299*0.021)</f>
        <v>0</v>
      </c>
      <c r="AE299" s="0" t="str">
        <f aca="false">IF(S299=0,"-",IF(S299&lt;AD299,(S299/100),((S299-AD299)/100)))</f>
        <v>-</v>
      </c>
      <c r="AF299" s="0" t="n">
        <f aca="false">G299</f>
        <v>0</v>
      </c>
      <c r="AG299" s="0" t="n">
        <f aca="false">SUM(H299:Q299)</f>
        <v>0</v>
      </c>
    </row>
    <row r="300" customFormat="false" ht="13.5" hidden="true" customHeight="true" outlineLevel="0" collapsed="false">
      <c r="A300" s="13"/>
      <c r="B300" s="28"/>
      <c r="C300" s="15" t="s">
        <v>33</v>
      </c>
      <c r="D300" s="16" t="s">
        <v>57</v>
      </c>
      <c r="E300" s="16"/>
      <c r="F300" s="17"/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s">
        <v>35</v>
      </c>
      <c r="S300" s="18" t="n">
        <f aca="false">IF(F300="-","",SUM(G300:Q300))</f>
        <v>0</v>
      </c>
      <c r="T300" s="19" t="n">
        <v>0</v>
      </c>
      <c r="U300" s="17"/>
      <c r="V300" s="17" t="str">
        <f aca="false">IFERROR(VLOOKUP(U300,'Plantilla y Concentrado'!$B$4:$C$811,2,0),"")</f>
        <v/>
      </c>
      <c r="W300" s="20" t="n">
        <f aca="false">IF(S300=0,1,IF(S300&gt;AD300,(1-AE300),IF(S300&lt;AD300,1)))</f>
        <v>1</v>
      </c>
      <c r="X300" s="20" t="str">
        <f aca="false">IF(OR(S300=0,S300=""),"-",T300/S300)</f>
        <v>-</v>
      </c>
      <c r="Y300" s="21" t="n">
        <f aca="false">IF(T300&gt;S300,"SI")</f>
        <v>0</v>
      </c>
      <c r="AD300" s="23" t="n">
        <f aca="false">IF(F300="-","",F300*0.021)</f>
        <v>0</v>
      </c>
      <c r="AE300" s="0" t="str">
        <f aca="false">IF(S300=0,"-",IF(S300&lt;AD300,(S300/100),((S300-AD300)/100)))</f>
        <v>-</v>
      </c>
      <c r="AF300" s="0" t="n">
        <f aca="false">G300</f>
        <v>0</v>
      </c>
      <c r="AG300" s="0" t="n">
        <f aca="false">SUM(H300:Q300)</f>
        <v>0</v>
      </c>
    </row>
    <row r="301" customFormat="false" ht="13.5" hidden="true" customHeight="true" outlineLevel="0" collapsed="false">
      <c r="A301" s="13"/>
      <c r="B301" s="28"/>
      <c r="C301" s="15" t="s">
        <v>33</v>
      </c>
      <c r="D301" s="16" t="s">
        <v>57</v>
      </c>
      <c r="E301" s="16"/>
      <c r="F301" s="17" t="s">
        <v>37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s">
        <v>37</v>
      </c>
      <c r="S301" s="18" t="str">
        <f aca="false">IF(F301="-","",SUM(G301:Q301))</f>
        <v/>
      </c>
      <c r="T301" s="19" t="n">
        <v>0</v>
      </c>
      <c r="U301" s="17"/>
      <c r="V301" s="17" t="str">
        <f aca="false">IFERROR(VLOOKUP(U301,'Plantilla y Concentrado'!$B$4:$C$811,2,0),"")</f>
        <v/>
      </c>
      <c r="W301" s="20" t="n">
        <f aca="false">IF(S301=0,1,IF(S301&gt;AD301,(1-AE301),IF(S301&lt;AD301,1)))</f>
        <v>0</v>
      </c>
      <c r="X301" s="20" t="str">
        <f aca="false">IF(OR(S301=0,S301=""),"-",T301/S301)</f>
        <v>-</v>
      </c>
      <c r="Y301" s="21" t="n">
        <f aca="false">IF(T301&gt;S301,"SI")</f>
        <v>0</v>
      </c>
      <c r="AD301" s="23" t="str">
        <f aca="false">IF(F301="-","",F301*0.021)</f>
        <v/>
      </c>
      <c r="AE301" s="0" t="e">
        <f aca="false">IF(S301=0,"-",IF(S301&lt;AD301,(S301/100),((S301-AD301)/100)))</f>
        <v>#VALUE!</v>
      </c>
      <c r="AF301" s="0" t="n">
        <f aca="false">G301</f>
        <v>0</v>
      </c>
      <c r="AG301" s="0" t="n">
        <f aca="false">SUM(H301:Q301)</f>
        <v>0</v>
      </c>
    </row>
    <row r="302" customFormat="false" ht="13.5" hidden="true" customHeight="true" outlineLevel="0" collapsed="false">
      <c r="A302" s="13"/>
      <c r="B302" s="28"/>
      <c r="C302" s="15" t="s">
        <v>33</v>
      </c>
      <c r="D302" s="16" t="s">
        <v>57</v>
      </c>
      <c r="E302" s="16"/>
      <c r="F302" s="17" t="s">
        <v>37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s">
        <v>37</v>
      </c>
      <c r="S302" s="18" t="str">
        <f aca="false">IF(F302="-","",SUM(G302:Q302))</f>
        <v/>
      </c>
      <c r="T302" s="19" t="n">
        <v>0</v>
      </c>
      <c r="U302" s="17"/>
      <c r="V302" s="17" t="str">
        <f aca="false">IFERROR(VLOOKUP(U302,'Plantilla y Concentrado'!$B$4:$C$811,2,0),"")</f>
        <v/>
      </c>
      <c r="W302" s="20" t="n">
        <f aca="false">IF(S302=0,1,IF(S302&gt;AD302,(1-AE302),IF(S302&lt;AD302,1)))</f>
        <v>0</v>
      </c>
      <c r="X302" s="20" t="str">
        <f aca="false">IF(OR(S302=0,S302=""),"-",T302/S302)</f>
        <v>-</v>
      </c>
      <c r="Y302" s="21" t="n">
        <f aca="false">IF(T302&gt;S302,"SI")</f>
        <v>0</v>
      </c>
      <c r="AD302" s="23" t="str">
        <f aca="false">IF(F302="-","",F302*0.021)</f>
        <v/>
      </c>
      <c r="AE302" s="0" t="e">
        <f aca="false">IF(S302=0,"-",IF(S302&lt;AD302,(S302/100),((S302-AD302)/100)))</f>
        <v>#VALUE!</v>
      </c>
      <c r="AF302" s="0" t="n">
        <f aca="false">G302</f>
        <v>0</v>
      </c>
      <c r="AG302" s="0" t="n">
        <f aca="false">SUM(H302:Q302)</f>
        <v>0</v>
      </c>
    </row>
    <row r="303" customFormat="false" ht="13.5" hidden="true" customHeight="true" outlineLevel="0" collapsed="false">
      <c r="A303" s="13"/>
      <c r="B303" s="28"/>
      <c r="C303" s="15" t="s">
        <v>33</v>
      </c>
      <c r="D303" s="16" t="s">
        <v>57</v>
      </c>
      <c r="E303" s="16"/>
      <c r="F303" s="17" t="s">
        <v>37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s">
        <v>37</v>
      </c>
      <c r="S303" s="18" t="str">
        <f aca="false">IF(F303="-","",SUM(G303:Q303))</f>
        <v/>
      </c>
      <c r="T303" s="19" t="n">
        <v>0</v>
      </c>
      <c r="U303" s="17"/>
      <c r="V303" s="17" t="str">
        <f aca="false">IFERROR(VLOOKUP(U303,'Plantilla y Concentrado'!$B$4:$C$811,2,0),"")</f>
        <v/>
      </c>
      <c r="W303" s="20" t="n">
        <f aca="false">IF(S303=0,1,IF(S303&gt;AD303,(1-AE303),IF(S303&lt;AD303,1)))</f>
        <v>0</v>
      </c>
      <c r="X303" s="20" t="str">
        <f aca="false">IF(OR(S303=0,S303=""),"-",T303/S303)</f>
        <v>-</v>
      </c>
      <c r="Y303" s="21" t="n">
        <f aca="false">IF(T303&gt;S303,"SI")</f>
        <v>0</v>
      </c>
      <c r="AD303" s="23" t="str">
        <f aca="false">IF(F303="-","",F303*0.021)</f>
        <v/>
      </c>
      <c r="AE303" s="0" t="e">
        <f aca="false">IF(S303=0,"-",IF(S303&lt;AD303,(S303/100),((S303-AD303)/100)))</f>
        <v>#VALUE!</v>
      </c>
      <c r="AF303" s="0" t="n">
        <f aca="false">G303</f>
        <v>0</v>
      </c>
      <c r="AG303" s="0" t="n">
        <f aca="false">SUM(H303:Q303)</f>
        <v>0</v>
      </c>
    </row>
    <row r="304" customFormat="false" ht="13.5" hidden="true" customHeight="true" outlineLevel="0" collapsed="false">
      <c r="A304" s="13"/>
      <c r="B304" s="28"/>
      <c r="C304" s="15" t="s">
        <v>33</v>
      </c>
      <c r="D304" s="16" t="s">
        <v>57</v>
      </c>
      <c r="E304" s="16"/>
      <c r="F304" s="17" t="s">
        <v>37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s">
        <v>37</v>
      </c>
      <c r="S304" s="18" t="str">
        <f aca="false">IF(F304="-","",SUM(G304:Q304))</f>
        <v/>
      </c>
      <c r="T304" s="19" t="n">
        <v>0</v>
      </c>
      <c r="U304" s="17"/>
      <c r="V304" s="17" t="str">
        <f aca="false">IFERROR(VLOOKUP(U304,'Plantilla y Concentrado'!$B$4:$C$811,2,0),"")</f>
        <v/>
      </c>
      <c r="W304" s="20" t="n">
        <f aca="false">IF(S304=0,1,IF(S304&gt;AD304,(1-AE304),IF(S304&lt;AD304,1)))</f>
        <v>0</v>
      </c>
      <c r="X304" s="20" t="str">
        <f aca="false">IF(OR(S304=0,S304=""),"-",T304/S304)</f>
        <v>-</v>
      </c>
      <c r="Y304" s="21" t="n">
        <f aca="false">IF(T304&gt;S304,"SI")</f>
        <v>0</v>
      </c>
      <c r="AD304" s="23" t="str">
        <f aca="false">IF(F304="-","",F304*0.021)</f>
        <v/>
      </c>
      <c r="AE304" s="0" t="e">
        <f aca="false">IF(S304=0,"-",IF(S304&lt;AD304,(S304/100),((S304-AD304)/100)))</f>
        <v>#VALUE!</v>
      </c>
      <c r="AF304" s="0" t="n">
        <f aca="false">G304</f>
        <v>0</v>
      </c>
      <c r="AG304" s="0" t="n">
        <f aca="false">SUM(H304:Q304)</f>
        <v>0</v>
      </c>
    </row>
    <row r="305" customFormat="false" ht="13.5" hidden="true" customHeight="true" outlineLevel="0" collapsed="false">
      <c r="A305" s="13"/>
      <c r="B305" s="28"/>
      <c r="C305" s="15" t="s">
        <v>33</v>
      </c>
      <c r="D305" s="16" t="s">
        <v>57</v>
      </c>
      <c r="E305" s="16"/>
      <c r="F305" s="17" t="s">
        <v>37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s">
        <v>37</v>
      </c>
      <c r="S305" s="18" t="str">
        <f aca="false">IF(F305="-","",SUM(G305:Q305))</f>
        <v/>
      </c>
      <c r="T305" s="19" t="n">
        <v>0</v>
      </c>
      <c r="U305" s="17"/>
      <c r="V305" s="17" t="str">
        <f aca="false">IFERROR(VLOOKUP(U305,'Plantilla y Concentrado'!$B$4:$C$811,2,0),"")</f>
        <v/>
      </c>
      <c r="W305" s="20" t="n">
        <f aca="false">IF(S305=0,1,IF(S305&gt;AD305,(1-AE305),IF(S305&lt;AD305,1)))</f>
        <v>0</v>
      </c>
      <c r="X305" s="20" t="str">
        <f aca="false">IF(OR(S305=0,S305=""),"-",T305/S305)</f>
        <v>-</v>
      </c>
      <c r="Y305" s="21" t="n">
        <f aca="false">IF(T305&gt;S305,"SI")</f>
        <v>0</v>
      </c>
      <c r="AD305" s="23" t="str">
        <f aca="false">IF(F305="-","",F305*0.021)</f>
        <v/>
      </c>
      <c r="AE305" s="0" t="e">
        <f aca="false">IF(S305=0,"-",IF(S305&lt;AD305,(S305/100),((S305-AD305)/100)))</f>
        <v>#VALUE!</v>
      </c>
      <c r="AF305" s="0" t="n">
        <f aca="false">G305</f>
        <v>0</v>
      </c>
      <c r="AG305" s="0" t="n">
        <f aca="false">SUM(H305:Q305)</f>
        <v>0</v>
      </c>
    </row>
    <row r="306" customFormat="false" ht="13.5" hidden="true" customHeight="true" outlineLevel="0" collapsed="false">
      <c r="A306" s="13"/>
      <c r="B306" s="28"/>
      <c r="C306" s="15" t="s">
        <v>33</v>
      </c>
      <c r="D306" s="16" t="s">
        <v>57</v>
      </c>
      <c r="E306" s="16"/>
      <c r="F306" s="17" t="s">
        <v>37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s">
        <v>37</v>
      </c>
      <c r="S306" s="18" t="str">
        <f aca="false">IF(F306="-","",SUM(G306:Q306))</f>
        <v/>
      </c>
      <c r="T306" s="19" t="n">
        <v>0</v>
      </c>
      <c r="U306" s="17"/>
      <c r="V306" s="17" t="str">
        <f aca="false">IFERROR(VLOOKUP(U306,'Plantilla y Concentrado'!$B$4:$C$811,2,0),"")</f>
        <v/>
      </c>
      <c r="W306" s="20" t="n">
        <f aca="false">IF(S306=0,1,IF(S306&gt;AD306,(1-AE306),IF(S306&lt;AD306,1)))</f>
        <v>0</v>
      </c>
      <c r="X306" s="20" t="str">
        <f aca="false">IF(OR(S306=0,S306=""),"-",T306/S306)</f>
        <v>-</v>
      </c>
      <c r="Y306" s="21" t="n">
        <f aca="false">IF(T306&gt;S306,"SI")</f>
        <v>0</v>
      </c>
      <c r="AD306" s="23" t="str">
        <f aca="false">IF(F306="-","",F306*0.021)</f>
        <v/>
      </c>
      <c r="AE306" s="0" t="e">
        <f aca="false">IF(S306=0,"-",IF(S306&lt;AD306,(S306/100),((S306-AD306)/100)))</f>
        <v>#VALUE!</v>
      </c>
      <c r="AF306" s="0" t="n">
        <f aca="false">G306</f>
        <v>0</v>
      </c>
      <c r="AG306" s="0" t="n">
        <f aca="false">SUM(H306:Q306)</f>
        <v>0</v>
      </c>
    </row>
    <row r="307" customFormat="false" ht="13.5" hidden="true" customHeight="true" outlineLevel="0" collapsed="false">
      <c r="A307" s="13"/>
      <c r="B307" s="28"/>
      <c r="C307" s="15" t="s">
        <v>33</v>
      </c>
      <c r="D307" s="16" t="s">
        <v>57</v>
      </c>
      <c r="E307" s="16"/>
      <c r="F307" s="17" t="s">
        <v>37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s">
        <v>37</v>
      </c>
      <c r="S307" s="18" t="str">
        <f aca="false">IF(F307="-","",SUM(G307:Q307))</f>
        <v/>
      </c>
      <c r="T307" s="19" t="n">
        <v>0</v>
      </c>
      <c r="U307" s="17"/>
      <c r="V307" s="17" t="str">
        <f aca="false">IFERROR(VLOOKUP(U307,'Plantilla y Concentrado'!$B$4:$C$811,2,0),"")</f>
        <v/>
      </c>
      <c r="W307" s="20" t="n">
        <f aca="false">IF(S307=0,1,IF(S307&gt;AD307,(1-AE307),IF(S307&lt;AD307,1)))</f>
        <v>0</v>
      </c>
      <c r="X307" s="20" t="str">
        <f aca="false">IF(OR(S307=0,S307=""),"-",T307/S307)</f>
        <v>-</v>
      </c>
      <c r="Y307" s="21" t="n">
        <f aca="false">IF(T307&gt;S307,"SI")</f>
        <v>0</v>
      </c>
      <c r="AD307" s="23" t="str">
        <f aca="false">IF(F307="-","",F307*0.021)</f>
        <v/>
      </c>
      <c r="AE307" s="0" t="e">
        <f aca="false">IF(S307=0,"-",IF(S307&lt;AD307,(S307/100),((S307-AD307)/100)))</f>
        <v>#VALUE!</v>
      </c>
      <c r="AF307" s="0" t="n">
        <f aca="false">G307</f>
        <v>0</v>
      </c>
      <c r="AG307" s="0" t="n">
        <f aca="false">SUM(H307:Q307)</f>
        <v>0</v>
      </c>
    </row>
    <row r="308" customFormat="false" ht="13.5" hidden="true" customHeight="true" outlineLevel="0" collapsed="false">
      <c r="A308" s="13"/>
      <c r="B308" s="28"/>
      <c r="C308" s="15" t="s">
        <v>33</v>
      </c>
      <c r="D308" s="16" t="s">
        <v>57</v>
      </c>
      <c r="E308" s="16"/>
      <c r="F308" s="17" t="s">
        <v>37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s">
        <v>37</v>
      </c>
      <c r="S308" s="18" t="str">
        <f aca="false">IF(F308="-","",SUM(G308:Q308))</f>
        <v/>
      </c>
      <c r="T308" s="19" t="n">
        <v>0</v>
      </c>
      <c r="U308" s="17"/>
      <c r="V308" s="17" t="str">
        <f aca="false">IFERROR(VLOOKUP(U308,'Plantilla y Concentrado'!$B$4:$C$811,2,0),"")</f>
        <v/>
      </c>
      <c r="W308" s="20" t="n">
        <f aca="false">IF(S308=0,1,IF(S308&gt;AD308,(1-AE308),IF(S308&lt;AD308,1)))</f>
        <v>0</v>
      </c>
      <c r="X308" s="20" t="str">
        <f aca="false">IF(OR(S308=0,S308=""),"-",T308/S308)</f>
        <v>-</v>
      </c>
      <c r="Y308" s="21" t="n">
        <f aca="false">IF(T308&gt;S308,"SI")</f>
        <v>0</v>
      </c>
      <c r="AD308" s="23" t="str">
        <f aca="false">IF(F308="-","",F308*0.021)</f>
        <v/>
      </c>
      <c r="AE308" s="0" t="e">
        <f aca="false">IF(S308=0,"-",IF(S308&lt;AD308,(S308/100),((S308-AD308)/100)))</f>
        <v>#VALUE!</v>
      </c>
      <c r="AF308" s="0" t="n">
        <f aca="false">G308</f>
        <v>0</v>
      </c>
      <c r="AG308" s="0" t="n">
        <f aca="false">SUM(H308:Q308)</f>
        <v>0</v>
      </c>
    </row>
    <row r="309" customFormat="false" ht="13.5" hidden="true" customHeight="true" outlineLevel="0" collapsed="false">
      <c r="A309" s="13"/>
      <c r="B309" s="28"/>
      <c r="C309" s="15" t="s">
        <v>33</v>
      </c>
      <c r="D309" s="16" t="s">
        <v>57</v>
      </c>
      <c r="E309" s="16"/>
      <c r="F309" s="17" t="s">
        <v>37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s">
        <v>37</v>
      </c>
      <c r="S309" s="18" t="str">
        <f aca="false">IF(F309="-","",SUM(G309:Q309))</f>
        <v/>
      </c>
      <c r="T309" s="19" t="n">
        <v>0</v>
      </c>
      <c r="U309" s="17"/>
      <c r="V309" s="17" t="str">
        <f aca="false">IFERROR(VLOOKUP(U309,'Plantilla y Concentrado'!$B$4:$C$811,2,0),"")</f>
        <v/>
      </c>
      <c r="W309" s="20" t="n">
        <f aca="false">IF(S309=0,1,IF(S309&gt;AD309,(1-AE309),IF(S309&lt;AD309,1)))</f>
        <v>0</v>
      </c>
      <c r="X309" s="20" t="str">
        <f aca="false">IF(OR(S309=0,S309=""),"-",T309/S309)</f>
        <v>-</v>
      </c>
      <c r="Y309" s="21" t="n">
        <f aca="false">IF(T309&gt;S309,"SI")</f>
        <v>0</v>
      </c>
      <c r="AD309" s="23" t="str">
        <f aca="false">IF(F309="-","",F309*0.021)</f>
        <v/>
      </c>
      <c r="AE309" s="0" t="e">
        <f aca="false">IF(S309=0,"-",IF(S309&lt;AD309,(S309/100),((S309-AD309)/100)))</f>
        <v>#VALUE!</v>
      </c>
      <c r="AF309" s="0" t="n">
        <f aca="false">G309</f>
        <v>0</v>
      </c>
      <c r="AG309" s="0" t="n">
        <f aca="false">SUM(H309:Q309)</f>
        <v>0</v>
      </c>
    </row>
    <row r="310" customFormat="false" ht="13.5" hidden="true" customHeight="true" outlineLevel="0" collapsed="false">
      <c r="A310" s="13"/>
      <c r="B310" s="28"/>
      <c r="C310" s="15" t="s">
        <v>33</v>
      </c>
      <c r="D310" s="16" t="s">
        <v>57</v>
      </c>
      <c r="E310" s="16"/>
      <c r="F310" s="17" t="s">
        <v>37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s">
        <v>37</v>
      </c>
      <c r="S310" s="18" t="str">
        <f aca="false">IF(F310="-","",SUM(G310:Q310))</f>
        <v/>
      </c>
      <c r="T310" s="19" t="n">
        <v>0</v>
      </c>
      <c r="U310" s="17"/>
      <c r="V310" s="17" t="str">
        <f aca="false">IFERROR(VLOOKUP(U310,'Plantilla y Concentrado'!$B$4:$C$811,2,0),"")</f>
        <v/>
      </c>
      <c r="W310" s="20" t="n">
        <f aca="false">IF(S310=0,1,IF(S310&gt;AD310,(1-AE310),IF(S310&lt;AD310,1)))</f>
        <v>0</v>
      </c>
      <c r="X310" s="20" t="str">
        <f aca="false">IF(OR(S310=0,S310=""),"-",T310/S310)</f>
        <v>-</v>
      </c>
      <c r="Y310" s="21" t="n">
        <f aca="false">IF(T310&gt;S310,"SI")</f>
        <v>0</v>
      </c>
      <c r="AD310" s="23" t="str">
        <f aca="false">IF(F310="-","",F310*0.021)</f>
        <v/>
      </c>
      <c r="AE310" s="0" t="e">
        <f aca="false">IF(S310=0,"-",IF(S310&lt;AD310,(S310/100),((S310-AD310)/100)))</f>
        <v>#VALUE!</v>
      </c>
      <c r="AF310" s="0" t="n">
        <f aca="false">G310</f>
        <v>0</v>
      </c>
      <c r="AG310" s="0" t="n">
        <f aca="false">SUM(H310:Q310)</f>
        <v>0</v>
      </c>
    </row>
    <row r="311" customFormat="false" ht="13.5" hidden="true" customHeight="true" outlineLevel="0" collapsed="false">
      <c r="A311" s="13"/>
      <c r="B311" s="28"/>
      <c r="C311" s="15" t="s">
        <v>33</v>
      </c>
      <c r="D311" s="16" t="s">
        <v>57</v>
      </c>
      <c r="E311" s="16"/>
      <c r="F311" s="17" t="s">
        <v>37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s">
        <v>37</v>
      </c>
      <c r="S311" s="18" t="str">
        <f aca="false">IF(F311="-","",SUM(G311:Q311))</f>
        <v/>
      </c>
      <c r="T311" s="19" t="n">
        <v>0</v>
      </c>
      <c r="U311" s="17"/>
      <c r="V311" s="17" t="str">
        <f aca="false">IFERROR(VLOOKUP(U311,'Plantilla y Concentrado'!$B$4:$C$811,2,0),"")</f>
        <v/>
      </c>
      <c r="W311" s="20" t="n">
        <f aca="false">IF(S311=0,1,IF(S311&gt;AD311,(1-AE311),IF(S311&lt;AD311,1)))</f>
        <v>0</v>
      </c>
      <c r="X311" s="20" t="str">
        <f aca="false">IF(OR(S311=0,S311=""),"-",T311/S311)</f>
        <v>-</v>
      </c>
      <c r="Y311" s="21" t="n">
        <f aca="false">IF(T311&gt;S311,"SI")</f>
        <v>0</v>
      </c>
      <c r="AD311" s="23" t="str">
        <f aca="false">IF(F311="-","",F311*0.021)</f>
        <v/>
      </c>
      <c r="AE311" s="0" t="e">
        <f aca="false">IF(S311=0,"-",IF(S311&lt;AD311,(S311/100),((S311-AD311)/100)))</f>
        <v>#VALUE!</v>
      </c>
      <c r="AF311" s="0" t="n">
        <f aca="false">G311</f>
        <v>0</v>
      </c>
      <c r="AG311" s="0" t="n">
        <f aca="false">SUM(H311:Q311)</f>
        <v>0</v>
      </c>
    </row>
    <row r="312" customFormat="false" ht="13.5" hidden="true" customHeight="true" outlineLevel="0" collapsed="false">
      <c r="A312" s="13"/>
      <c r="B312" s="28"/>
      <c r="C312" s="15" t="s">
        <v>33</v>
      </c>
      <c r="D312" s="16" t="s">
        <v>57</v>
      </c>
      <c r="E312" s="16"/>
      <c r="F312" s="17" t="s">
        <v>37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s">
        <v>37</v>
      </c>
      <c r="S312" s="18" t="str">
        <f aca="false">IF(F312="-","",SUM(G312:Q312))</f>
        <v/>
      </c>
      <c r="T312" s="19" t="n">
        <v>0</v>
      </c>
      <c r="U312" s="17"/>
      <c r="V312" s="17" t="str">
        <f aca="false">IFERROR(VLOOKUP(U312,'Plantilla y Concentrado'!$B$4:$C$811,2,0),"")</f>
        <v/>
      </c>
      <c r="W312" s="20" t="n">
        <f aca="false">IF(S312=0,1,IF(S312&gt;AD312,(1-AE312),IF(S312&lt;AD312,1)))</f>
        <v>0</v>
      </c>
      <c r="X312" s="20" t="str">
        <f aca="false">IF(OR(S312=0,S312=""),"-",T312/S312)</f>
        <v>-</v>
      </c>
      <c r="Y312" s="21" t="n">
        <f aca="false">IF(T312&gt;S312,"SI")</f>
        <v>0</v>
      </c>
      <c r="AD312" s="23" t="str">
        <f aca="false">IF(F312="-","",F312*0.021)</f>
        <v/>
      </c>
      <c r="AE312" s="0" t="e">
        <f aca="false">IF(S312=0,"-",IF(S312&lt;AD312,(S312/100),((S312-AD312)/100)))</f>
        <v>#VALUE!</v>
      </c>
      <c r="AF312" s="0" t="n">
        <f aca="false">G312</f>
        <v>0</v>
      </c>
      <c r="AG312" s="0" t="n">
        <f aca="false">SUM(H312:Q312)</f>
        <v>0</v>
      </c>
    </row>
    <row r="313" customFormat="false" ht="13.5" hidden="true" customHeight="true" outlineLevel="0" collapsed="false">
      <c r="A313" s="13"/>
      <c r="B313" s="28"/>
      <c r="C313" s="15" t="s">
        <v>33</v>
      </c>
      <c r="D313" s="16" t="s">
        <v>57</v>
      </c>
      <c r="E313" s="16"/>
      <c r="F313" s="17" t="s">
        <v>37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s">
        <v>37</v>
      </c>
      <c r="S313" s="18" t="str">
        <f aca="false">IF(F313="-","",SUM(G313:Q313))</f>
        <v/>
      </c>
      <c r="T313" s="19" t="n">
        <v>0</v>
      </c>
      <c r="U313" s="17"/>
      <c r="V313" s="17" t="str">
        <f aca="false">IFERROR(VLOOKUP(U313,'Plantilla y Concentrado'!$B$4:$C$811,2,0),"")</f>
        <v/>
      </c>
      <c r="W313" s="20" t="n">
        <f aca="false">IF(S313=0,1,IF(S313&gt;AD313,(1-AE313),IF(S313&lt;AD313,1)))</f>
        <v>0</v>
      </c>
      <c r="X313" s="20" t="str">
        <f aca="false">IF(OR(S313=0,S313=""),"-",T313/S313)</f>
        <v>-</v>
      </c>
      <c r="Y313" s="21" t="n">
        <f aca="false">IF(T313&gt;S313,"SI")</f>
        <v>0</v>
      </c>
      <c r="AD313" s="23" t="str">
        <f aca="false">IF(F313="-","",F313*0.021)</f>
        <v/>
      </c>
      <c r="AE313" s="0" t="e">
        <f aca="false">IF(S313=0,"-",IF(S313&lt;AD313,(S313/100),((S313-AD313)/100)))</f>
        <v>#VALUE!</v>
      </c>
      <c r="AF313" s="0" t="n">
        <f aca="false">G313</f>
        <v>0</v>
      </c>
      <c r="AG313" s="0" t="n">
        <f aca="false">SUM(H313:Q313)</f>
        <v>0</v>
      </c>
    </row>
    <row r="314" customFormat="false" ht="13.5" hidden="false" customHeight="true" outlineLevel="0" collapsed="false">
      <c r="A314" s="13"/>
      <c r="B314" s="28"/>
      <c r="C314" s="25" t="s">
        <v>59</v>
      </c>
      <c r="D314" s="25"/>
      <c r="E314" s="26"/>
      <c r="F314" s="26" t="n">
        <f aca="false">SUM(F291:F313)</f>
        <v>535</v>
      </c>
      <c r="G314" s="26" t="n">
        <f aca="false">SUM(G291:G313)</f>
        <v>0</v>
      </c>
      <c r="H314" s="26" t="n">
        <f aca="false">SUM(H291:H313)</f>
        <v>0</v>
      </c>
      <c r="I314" s="26" t="n">
        <f aca="false">SUM(I291:I313)</f>
        <v>0</v>
      </c>
      <c r="J314" s="26" t="n">
        <f aca="false">SUM(J291:J313)</f>
        <v>0</v>
      </c>
      <c r="K314" s="26" t="n">
        <f aca="false">SUM(K291:K313)</f>
        <v>0</v>
      </c>
      <c r="L314" s="26" t="n">
        <f aca="false">SUM(L291:L313)</f>
        <v>0</v>
      </c>
      <c r="M314" s="26" t="n">
        <f aca="false">SUM(M291:M313)</f>
        <v>0</v>
      </c>
      <c r="N314" s="26" t="n">
        <f aca="false">SUM(N291:N313)</f>
        <v>0</v>
      </c>
      <c r="O314" s="26" t="n">
        <f aca="false">SUM(O291:O313)</f>
        <v>0</v>
      </c>
      <c r="P314" s="26" t="n">
        <f aca="false">SUM(P291:P313)</f>
        <v>0</v>
      </c>
      <c r="Q314" s="26" t="n">
        <f aca="false">SUM(Q291:Q313)</f>
        <v>0</v>
      </c>
      <c r="R314" s="26" t="n">
        <f aca="false">COUNTIF((R291:R313),"Si")</f>
        <v>10</v>
      </c>
      <c r="S314" s="18" t="n">
        <f aca="false">IF(F314="-","",SUM(G314:Q314))</f>
        <v>0</v>
      </c>
      <c r="T314" s="27" t="n">
        <f aca="false">SUM(T291:T313)</f>
        <v>0</v>
      </c>
      <c r="U314" s="26"/>
      <c r="V314" s="26" t="str">
        <f aca="false">IFERROR(VLOOKUP(U314,'Plantilla y Concentrado'!$B$4:$C$811,2,0),"")</f>
        <v/>
      </c>
      <c r="W314" s="20" t="n">
        <f aca="false">AVERAGE(W291:W313)</f>
        <v>0.434782608695652</v>
      </c>
      <c r="X314" s="20" t="str">
        <f aca="false">IF(OR(S314=0,S314=""),"-",T314/S314)</f>
        <v>-</v>
      </c>
      <c r="Y314" s="21" t="n">
        <f aca="false">IF(T314&gt;S314,"SI")</f>
        <v>0</v>
      </c>
      <c r="AD314" s="23" t="n">
        <f aca="false">IF(F314="-","",F314*0.021)</f>
        <v>11.235</v>
      </c>
      <c r="AE314" s="0" t="str">
        <f aca="false">IF(S314=0,"-",IF(S314&lt;AD314,(S314/100),((S314-AD314)/100)))</f>
        <v>-</v>
      </c>
      <c r="AF314" s="0" t="n">
        <f aca="false">G314</f>
        <v>0</v>
      </c>
      <c r="AG314" s="0" t="n">
        <f aca="false">SUM(H314:Q314)</f>
        <v>0</v>
      </c>
    </row>
    <row r="315" customFormat="false" ht="13.5" hidden="false" customHeight="true" outlineLevel="0" collapsed="false">
      <c r="A315" s="13"/>
      <c r="B315" s="28"/>
      <c r="C315" s="15" t="s">
        <v>39</v>
      </c>
      <c r="D315" s="16" t="s">
        <v>60</v>
      </c>
      <c r="E315" s="16" t="n">
        <v>60</v>
      </c>
      <c r="F315" s="17" t="n">
        <v>122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s">
        <v>35</v>
      </c>
      <c r="S315" s="18" t="n">
        <f aca="false">IF(F315="-","",SUM(G315:Q315))</f>
        <v>0</v>
      </c>
      <c r="T315" s="19" t="n">
        <v>0</v>
      </c>
      <c r="U315" s="17" t="n">
        <v>137339</v>
      </c>
      <c r="V315" s="17" t="str">
        <f aca="false">IFERROR(VLOOKUP(U315,'Plantilla y Concentrado'!$B$4:$C$811,2,0),"")</f>
        <v>Nicolas De German Nadia Ivonne</v>
      </c>
      <c r="W315" s="20" t="n">
        <f aca="false">IF(S315=0,1,IF(S315&gt;AD315,(1-AE315),IF(S315&lt;AD315,1)))</f>
        <v>1</v>
      </c>
      <c r="X315" s="20" t="str">
        <f aca="false">IF(OR(S315=0,S315=""),"-",T315/S315)</f>
        <v>-</v>
      </c>
      <c r="Y315" s="21" t="n">
        <f aca="false">IF(T315&gt;S315,"SI")</f>
        <v>0</v>
      </c>
      <c r="AD315" s="23" t="n">
        <f aca="false">IF(F315="-","",F315*0.021)</f>
        <v>2.562</v>
      </c>
      <c r="AE315" s="0" t="str">
        <f aca="false">IF(S315=0,"-",IF(S315&lt;AD315,(S315/100),((S315-AD315)/100)))</f>
        <v>-</v>
      </c>
      <c r="AF315" s="0" t="n">
        <f aca="false">G315</f>
        <v>0</v>
      </c>
      <c r="AG315" s="0" t="n">
        <f aca="false">SUM(H315:Q315)</f>
        <v>0</v>
      </c>
    </row>
    <row r="316" customFormat="false" ht="13.5" hidden="false" customHeight="true" outlineLevel="0" collapsed="false">
      <c r="A316" s="13"/>
      <c r="B316" s="28"/>
      <c r="C316" s="15" t="s">
        <v>39</v>
      </c>
      <c r="D316" s="16" t="s">
        <v>60</v>
      </c>
      <c r="E316" s="16" t="n">
        <v>61</v>
      </c>
      <c r="F316" s="17" t="n">
        <v>147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s">
        <v>35</v>
      </c>
      <c r="S316" s="18" t="n">
        <f aca="false">IF(F316="-","",SUM(G316:Q316))</f>
        <v>0</v>
      </c>
      <c r="T316" s="19" t="n">
        <v>0</v>
      </c>
      <c r="U316" s="17" t="n">
        <v>137339</v>
      </c>
      <c r="V316" s="17" t="str">
        <f aca="false">IFERROR(VLOOKUP(U316,'Plantilla y Concentrado'!$B$4:$C$811,2,0),"")</f>
        <v>Nicolas De German Nadia Ivonne</v>
      </c>
      <c r="W316" s="20" t="n">
        <f aca="false">IF(S316=0,1,IF(S316&gt;AD316,(1-AE316),IF(S316&lt;AD316,1)))</f>
        <v>1</v>
      </c>
      <c r="X316" s="20" t="str">
        <f aca="false">IF(OR(S316=0,S316=""),"-",T316/S316)</f>
        <v>-</v>
      </c>
      <c r="Y316" s="21" t="n">
        <f aca="false">IF(T316&gt;S316,"SI")</f>
        <v>0</v>
      </c>
      <c r="AD316" s="23" t="n">
        <f aca="false">IF(F316="-","",F316*0.021)</f>
        <v>3.087</v>
      </c>
      <c r="AE316" s="0" t="str">
        <f aca="false">IF(S316=0,"-",IF(S316&lt;AD316,(S316/100),((S316-AD316)/100)))</f>
        <v>-</v>
      </c>
      <c r="AF316" s="0" t="n">
        <f aca="false">G316</f>
        <v>0</v>
      </c>
      <c r="AG316" s="0" t="n">
        <f aca="false">SUM(H316:Q316)</f>
        <v>0</v>
      </c>
    </row>
    <row r="317" customFormat="false" ht="13.5" hidden="false" customHeight="true" outlineLevel="0" collapsed="false">
      <c r="A317" s="13"/>
      <c r="B317" s="28"/>
      <c r="C317" s="15" t="s">
        <v>39</v>
      </c>
      <c r="D317" s="16" t="s">
        <v>60</v>
      </c>
      <c r="E317" s="16" t="n">
        <v>62</v>
      </c>
      <c r="F317" s="17" t="n">
        <v>178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s">
        <v>35</v>
      </c>
      <c r="S317" s="18" t="n">
        <f aca="false">IF(F317="-","",SUM(G317:Q317))</f>
        <v>0</v>
      </c>
      <c r="T317" s="19" t="n">
        <v>0</v>
      </c>
      <c r="U317" s="17" t="n">
        <v>137339</v>
      </c>
      <c r="V317" s="17" t="str">
        <f aca="false">IFERROR(VLOOKUP(U317,'Plantilla y Concentrado'!$B$4:$C$811,2,0),"")</f>
        <v>Nicolas De German Nadia Ivonne</v>
      </c>
      <c r="W317" s="20" t="n">
        <f aca="false">IF(S317=0,1,IF(S317&gt;AD317,(1-AE317),IF(S317&lt;AD317,1)))</f>
        <v>1</v>
      </c>
      <c r="X317" s="20" t="str">
        <f aca="false">IF(OR(S317=0,S317=""),"-",T317/S317)</f>
        <v>-</v>
      </c>
      <c r="Y317" s="21" t="n">
        <f aca="false">IF(T317&gt;S317,"SI")</f>
        <v>0</v>
      </c>
      <c r="AD317" s="23" t="n">
        <f aca="false">IF(F317="-","",F317*0.021)</f>
        <v>3.738</v>
      </c>
      <c r="AE317" s="0" t="str">
        <f aca="false">IF(S317=0,"-",IF(S317&lt;AD317,(S317/100),((S317-AD317)/100)))</f>
        <v>-</v>
      </c>
      <c r="AF317" s="0" t="n">
        <f aca="false">G317</f>
        <v>0</v>
      </c>
      <c r="AG317" s="0" t="n">
        <f aca="false">SUM(H317:Q317)</f>
        <v>0</v>
      </c>
    </row>
    <row r="318" customFormat="false" ht="13.5" hidden="false" customHeight="true" outlineLevel="0" collapsed="false">
      <c r="A318" s="13"/>
      <c r="B318" s="28"/>
      <c r="C318" s="15" t="s">
        <v>39</v>
      </c>
      <c r="D318" s="16" t="s">
        <v>60</v>
      </c>
      <c r="E318" s="16" t="n">
        <v>63</v>
      </c>
      <c r="F318" s="17" t="n">
        <v>64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s">
        <v>35</v>
      </c>
      <c r="S318" s="18" t="n">
        <f aca="false">IF(F318="-","",SUM(G318:Q318))</f>
        <v>0</v>
      </c>
      <c r="T318" s="19" t="n">
        <v>0</v>
      </c>
      <c r="U318" s="17" t="n">
        <v>137339</v>
      </c>
      <c r="V318" s="17" t="str">
        <f aca="false">IFERROR(VLOOKUP(U318,'Plantilla y Concentrado'!$B$4:$C$811,2,0),"")</f>
        <v>Nicolas De German Nadia Ivonne</v>
      </c>
      <c r="W318" s="20" t="n">
        <f aca="false">IF(S318=0,1,IF(S318&gt;AD318,(1-AE318),IF(S318&lt;AD318,1)))</f>
        <v>1</v>
      </c>
      <c r="X318" s="20" t="str">
        <f aca="false">IF(OR(S318=0,S318=""),"-",T318/S318)</f>
        <v>-</v>
      </c>
      <c r="Y318" s="21" t="n">
        <f aca="false">IF(T318&gt;S318,"SI")</f>
        <v>0</v>
      </c>
      <c r="AD318" s="23" t="n">
        <f aca="false">IF(F318="-","",F318*0.021)</f>
        <v>1.344</v>
      </c>
      <c r="AE318" s="0" t="str">
        <f aca="false">IF(S318=0,"-",IF(S318&lt;AD318,(S318/100),((S318-AD318)/100)))</f>
        <v>-</v>
      </c>
      <c r="AF318" s="0" t="n">
        <f aca="false">G318</f>
        <v>0</v>
      </c>
      <c r="AG318" s="0" t="n">
        <f aca="false">SUM(H318:Q318)</f>
        <v>0</v>
      </c>
    </row>
    <row r="319" customFormat="false" ht="13.5" hidden="false" customHeight="true" outlineLevel="0" collapsed="false">
      <c r="A319" s="13"/>
      <c r="B319" s="28"/>
      <c r="C319" s="15" t="s">
        <v>39</v>
      </c>
      <c r="D319" s="16" t="s">
        <v>60</v>
      </c>
      <c r="E319" s="16" t="n">
        <v>64</v>
      </c>
      <c r="F319" s="17" t="n">
        <v>125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s">
        <v>35</v>
      </c>
      <c r="S319" s="18" t="n">
        <f aca="false">IF(F319="-","",SUM(G319:Q319))</f>
        <v>0</v>
      </c>
      <c r="T319" s="19" t="n">
        <v>0</v>
      </c>
      <c r="U319" s="17" t="n">
        <v>137339</v>
      </c>
      <c r="V319" s="17" t="str">
        <f aca="false">IFERROR(VLOOKUP(U319,'Plantilla y Concentrado'!$B$4:$C$811,2,0),"")</f>
        <v>Nicolas De German Nadia Ivonne</v>
      </c>
      <c r="W319" s="20" t="n">
        <f aca="false">IF(S319=0,1,IF(S319&gt;AD319,(1-AE319),IF(S319&lt;AD319,1)))</f>
        <v>1</v>
      </c>
      <c r="X319" s="20" t="str">
        <f aca="false">IF(OR(S319=0,S319=""),"-",T319/S319)</f>
        <v>-</v>
      </c>
      <c r="Y319" s="21" t="n">
        <f aca="false">IF(T319&gt;S319,"SI")</f>
        <v>0</v>
      </c>
      <c r="AD319" s="23" t="n">
        <f aca="false">IF(F319="-","",F319*0.021)</f>
        <v>2.625</v>
      </c>
      <c r="AE319" s="0" t="str">
        <f aca="false">IF(S319=0,"-",IF(S319&lt;AD319,(S319/100),((S319-AD319)/100)))</f>
        <v>-</v>
      </c>
      <c r="AF319" s="0" t="n">
        <f aca="false">G319</f>
        <v>0</v>
      </c>
      <c r="AG319" s="0" t="n">
        <f aca="false">SUM(H319:Q319)</f>
        <v>0</v>
      </c>
    </row>
    <row r="320" customFormat="false" ht="13.5" hidden="false" customHeight="true" outlineLevel="0" collapsed="false">
      <c r="A320" s="13"/>
      <c r="B320" s="28"/>
      <c r="C320" s="15" t="s">
        <v>39</v>
      </c>
      <c r="D320" s="16" t="s">
        <v>60</v>
      </c>
      <c r="E320" s="16" t="n">
        <v>65</v>
      </c>
      <c r="F320" s="17" t="n">
        <v>51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s">
        <v>35</v>
      </c>
      <c r="S320" s="18" t="n">
        <f aca="false">IF(F320="-","",SUM(G320:Q320))</f>
        <v>0</v>
      </c>
      <c r="T320" s="19" t="n">
        <v>0</v>
      </c>
      <c r="U320" s="17" t="n">
        <v>137339</v>
      </c>
      <c r="V320" s="17" t="str">
        <f aca="false">IFERROR(VLOOKUP(U320,'Plantilla y Concentrado'!$B$4:$C$811,2,0),"")</f>
        <v>Nicolas De German Nadia Ivonne</v>
      </c>
      <c r="W320" s="20" t="n">
        <f aca="false">IF(S320=0,1,IF(S320&gt;AD320,(1-AE320),IF(S320&lt;AD320,1)))</f>
        <v>1</v>
      </c>
      <c r="X320" s="20" t="str">
        <f aca="false">IF(OR(S320=0,S320=""),"-",T320/S320)</f>
        <v>-</v>
      </c>
      <c r="Y320" s="21" t="n">
        <f aca="false">IF(T320&gt;S320,"SI")</f>
        <v>0</v>
      </c>
      <c r="AD320" s="23" t="n">
        <f aca="false">IF(F320="-","",F320*0.021)</f>
        <v>1.071</v>
      </c>
      <c r="AE320" s="0" t="str">
        <f aca="false">IF(S320=0,"-",IF(S320&lt;AD320,(S320/100),((S320-AD320)/100)))</f>
        <v>-</v>
      </c>
      <c r="AF320" s="0" t="n">
        <f aca="false">G320</f>
        <v>0</v>
      </c>
      <c r="AG320" s="0" t="n">
        <f aca="false">SUM(H320:Q320)</f>
        <v>0</v>
      </c>
    </row>
    <row r="321" customFormat="false" ht="13.5" hidden="false" customHeight="true" outlineLevel="0" collapsed="false">
      <c r="A321" s="13"/>
      <c r="B321" s="28"/>
      <c r="C321" s="15" t="s">
        <v>39</v>
      </c>
      <c r="D321" s="16" t="s">
        <v>60</v>
      </c>
      <c r="E321" s="16" t="n">
        <v>66</v>
      </c>
      <c r="F321" s="17" t="n">
        <v>33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s">
        <v>35</v>
      </c>
      <c r="S321" s="18" t="n">
        <f aca="false">IF(F321="-","",SUM(G321:Q321))</f>
        <v>0</v>
      </c>
      <c r="T321" s="19" t="n">
        <v>0</v>
      </c>
      <c r="U321" s="17" t="n">
        <v>137339</v>
      </c>
      <c r="V321" s="17" t="str">
        <f aca="false">IFERROR(VLOOKUP(U321,'Plantilla y Concentrado'!$B$4:$C$811,2,0),"")</f>
        <v>Nicolas De German Nadia Ivonne</v>
      </c>
      <c r="W321" s="20" t="n">
        <f aca="false">IF(S321=0,1,IF(S321&gt;AD321,(1-AE321),IF(S321&lt;AD321,1)))</f>
        <v>1</v>
      </c>
      <c r="X321" s="20" t="str">
        <f aca="false">IF(OR(S321=0,S321=""),"-",T321/S321)</f>
        <v>-</v>
      </c>
      <c r="Y321" s="21" t="n">
        <f aca="false">IF(T321&gt;S321,"SI")</f>
        <v>0</v>
      </c>
      <c r="AD321" s="23" t="n">
        <f aca="false">IF(F321="-","",F321*0.021)</f>
        <v>0.693</v>
      </c>
      <c r="AE321" s="0" t="str">
        <f aca="false">IF(S321=0,"-",IF(S321&lt;AD321,(S321/100),((S321-AD321)/100)))</f>
        <v>-</v>
      </c>
      <c r="AF321" s="0" t="n">
        <f aca="false">G321</f>
        <v>0</v>
      </c>
      <c r="AG321" s="0" t="n">
        <f aca="false">SUM(H321:Q321)</f>
        <v>0</v>
      </c>
    </row>
    <row r="322" customFormat="false" ht="13.5" hidden="false" customHeight="true" outlineLevel="0" collapsed="false">
      <c r="A322" s="13"/>
      <c r="B322" s="28"/>
      <c r="C322" s="15" t="s">
        <v>39</v>
      </c>
      <c r="D322" s="16" t="s">
        <v>60</v>
      </c>
      <c r="E322" s="16" t="n">
        <v>67</v>
      </c>
      <c r="F322" s="17" t="n">
        <v>103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s">
        <v>35</v>
      </c>
      <c r="S322" s="18" t="n">
        <f aca="false">IF(F322="-","",SUM(G322:Q322))</f>
        <v>0</v>
      </c>
      <c r="T322" s="19" t="n">
        <v>0</v>
      </c>
      <c r="U322" s="17" t="n">
        <v>137339</v>
      </c>
      <c r="V322" s="17" t="str">
        <f aca="false">IFERROR(VLOOKUP(U322,'Plantilla y Concentrado'!$B$4:$C$811,2,0),"")</f>
        <v>Nicolas De German Nadia Ivonne</v>
      </c>
      <c r="W322" s="20" t="n">
        <f aca="false">IF(S322=0,1,IF(S322&gt;AD322,(1-AE322),IF(S322&lt;AD322,1)))</f>
        <v>1</v>
      </c>
      <c r="X322" s="20" t="str">
        <f aca="false">IF(OR(S322=0,S322=""),"-",T322/S322)</f>
        <v>-</v>
      </c>
      <c r="Y322" s="21" t="n">
        <f aca="false">IF(T322&gt;S322,"SI")</f>
        <v>0</v>
      </c>
      <c r="AD322" s="23" t="n">
        <f aca="false">IF(F322="-","",F322*0.021)</f>
        <v>2.163</v>
      </c>
      <c r="AE322" s="0" t="str">
        <f aca="false">IF(S322=0,"-",IF(S322&lt;AD322,(S322/100),((S322-AD322)/100)))</f>
        <v>-</v>
      </c>
      <c r="AF322" s="0" t="n">
        <f aca="false">G322</f>
        <v>0</v>
      </c>
      <c r="AG322" s="0" t="n">
        <f aca="false">SUM(H322:Q322)</f>
        <v>0</v>
      </c>
    </row>
    <row r="323" customFormat="false" ht="13.5" hidden="false" customHeight="true" outlineLevel="0" collapsed="false">
      <c r="A323" s="13"/>
      <c r="B323" s="28"/>
      <c r="C323" s="15" t="s">
        <v>39</v>
      </c>
      <c r="D323" s="16" t="s">
        <v>60</v>
      </c>
      <c r="E323" s="16" t="n">
        <v>68</v>
      </c>
      <c r="F323" s="17" t="n">
        <v>151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s">
        <v>35</v>
      </c>
      <c r="S323" s="18" t="n">
        <f aca="false">IF(F323="-","",SUM(G323:Q323))</f>
        <v>0</v>
      </c>
      <c r="T323" s="19" t="n">
        <v>0</v>
      </c>
      <c r="U323" s="17" t="n">
        <v>137339</v>
      </c>
      <c r="V323" s="17" t="str">
        <f aca="false">IFERROR(VLOOKUP(U323,'Plantilla y Concentrado'!$B$4:$C$811,2,0),"")</f>
        <v>Nicolas De German Nadia Ivonne</v>
      </c>
      <c r="W323" s="20" t="n">
        <f aca="false">IF(S323=0,1,IF(S323&gt;AD323,(1-AE323),IF(S323&lt;AD323,1)))</f>
        <v>1</v>
      </c>
      <c r="X323" s="20" t="str">
        <f aca="false">IF(OR(S323=0,S323=""),"-",T323/S323)</f>
        <v>-</v>
      </c>
      <c r="Y323" s="21" t="n">
        <f aca="false">IF(T323&gt;S323,"SI")</f>
        <v>0</v>
      </c>
      <c r="AD323" s="23" t="n">
        <f aca="false">IF(F323="-","",F323*0.021)</f>
        <v>3.171</v>
      </c>
      <c r="AE323" s="0" t="str">
        <f aca="false">IF(S323=0,"-",IF(S323&lt;AD323,(S323/100),((S323-AD323)/100)))</f>
        <v>-</v>
      </c>
      <c r="AF323" s="0" t="n">
        <f aca="false">G323</f>
        <v>0</v>
      </c>
      <c r="AG323" s="0" t="n">
        <f aca="false">SUM(H323:Q323)</f>
        <v>0</v>
      </c>
    </row>
    <row r="324" customFormat="false" ht="13.5" hidden="false" customHeight="true" outlineLevel="0" collapsed="false">
      <c r="A324" s="13"/>
      <c r="B324" s="28"/>
      <c r="C324" s="15" t="s">
        <v>39</v>
      </c>
      <c r="D324" s="16" t="s">
        <v>60</v>
      </c>
      <c r="E324" s="16" t="n">
        <v>69</v>
      </c>
      <c r="F324" s="17" t="n">
        <v>133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s">
        <v>35</v>
      </c>
      <c r="S324" s="18" t="n">
        <f aca="false">IF(F324="-","",SUM(G324:Q324))</f>
        <v>0</v>
      </c>
      <c r="T324" s="19" t="n">
        <v>0</v>
      </c>
      <c r="U324" s="17" t="n">
        <v>137339</v>
      </c>
      <c r="V324" s="17" t="str">
        <f aca="false">IFERROR(VLOOKUP(U324,'Plantilla y Concentrado'!$B$4:$C$811,2,0),"")</f>
        <v>Nicolas De German Nadia Ivonne</v>
      </c>
      <c r="W324" s="20" t="n">
        <f aca="false">IF(S324=0,1,IF(S324&gt;AD324,(1-AE324),IF(S324&lt;AD324,1)))</f>
        <v>1</v>
      </c>
      <c r="X324" s="20" t="str">
        <f aca="false">IF(OR(S324=0,S324=""),"-",T324/S324)</f>
        <v>-</v>
      </c>
      <c r="Y324" s="21" t="n">
        <f aca="false">IF(T324&gt;S324,"SI")</f>
        <v>0</v>
      </c>
      <c r="AD324" s="23" t="n">
        <f aca="false">IF(F324="-","",F324*0.021)</f>
        <v>2.793</v>
      </c>
      <c r="AE324" s="0" t="str">
        <f aca="false">IF(S324=0,"-",IF(S324&lt;AD324,(S324/100),((S324-AD324)/100)))</f>
        <v>-</v>
      </c>
      <c r="AF324" s="0" t="n">
        <f aca="false">G324</f>
        <v>0</v>
      </c>
      <c r="AG324" s="0" t="n">
        <f aca="false">SUM(H324:Q324)</f>
        <v>0</v>
      </c>
    </row>
    <row r="325" customFormat="false" ht="13.5" hidden="false" customHeight="true" outlineLevel="0" collapsed="false">
      <c r="A325" s="13"/>
      <c r="B325" s="28"/>
      <c r="C325" s="15" t="s">
        <v>39</v>
      </c>
      <c r="D325" s="16" t="s">
        <v>60</v>
      </c>
      <c r="E325" s="16" t="n">
        <v>70</v>
      </c>
      <c r="F325" s="17" t="n">
        <v>83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s">
        <v>35</v>
      </c>
      <c r="S325" s="18" t="n">
        <f aca="false">IF(F325="-","",SUM(G325:Q325))</f>
        <v>0</v>
      </c>
      <c r="T325" s="19" t="n">
        <v>0</v>
      </c>
      <c r="U325" s="17" t="n">
        <v>137339</v>
      </c>
      <c r="V325" s="17" t="str">
        <f aca="false">IFERROR(VLOOKUP(U325,'Plantilla y Concentrado'!$B$4:$C$811,2,0),"")</f>
        <v>Nicolas De German Nadia Ivonne</v>
      </c>
      <c r="W325" s="20" t="n">
        <f aca="false">IF(S325=0,1,IF(S325&gt;AD325,(1-AE325),IF(S325&lt;AD325,1)))</f>
        <v>1</v>
      </c>
      <c r="X325" s="20" t="str">
        <f aca="false">IF(OR(S325=0,S325=""),"-",T325/S325)</f>
        <v>-</v>
      </c>
      <c r="Y325" s="21" t="n">
        <f aca="false">IF(T325&gt;S325,"SI")</f>
        <v>0</v>
      </c>
      <c r="AD325" s="23" t="n">
        <f aca="false">IF(F325="-","",F325*0.021)</f>
        <v>1.743</v>
      </c>
      <c r="AE325" s="0" t="str">
        <f aca="false">IF(S325=0,"-",IF(S325&lt;AD325,(S325/100),((S325-AD325)/100)))</f>
        <v>-</v>
      </c>
      <c r="AF325" s="0" t="n">
        <f aca="false">G325</f>
        <v>0</v>
      </c>
      <c r="AG325" s="0" t="n">
        <f aca="false">SUM(H325:Q325)</f>
        <v>0</v>
      </c>
    </row>
    <row r="326" customFormat="false" ht="13.5" hidden="false" customHeight="true" outlineLevel="0" collapsed="false">
      <c r="A326" s="13"/>
      <c r="B326" s="28"/>
      <c r="C326" s="15" t="s">
        <v>39</v>
      </c>
      <c r="D326" s="16" t="s">
        <v>60</v>
      </c>
      <c r="E326" s="16" t="n">
        <v>71</v>
      </c>
      <c r="F326" s="17" t="n">
        <v>85</v>
      </c>
      <c r="G326" s="17" t="n">
        <v>0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7" t="n">
        <v>0</v>
      </c>
      <c r="R326" s="17" t="s">
        <v>35</v>
      </c>
      <c r="S326" s="18" t="n">
        <f aca="false">IF(F326="-","",SUM(G326:Q326))</f>
        <v>0</v>
      </c>
      <c r="T326" s="19" t="n">
        <v>0</v>
      </c>
      <c r="U326" s="17" t="n">
        <v>137339</v>
      </c>
      <c r="V326" s="17" t="str">
        <f aca="false">IFERROR(VLOOKUP(U326,'Plantilla y Concentrado'!$B$4:$C$811,2,0),"")</f>
        <v>Nicolas De German Nadia Ivonne</v>
      </c>
      <c r="W326" s="20" t="n">
        <f aca="false">IF(S326=0,1,IF(S326&gt;AD326,(1-AE326),IF(S326&lt;AD326,1)))</f>
        <v>1</v>
      </c>
      <c r="X326" s="20" t="str">
        <f aca="false">IF(OR(S326=0,S326=""),"-",T326/S326)</f>
        <v>-</v>
      </c>
      <c r="Y326" s="21" t="n">
        <f aca="false">IF(T326&gt;S326,"SI")</f>
        <v>0</v>
      </c>
      <c r="AD326" s="23" t="n">
        <f aca="false">IF(F326="-","",F326*0.021)</f>
        <v>1.785</v>
      </c>
      <c r="AE326" s="0" t="str">
        <f aca="false">IF(S326=0,"-",IF(S326&lt;AD326,(S326/100),((S326-AD326)/100)))</f>
        <v>-</v>
      </c>
      <c r="AF326" s="0" t="n">
        <f aca="false">G326</f>
        <v>0</v>
      </c>
      <c r="AG326" s="0" t="n">
        <f aca="false">SUM(H326:Q326)</f>
        <v>0</v>
      </c>
    </row>
    <row r="327" customFormat="false" ht="13.5" hidden="false" customHeight="true" outlineLevel="0" collapsed="false">
      <c r="A327" s="13"/>
      <c r="B327" s="28"/>
      <c r="C327" s="15" t="s">
        <v>39</v>
      </c>
      <c r="D327" s="16" t="s">
        <v>60</v>
      </c>
      <c r="E327" s="16" t="n">
        <v>72</v>
      </c>
      <c r="F327" s="17" t="n">
        <v>72</v>
      </c>
      <c r="G327" s="17" t="n">
        <v>0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s">
        <v>37</v>
      </c>
      <c r="S327" s="18" t="n">
        <f aca="false">IF(F327="-","",SUM(G327:Q327))</f>
        <v>0</v>
      </c>
      <c r="T327" s="19" t="n">
        <v>0</v>
      </c>
      <c r="U327" s="17" t="n">
        <v>137339</v>
      </c>
      <c r="V327" s="17" t="str">
        <f aca="false">IFERROR(VLOOKUP(U327,'Plantilla y Concentrado'!$B$4:$C$811,2,0),"")</f>
        <v>Nicolas De German Nadia Ivonne</v>
      </c>
      <c r="W327" s="20" t="n">
        <f aca="false">IF(S327=0,1,IF(S327&gt;AD327,(1-AE327),IF(S327&lt;AD327,1)))</f>
        <v>1</v>
      </c>
      <c r="X327" s="20" t="str">
        <f aca="false">IF(OR(S327=0,S327=""),"-",T327/S327)</f>
        <v>-</v>
      </c>
      <c r="Y327" s="21" t="n">
        <f aca="false">IF(T327&gt;S327,"SI")</f>
        <v>0</v>
      </c>
      <c r="AD327" s="23" t="n">
        <f aca="false">IF(F327="-","",F327*0.021)</f>
        <v>1.512</v>
      </c>
      <c r="AE327" s="0" t="str">
        <f aca="false">IF(S327=0,"-",IF(S327&lt;AD327,(S327/100),((S327-AD327)/100)))</f>
        <v>-</v>
      </c>
      <c r="AF327" s="0" t="n">
        <f aca="false">G327</f>
        <v>0</v>
      </c>
      <c r="AG327" s="0" t="n">
        <f aca="false">SUM(H327:Q327)</f>
        <v>0</v>
      </c>
    </row>
    <row r="328" customFormat="false" ht="13.5" hidden="true" customHeight="true" outlineLevel="0" collapsed="false">
      <c r="A328" s="13"/>
      <c r="B328" s="28"/>
      <c r="C328" s="15" t="s">
        <v>39</v>
      </c>
      <c r="D328" s="16" t="s">
        <v>60</v>
      </c>
      <c r="E328" s="16"/>
      <c r="F328" s="17" t="s">
        <v>37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s">
        <v>37</v>
      </c>
      <c r="S328" s="18" t="str">
        <f aca="false">IF(F328="-","",SUM(G328:Q328))</f>
        <v/>
      </c>
      <c r="T328" s="19" t="n">
        <v>0</v>
      </c>
      <c r="U328" s="17"/>
      <c r="V328" s="17" t="str">
        <f aca="false">IFERROR(VLOOKUP(U328,'Plantilla y Concentrado'!$B$4:$C$811,2,0),"")</f>
        <v/>
      </c>
      <c r="W328" s="20" t="n">
        <f aca="false">IF(S328=0,1,IF(S328&gt;AD328,(1-AE328),IF(S328&lt;AD328,1)))</f>
        <v>0</v>
      </c>
      <c r="X328" s="20" t="str">
        <f aca="false">IF(OR(S328=0,S328=""),"-",T328/S328)</f>
        <v>-</v>
      </c>
      <c r="Y328" s="21" t="n">
        <f aca="false">IF(T328&gt;S328,"SI")</f>
        <v>0</v>
      </c>
      <c r="AD328" s="23" t="str">
        <f aca="false">IF(F328="-","",F328*0.021)</f>
        <v/>
      </c>
      <c r="AE328" s="0" t="e">
        <f aca="false">IF(S328=0,"-",IF(S328&lt;AD328,(S328/100),((S328-AD328)/100)))</f>
        <v>#VALUE!</v>
      </c>
      <c r="AF328" s="0" t="n">
        <f aca="false">G328</f>
        <v>0</v>
      </c>
      <c r="AG328" s="0" t="n">
        <f aca="false">SUM(H328:Q328)</f>
        <v>0</v>
      </c>
    </row>
    <row r="329" customFormat="false" ht="13.5" hidden="true" customHeight="true" outlineLevel="0" collapsed="false">
      <c r="A329" s="13"/>
      <c r="B329" s="28"/>
      <c r="C329" s="15" t="s">
        <v>39</v>
      </c>
      <c r="D329" s="16" t="s">
        <v>60</v>
      </c>
      <c r="E329" s="16"/>
      <c r="F329" s="17" t="s">
        <v>37</v>
      </c>
      <c r="G329" s="17" t="n">
        <v>0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s">
        <v>37</v>
      </c>
      <c r="S329" s="18" t="str">
        <f aca="false">IF(F329="-","",SUM(G329:Q329))</f>
        <v/>
      </c>
      <c r="T329" s="19" t="n">
        <v>0</v>
      </c>
      <c r="U329" s="17"/>
      <c r="V329" s="17" t="str">
        <f aca="false">IFERROR(VLOOKUP(U329,'Plantilla y Concentrado'!$B$4:$C$811,2,0),"")</f>
        <v/>
      </c>
      <c r="W329" s="20" t="n">
        <f aca="false">IF(S329=0,1,IF(S329&gt;AD329,(1-AE329),IF(S329&lt;AD329,1)))</f>
        <v>0</v>
      </c>
      <c r="X329" s="20" t="str">
        <f aca="false">IF(OR(S329=0,S329=""),"-",T329/S329)</f>
        <v>-</v>
      </c>
      <c r="Y329" s="21" t="n">
        <f aca="false">IF(T329&gt;S329,"SI")</f>
        <v>0</v>
      </c>
      <c r="AD329" s="23" t="str">
        <f aca="false">IF(F329="-","",F329*0.021)</f>
        <v/>
      </c>
      <c r="AE329" s="0" t="e">
        <f aca="false">IF(S329=0,"-",IF(S329&lt;AD329,(S329/100),((S329-AD329)/100)))</f>
        <v>#VALUE!</v>
      </c>
      <c r="AF329" s="0" t="n">
        <f aca="false">G329</f>
        <v>0</v>
      </c>
      <c r="AG329" s="0" t="n">
        <f aca="false">SUM(H329:Q329)</f>
        <v>0</v>
      </c>
    </row>
    <row r="330" customFormat="false" ht="13.5" hidden="true" customHeight="true" outlineLevel="0" collapsed="false">
      <c r="A330" s="13"/>
      <c r="B330" s="28"/>
      <c r="C330" s="15" t="s">
        <v>39</v>
      </c>
      <c r="D330" s="16" t="s">
        <v>60</v>
      </c>
      <c r="E330" s="16"/>
      <c r="F330" s="17" t="s">
        <v>37</v>
      </c>
      <c r="G330" s="17" t="n">
        <v>0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s">
        <v>37</v>
      </c>
      <c r="S330" s="18" t="str">
        <f aca="false">IF(F330="-","",SUM(G330:Q330))</f>
        <v/>
      </c>
      <c r="T330" s="19" t="n">
        <v>0</v>
      </c>
      <c r="U330" s="17"/>
      <c r="V330" s="17" t="str">
        <f aca="false">IFERROR(VLOOKUP(U330,'Plantilla y Concentrado'!$B$4:$C$811,2,0),"")</f>
        <v/>
      </c>
      <c r="W330" s="20" t="n">
        <f aca="false">IF(S330=0,1,IF(S330&gt;AD330,(1-AE330),IF(S330&lt;AD330,1)))</f>
        <v>0</v>
      </c>
      <c r="X330" s="20" t="str">
        <f aca="false">IF(OR(S330=0,S330=""),"-",T330/S330)</f>
        <v>-</v>
      </c>
      <c r="Y330" s="21" t="n">
        <f aca="false">IF(T330&gt;S330,"SI")</f>
        <v>0</v>
      </c>
      <c r="AD330" s="23" t="str">
        <f aca="false">IF(F330="-","",F330*0.021)</f>
        <v/>
      </c>
      <c r="AE330" s="0" t="e">
        <f aca="false">IF(S330=0,"-",IF(S330&lt;AD330,(S330/100),((S330-AD330)/100)))</f>
        <v>#VALUE!</v>
      </c>
      <c r="AF330" s="0" t="n">
        <f aca="false">G330</f>
        <v>0</v>
      </c>
      <c r="AG330" s="0" t="n">
        <f aca="false">SUM(H330:Q330)</f>
        <v>0</v>
      </c>
    </row>
    <row r="331" customFormat="false" ht="13.5" hidden="true" customHeight="true" outlineLevel="0" collapsed="false">
      <c r="A331" s="13"/>
      <c r="B331" s="28"/>
      <c r="C331" s="15" t="s">
        <v>39</v>
      </c>
      <c r="D331" s="16" t="s">
        <v>60</v>
      </c>
      <c r="E331" s="16"/>
      <c r="F331" s="17" t="s">
        <v>37</v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s">
        <v>37</v>
      </c>
      <c r="S331" s="18" t="str">
        <f aca="false">IF(F331="-","",SUM(G331:Q331))</f>
        <v/>
      </c>
      <c r="T331" s="19" t="n">
        <v>0</v>
      </c>
      <c r="U331" s="17"/>
      <c r="V331" s="17" t="str">
        <f aca="false">IFERROR(VLOOKUP(U331,'Plantilla y Concentrado'!$B$4:$C$811,2,0),"")</f>
        <v/>
      </c>
      <c r="W331" s="20" t="n">
        <f aca="false">IF(S331=0,1,IF(S331&gt;AD331,(1-AE331),IF(S331&lt;AD331,1)))</f>
        <v>0</v>
      </c>
      <c r="X331" s="20" t="str">
        <f aca="false">IF(OR(S331=0,S331=""),"-",T331/S331)</f>
        <v>-</v>
      </c>
      <c r="Y331" s="21" t="n">
        <f aca="false">IF(T331&gt;S331,"SI")</f>
        <v>0</v>
      </c>
      <c r="AD331" s="23" t="str">
        <f aca="false">IF(F331="-","",F331*0.021)</f>
        <v/>
      </c>
      <c r="AE331" s="0" t="e">
        <f aca="false">IF(S331=0,"-",IF(S331&lt;AD331,(S331/100),((S331-AD331)/100)))</f>
        <v>#VALUE!</v>
      </c>
      <c r="AF331" s="0" t="n">
        <f aca="false">G331</f>
        <v>0</v>
      </c>
      <c r="AG331" s="0" t="n">
        <f aca="false">SUM(H331:Q331)</f>
        <v>0</v>
      </c>
    </row>
    <row r="332" customFormat="false" ht="13.5" hidden="true" customHeight="true" outlineLevel="0" collapsed="false">
      <c r="A332" s="13"/>
      <c r="B332" s="28"/>
      <c r="C332" s="15" t="s">
        <v>39</v>
      </c>
      <c r="D332" s="16" t="s">
        <v>60</v>
      </c>
      <c r="E332" s="16"/>
      <c r="F332" s="17" t="s">
        <v>37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s">
        <v>37</v>
      </c>
      <c r="S332" s="18" t="str">
        <f aca="false">IF(F332="-","",SUM(G332:Q332))</f>
        <v/>
      </c>
      <c r="T332" s="19" t="n">
        <v>0</v>
      </c>
      <c r="U332" s="17"/>
      <c r="V332" s="17" t="str">
        <f aca="false">IFERROR(VLOOKUP(U332,'Plantilla y Concentrado'!$B$4:$C$811,2,0),"")</f>
        <v/>
      </c>
      <c r="W332" s="20" t="n">
        <f aca="false">IF(S332=0,1,IF(S332&gt;AD332,(1-AE332),IF(S332&lt;AD332,1)))</f>
        <v>0</v>
      </c>
      <c r="X332" s="20" t="str">
        <f aca="false">IF(OR(S332=0,S332=""),"-",T332/S332)</f>
        <v>-</v>
      </c>
      <c r="Y332" s="21" t="n">
        <f aca="false">IF(T332&gt;S332,"SI")</f>
        <v>0</v>
      </c>
      <c r="AD332" s="23" t="str">
        <f aca="false">IF(F332="-","",F332*0.021)</f>
        <v/>
      </c>
      <c r="AE332" s="0" t="e">
        <f aca="false">IF(S332=0,"-",IF(S332&lt;AD332,(S332/100),((S332-AD332)/100)))</f>
        <v>#VALUE!</v>
      </c>
      <c r="AF332" s="0" t="n">
        <f aca="false">G332</f>
        <v>0</v>
      </c>
      <c r="AG332" s="0" t="n">
        <f aca="false">SUM(H332:Q332)</f>
        <v>0</v>
      </c>
    </row>
    <row r="333" customFormat="false" ht="13.5" hidden="true" customHeight="true" outlineLevel="0" collapsed="false">
      <c r="A333" s="13"/>
      <c r="B333" s="28"/>
      <c r="C333" s="15" t="s">
        <v>39</v>
      </c>
      <c r="D333" s="16" t="s">
        <v>60</v>
      </c>
      <c r="E333" s="16"/>
      <c r="F333" s="17" t="s">
        <v>37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s">
        <v>37</v>
      </c>
      <c r="S333" s="18" t="str">
        <f aca="false">IF(F333="-","",SUM(G333:Q333))</f>
        <v/>
      </c>
      <c r="T333" s="19" t="n">
        <v>0</v>
      </c>
      <c r="U333" s="17"/>
      <c r="V333" s="17" t="str">
        <f aca="false">IFERROR(VLOOKUP(U333,'Plantilla y Concentrado'!$B$4:$C$811,2,0),"")</f>
        <v/>
      </c>
      <c r="W333" s="20" t="n">
        <f aca="false">IF(S333=0,1,IF(S333&gt;AD333,(1-AE333),IF(S333&lt;AD333,1)))</f>
        <v>0</v>
      </c>
      <c r="X333" s="20" t="str">
        <f aca="false">IF(OR(S333=0,S333=""),"-",T333/S333)</f>
        <v>-</v>
      </c>
      <c r="Y333" s="21" t="n">
        <f aca="false">IF(T333&gt;S333,"SI")</f>
        <v>0</v>
      </c>
      <c r="Z333" s="22"/>
      <c r="AA333" s="22"/>
      <c r="AD333" s="23" t="str">
        <f aca="false">IF(F333="-","",F333*0.021)</f>
        <v/>
      </c>
      <c r="AE333" s="0" t="e">
        <f aca="false">IF(S333=0,"-",IF(S333&lt;AD333,(S333/100),((S333-AD333)/100)))</f>
        <v>#VALUE!</v>
      </c>
      <c r="AF333" s="0" t="n">
        <f aca="false">G333</f>
        <v>0</v>
      </c>
      <c r="AG333" s="0" t="n">
        <f aca="false">SUM(H333:Q333)</f>
        <v>0</v>
      </c>
    </row>
    <row r="334" customFormat="false" ht="13.5" hidden="true" customHeight="true" outlineLevel="0" collapsed="false">
      <c r="A334" s="13"/>
      <c r="B334" s="28"/>
      <c r="C334" s="15" t="s">
        <v>39</v>
      </c>
      <c r="D334" s="16" t="s">
        <v>60</v>
      </c>
      <c r="E334" s="16"/>
      <c r="F334" s="17" t="s">
        <v>37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0</v>
      </c>
      <c r="L334" s="17" t="n">
        <v>0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s">
        <v>37</v>
      </c>
      <c r="S334" s="18" t="str">
        <f aca="false">IF(F334="-","",SUM(G334:Q334))</f>
        <v/>
      </c>
      <c r="T334" s="19" t="n">
        <v>0</v>
      </c>
      <c r="U334" s="17"/>
      <c r="V334" s="17" t="str">
        <f aca="false">IFERROR(VLOOKUP(U334,'Plantilla y Concentrado'!$B$4:$C$811,2,0),"")</f>
        <v/>
      </c>
      <c r="W334" s="20" t="n">
        <f aca="false">IF(S334=0,1,IF(S334&gt;AD334,(1-AE334),IF(S334&lt;AD334,1)))</f>
        <v>0</v>
      </c>
      <c r="X334" s="20" t="str">
        <f aca="false">IF(OR(S334=0,S334=""),"-",T334/S334)</f>
        <v>-</v>
      </c>
      <c r="Y334" s="21" t="n">
        <f aca="false">IF(T334&gt;S334,"SI")</f>
        <v>0</v>
      </c>
      <c r="Z334" s="22"/>
      <c r="AA334" s="22"/>
      <c r="AD334" s="23" t="str">
        <f aca="false">IF(F334="-","",F334*0.021)</f>
        <v/>
      </c>
      <c r="AE334" s="0" t="e">
        <f aca="false">IF(S334=0,"-",IF(S334&lt;AD334,(S334/100),((S334-AD334)/100)))</f>
        <v>#VALUE!</v>
      </c>
      <c r="AF334" s="0" t="n">
        <f aca="false">G334</f>
        <v>0</v>
      </c>
      <c r="AG334" s="0" t="n">
        <f aca="false">SUM(H334:Q334)</f>
        <v>0</v>
      </c>
    </row>
    <row r="335" customFormat="false" ht="13.5" hidden="false" customHeight="true" outlineLevel="0" collapsed="false">
      <c r="A335" s="13"/>
      <c r="B335" s="28"/>
      <c r="C335" s="25" t="s">
        <v>61</v>
      </c>
      <c r="D335" s="25"/>
      <c r="E335" s="26"/>
      <c r="F335" s="26" t="n">
        <f aca="false">SUM(F315:F334)</f>
        <v>1347</v>
      </c>
      <c r="G335" s="26" t="n">
        <f aca="false">SUM(G315:G334)</f>
        <v>0</v>
      </c>
      <c r="H335" s="26" t="n">
        <f aca="false">SUM(H315:H334)</f>
        <v>0</v>
      </c>
      <c r="I335" s="26" t="n">
        <f aca="false">SUM(I315:I334)</f>
        <v>0</v>
      </c>
      <c r="J335" s="26" t="n">
        <f aca="false">SUM(J315:J334)</f>
        <v>0</v>
      </c>
      <c r="K335" s="26" t="n">
        <f aca="false">SUM(K315:K334)</f>
        <v>0</v>
      </c>
      <c r="L335" s="26" t="n">
        <f aca="false">SUM(L315:L334)</f>
        <v>0</v>
      </c>
      <c r="M335" s="26" t="n">
        <f aca="false">SUM(M315:M334)</f>
        <v>0</v>
      </c>
      <c r="N335" s="26" t="n">
        <f aca="false">SUM(N315:N334)</f>
        <v>0</v>
      </c>
      <c r="O335" s="26" t="n">
        <f aca="false">SUM(O315:O334)</f>
        <v>0</v>
      </c>
      <c r="P335" s="26" t="n">
        <f aca="false">SUM(P315:P334)</f>
        <v>0</v>
      </c>
      <c r="Q335" s="26" t="n">
        <f aca="false">SUM(Q315:Q334)</f>
        <v>0</v>
      </c>
      <c r="R335" s="26" t="n">
        <f aca="false">COUNTIF((R315:R334),"Si")</f>
        <v>12</v>
      </c>
      <c r="S335" s="18" t="n">
        <f aca="false">IF(F335="-","",SUM(G335:Q335))</f>
        <v>0</v>
      </c>
      <c r="T335" s="27" t="n">
        <f aca="false">SUM(T315:T334)</f>
        <v>0</v>
      </c>
      <c r="U335" s="26"/>
      <c r="V335" s="26" t="str">
        <f aca="false">IFERROR(VLOOKUP(U335,'Plantilla y Concentrado'!$B$4:$C$811,2,0),"")</f>
        <v/>
      </c>
      <c r="W335" s="20" t="n">
        <f aca="false">AVERAGE(W315:W334)</f>
        <v>0.65</v>
      </c>
      <c r="X335" s="20" t="str">
        <f aca="false">IF(OR(S335=0,S335=""),"-",T335/S335)</f>
        <v>-</v>
      </c>
      <c r="Y335" s="21" t="n">
        <f aca="false">IF(T335&gt;S335,"SI")</f>
        <v>0</v>
      </c>
      <c r="Z335" s="22"/>
      <c r="AA335" s="22"/>
      <c r="AD335" s="23" t="n">
        <f aca="false">IF(F335="-","",F335*0.021)</f>
        <v>28.287</v>
      </c>
      <c r="AE335" s="0" t="str">
        <f aca="false">IF(S335=0,"-",IF(S335&lt;AD335,(S335/100),((S335-AD335)/100)))</f>
        <v>-</v>
      </c>
      <c r="AF335" s="0" t="n">
        <f aca="false">G335</f>
        <v>0</v>
      </c>
      <c r="AG335" s="0" t="n">
        <f aca="false">SUM(H335:Q335)</f>
        <v>0</v>
      </c>
    </row>
    <row r="336" customFormat="false" ht="13.5" hidden="false" customHeight="true" outlineLevel="0" collapsed="false">
      <c r="A336" s="13"/>
      <c r="B336" s="28"/>
      <c r="C336" s="15" t="s">
        <v>39</v>
      </c>
      <c r="D336" s="16" t="s">
        <v>62</v>
      </c>
      <c r="E336" s="16" t="s">
        <v>63</v>
      </c>
      <c r="F336" s="17" t="n">
        <v>62</v>
      </c>
      <c r="G336" s="17" t="n">
        <v>0</v>
      </c>
      <c r="H336" s="17" t="n">
        <v>1</v>
      </c>
      <c r="I336" s="17" t="n">
        <v>0</v>
      </c>
      <c r="J336" s="17" t="n">
        <v>0</v>
      </c>
      <c r="K336" s="17" t="n">
        <v>0</v>
      </c>
      <c r="L336" s="17" t="n">
        <v>0</v>
      </c>
      <c r="M336" s="17" t="n">
        <v>0</v>
      </c>
      <c r="N336" s="17" t="n">
        <v>0</v>
      </c>
      <c r="O336" s="17" t="n">
        <v>0</v>
      </c>
      <c r="P336" s="17" t="n">
        <v>0</v>
      </c>
      <c r="Q336" s="17" t="n">
        <v>0</v>
      </c>
      <c r="R336" s="17" t="s">
        <v>35</v>
      </c>
      <c r="S336" s="18" t="n">
        <f aca="false">IF(F336="-","",SUM(G336:Q336))</f>
        <v>1</v>
      </c>
      <c r="T336" s="19" t="n">
        <v>1</v>
      </c>
      <c r="U336" s="17" t="n">
        <v>141072</v>
      </c>
      <c r="V336" s="17" t="str">
        <f aca="false">IFERROR(VLOOKUP(U336,'Plantilla y Concentrado'!$B$4:$C$811,2,0),"")</f>
        <v>Ramirez Vazquez Lizeth Mariel</v>
      </c>
      <c r="W336" s="20" t="n">
        <f aca="false">IF(S336=0,1,IF(S336&gt;AD336,(1-AE336),IF(S336&lt;AD336,1)))</f>
        <v>1</v>
      </c>
      <c r="X336" s="20" t="n">
        <f aca="false">IF(OR(S336=0,S336=""),"-",T336/S336)</f>
        <v>1</v>
      </c>
      <c r="Y336" s="21" t="n">
        <f aca="false">IF(T336&gt;S336,"SI")</f>
        <v>0</v>
      </c>
      <c r="AD336" s="23" t="n">
        <f aca="false">IF(F336="-","",F336*0.021)</f>
        <v>1.302</v>
      </c>
      <c r="AE336" s="0" t="n">
        <f aca="false">IF(S336=0,"-",IF(S336&lt;AD336,(S336/100),((S336-AD336)/100)))</f>
        <v>0.01</v>
      </c>
      <c r="AF336" s="0" t="n">
        <f aca="false">G336</f>
        <v>0</v>
      </c>
      <c r="AG336" s="0" t="n">
        <f aca="false">SUM(H336:Q336)</f>
        <v>1</v>
      </c>
    </row>
    <row r="337" customFormat="false" ht="13.5" hidden="false" customHeight="true" outlineLevel="0" collapsed="false">
      <c r="A337" s="13"/>
      <c r="B337" s="28"/>
      <c r="C337" s="15" t="s">
        <v>39</v>
      </c>
      <c r="D337" s="16" t="s">
        <v>62</v>
      </c>
      <c r="E337" s="16" t="n">
        <v>38</v>
      </c>
      <c r="F337" s="17" t="n">
        <v>77</v>
      </c>
      <c r="G337" s="17" t="n">
        <v>0</v>
      </c>
      <c r="H337" s="17" t="n">
        <v>0</v>
      </c>
      <c r="I337" s="17" t="n">
        <v>0</v>
      </c>
      <c r="J337" s="17" t="n">
        <v>0</v>
      </c>
      <c r="K337" s="17" t="n">
        <v>0</v>
      </c>
      <c r="L337" s="17" t="n">
        <v>0</v>
      </c>
      <c r="M337" s="17" t="n">
        <v>0</v>
      </c>
      <c r="N337" s="17" t="n">
        <v>0</v>
      </c>
      <c r="O337" s="17" t="n">
        <v>0</v>
      </c>
      <c r="P337" s="17" t="n">
        <v>0</v>
      </c>
      <c r="Q337" s="17" t="n">
        <v>0</v>
      </c>
      <c r="R337" s="17" t="s">
        <v>35</v>
      </c>
      <c r="S337" s="18" t="n">
        <f aca="false">IF(F337="-","",SUM(G337:Q337))</f>
        <v>0</v>
      </c>
      <c r="T337" s="19" t="n">
        <v>0</v>
      </c>
      <c r="U337" s="17" t="n">
        <v>141072</v>
      </c>
      <c r="V337" s="17" t="str">
        <f aca="false">IFERROR(VLOOKUP(U337,'Plantilla y Concentrado'!$B$4:$C$811,2,0),"")</f>
        <v>Ramirez Vazquez Lizeth Mariel</v>
      </c>
      <c r="W337" s="20" t="n">
        <f aca="false">IF(S337=0,1,IF(S337&gt;AD337,(1-AE337),IF(S337&lt;AD337,1)))</f>
        <v>1</v>
      </c>
      <c r="X337" s="20" t="str">
        <f aca="false">IF(OR(S337=0,S337=""),"-",T337/S337)</f>
        <v>-</v>
      </c>
      <c r="Y337" s="21" t="n">
        <f aca="false">IF(T337&gt;S337,"SI")</f>
        <v>0</v>
      </c>
      <c r="AD337" s="23" t="n">
        <f aca="false">IF(F337="-","",F337*0.021)</f>
        <v>1.617</v>
      </c>
      <c r="AE337" s="0" t="str">
        <f aca="false">IF(S337=0,"-",IF(S337&lt;AD337,(S337/100),((S337-AD337)/100)))</f>
        <v>-</v>
      </c>
      <c r="AF337" s="0" t="n">
        <f aca="false">G337</f>
        <v>0</v>
      </c>
      <c r="AG337" s="0" t="n">
        <f aca="false">SUM(H337:Q337)</f>
        <v>0</v>
      </c>
    </row>
    <row r="338" customFormat="false" ht="13.5" hidden="false" customHeight="true" outlineLevel="0" collapsed="false">
      <c r="A338" s="13"/>
      <c r="B338" s="28"/>
      <c r="C338" s="15" t="s">
        <v>39</v>
      </c>
      <c r="D338" s="16" t="s">
        <v>62</v>
      </c>
      <c r="E338" s="16" t="n">
        <v>39</v>
      </c>
      <c r="F338" s="17" t="n">
        <v>68</v>
      </c>
      <c r="G338" s="17" t="n">
        <v>0</v>
      </c>
      <c r="H338" s="17" t="n">
        <v>0</v>
      </c>
      <c r="I338" s="17" t="n">
        <v>0</v>
      </c>
      <c r="J338" s="17" t="n">
        <v>0</v>
      </c>
      <c r="K338" s="17" t="n">
        <v>0</v>
      </c>
      <c r="L338" s="17" t="n">
        <v>0</v>
      </c>
      <c r="M338" s="17" t="n">
        <v>0</v>
      </c>
      <c r="N338" s="17" t="n">
        <v>0</v>
      </c>
      <c r="O338" s="17" t="n">
        <v>0</v>
      </c>
      <c r="P338" s="17" t="n">
        <v>0</v>
      </c>
      <c r="Q338" s="17" t="n">
        <v>0</v>
      </c>
      <c r="R338" s="17" t="s">
        <v>35</v>
      </c>
      <c r="S338" s="18" t="n">
        <f aca="false">IF(F338="-","",SUM(G338:Q338))</f>
        <v>0</v>
      </c>
      <c r="T338" s="19" t="n">
        <v>0</v>
      </c>
      <c r="U338" s="17" t="n">
        <v>141072</v>
      </c>
      <c r="V338" s="17" t="str">
        <f aca="false">IFERROR(VLOOKUP(U338,'Plantilla y Concentrado'!$B$4:$C$811,2,0),"")</f>
        <v>Ramirez Vazquez Lizeth Mariel</v>
      </c>
      <c r="W338" s="20" t="n">
        <f aca="false">IF(S338=0,1,IF(S338&gt;AD338,(1-AE338),IF(S338&lt;AD338,1)))</f>
        <v>1</v>
      </c>
      <c r="X338" s="20" t="str">
        <f aca="false">IF(OR(S338=0,S338=""),"-",T338/S338)</f>
        <v>-</v>
      </c>
      <c r="Y338" s="21" t="n">
        <f aca="false">IF(T338&gt;S338,"SI")</f>
        <v>0</v>
      </c>
      <c r="AD338" s="23" t="n">
        <f aca="false">IF(F338="-","",F338*0.021)</f>
        <v>1.428</v>
      </c>
      <c r="AE338" s="0" t="str">
        <f aca="false">IF(S338=0,"-",IF(S338&lt;AD338,(S338/100),((S338-AD338)/100)))</f>
        <v>-</v>
      </c>
      <c r="AF338" s="0" t="n">
        <f aca="false">G338</f>
        <v>0</v>
      </c>
      <c r="AG338" s="0" t="n">
        <f aca="false">SUM(H338:Q338)</f>
        <v>0</v>
      </c>
    </row>
    <row r="339" customFormat="false" ht="13.5" hidden="false" customHeight="true" outlineLevel="0" collapsed="false">
      <c r="A339" s="13"/>
      <c r="B339" s="28"/>
      <c r="C339" s="15" t="s">
        <v>39</v>
      </c>
      <c r="D339" s="16" t="s">
        <v>62</v>
      </c>
      <c r="E339" s="16" t="n">
        <v>40</v>
      </c>
      <c r="F339" s="17" t="n">
        <v>88</v>
      </c>
      <c r="G339" s="17" t="n">
        <v>0</v>
      </c>
      <c r="H339" s="17" t="n">
        <v>0</v>
      </c>
      <c r="I339" s="17" t="n">
        <v>0</v>
      </c>
      <c r="J339" s="17" t="n">
        <v>0</v>
      </c>
      <c r="K339" s="17" t="n">
        <v>0</v>
      </c>
      <c r="L339" s="17" t="n">
        <v>0</v>
      </c>
      <c r="M339" s="17" t="n">
        <v>0</v>
      </c>
      <c r="N339" s="17" t="n">
        <v>0</v>
      </c>
      <c r="O339" s="17" t="n">
        <v>0</v>
      </c>
      <c r="P339" s="17" t="n">
        <v>0</v>
      </c>
      <c r="Q339" s="17" t="n">
        <v>0</v>
      </c>
      <c r="R339" s="17" t="s">
        <v>35</v>
      </c>
      <c r="S339" s="18" t="n">
        <f aca="false">IF(F339="-","",SUM(G339:Q339))</f>
        <v>0</v>
      </c>
      <c r="T339" s="19" t="n">
        <v>0</v>
      </c>
      <c r="U339" s="17" t="n">
        <v>141072</v>
      </c>
      <c r="V339" s="17" t="str">
        <f aca="false">IFERROR(VLOOKUP(U339,'Plantilla y Concentrado'!$B$4:$C$811,2,0),"")</f>
        <v>Ramirez Vazquez Lizeth Mariel</v>
      </c>
      <c r="W339" s="20" t="n">
        <f aca="false">IF(S339=0,1,IF(S339&gt;AD339,(1-AE339),IF(S339&lt;AD339,1)))</f>
        <v>1</v>
      </c>
      <c r="X339" s="20" t="str">
        <f aca="false">IF(OR(S339=0,S339=""),"-",T339/S339)</f>
        <v>-</v>
      </c>
      <c r="Y339" s="21" t="n">
        <f aca="false">IF(T339&gt;S339,"SI")</f>
        <v>0</v>
      </c>
      <c r="AD339" s="23" t="n">
        <f aca="false">IF(F339="-","",F339*0.021)</f>
        <v>1.848</v>
      </c>
      <c r="AE339" s="0" t="str">
        <f aca="false">IF(S339=0,"-",IF(S339&lt;AD339,(S339/100),((S339-AD339)/100)))</f>
        <v>-</v>
      </c>
      <c r="AF339" s="0" t="n">
        <f aca="false">G339</f>
        <v>0</v>
      </c>
      <c r="AG339" s="0" t="n">
        <f aca="false">SUM(H339:Q339)</f>
        <v>0</v>
      </c>
    </row>
    <row r="340" customFormat="false" ht="13.5" hidden="true" customHeight="true" outlineLevel="0" collapsed="false">
      <c r="A340" s="13"/>
      <c r="B340" s="28"/>
      <c r="C340" s="15" t="s">
        <v>39</v>
      </c>
      <c r="D340" s="16" t="s">
        <v>62</v>
      </c>
      <c r="E340" s="16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8" t="n">
        <f aca="false">IF(F340="-","",SUM(G340:Q340))</f>
        <v>0</v>
      </c>
      <c r="T340" s="19" t="n">
        <v>0</v>
      </c>
      <c r="U340" s="17"/>
      <c r="V340" s="17" t="str">
        <f aca="false">IFERROR(VLOOKUP(U340,'Plantilla y Concentrado'!$B$4:$C$811,2,0),"")</f>
        <v/>
      </c>
      <c r="W340" s="20" t="n">
        <f aca="false">IF(S340=0,1,IF(S340&gt;AD340,(1-AE340),IF(S340&lt;AD340,1)))</f>
        <v>1</v>
      </c>
      <c r="X340" s="20" t="str">
        <f aca="false">IF(OR(S340=0,S340=""),"-",T340/S340)</f>
        <v>-</v>
      </c>
      <c r="Y340" s="21" t="n">
        <f aca="false">IF(T340&gt;S340,"SI")</f>
        <v>0</v>
      </c>
      <c r="AD340" s="23" t="n">
        <f aca="false">IF(F340="-","",F340*0.021)</f>
        <v>0</v>
      </c>
      <c r="AE340" s="0" t="str">
        <f aca="false">IF(S340=0,"-",IF(S340&lt;AD340,(S340/100),((S340-AD340)/100)))</f>
        <v>-</v>
      </c>
      <c r="AF340" s="0" t="n">
        <f aca="false">G340</f>
        <v>0</v>
      </c>
      <c r="AG340" s="0" t="n">
        <f aca="false">SUM(H340:Q340)</f>
        <v>0</v>
      </c>
    </row>
    <row r="341" customFormat="false" ht="13.5" hidden="true" customHeight="true" outlineLevel="0" collapsed="false">
      <c r="A341" s="13"/>
      <c r="B341" s="28"/>
      <c r="C341" s="15" t="s">
        <v>39</v>
      </c>
      <c r="D341" s="16" t="s">
        <v>62</v>
      </c>
      <c r="E341" s="16"/>
      <c r="F341" s="17" t="s">
        <v>37</v>
      </c>
      <c r="G341" s="17" t="n">
        <v>0</v>
      </c>
      <c r="H341" s="17" t="n">
        <v>0</v>
      </c>
      <c r="I341" s="17" t="n">
        <v>0</v>
      </c>
      <c r="J341" s="17" t="n">
        <v>0</v>
      </c>
      <c r="K341" s="17" t="n">
        <v>0</v>
      </c>
      <c r="L341" s="17" t="n">
        <v>0</v>
      </c>
      <c r="M341" s="17" t="n">
        <v>0</v>
      </c>
      <c r="N341" s="17" t="n">
        <v>0</v>
      </c>
      <c r="O341" s="17" t="n">
        <v>0</v>
      </c>
      <c r="P341" s="17" t="n">
        <v>0</v>
      </c>
      <c r="Q341" s="17" t="n">
        <v>0</v>
      </c>
      <c r="R341" s="17" t="s">
        <v>37</v>
      </c>
      <c r="S341" s="18" t="str">
        <f aca="false">IF(F341="-","",SUM(G341:Q341))</f>
        <v/>
      </c>
      <c r="T341" s="19" t="n">
        <v>0</v>
      </c>
      <c r="U341" s="17"/>
      <c r="V341" s="17" t="str">
        <f aca="false">IFERROR(VLOOKUP(U341,'Plantilla y Concentrado'!$B$4:$C$811,2,0),"")</f>
        <v/>
      </c>
      <c r="W341" s="20" t="n">
        <f aca="false">IF(S341=0,1,IF(S341&gt;AD341,(1-AE341),IF(S341&lt;AD341,1)))</f>
        <v>0</v>
      </c>
      <c r="X341" s="20" t="str">
        <f aca="false">IF(OR(S341=0,S341=""),"-",T341/S341)</f>
        <v>-</v>
      </c>
      <c r="Y341" s="21" t="n">
        <f aca="false">IF(T341&gt;S341,"SI")</f>
        <v>0</v>
      </c>
      <c r="AD341" s="23" t="str">
        <f aca="false">IF(F341="-","",F341*0.021)</f>
        <v/>
      </c>
      <c r="AE341" s="0" t="e">
        <f aca="false">IF(S341=0,"-",IF(S341&lt;AD341,(S341/100),((S341-AD341)/100)))</f>
        <v>#VALUE!</v>
      </c>
      <c r="AF341" s="0" t="n">
        <f aca="false">G341</f>
        <v>0</v>
      </c>
      <c r="AG341" s="0" t="n">
        <f aca="false">SUM(H341:Q341)</f>
        <v>0</v>
      </c>
    </row>
    <row r="342" customFormat="false" ht="13.5" hidden="true" customHeight="true" outlineLevel="0" collapsed="false">
      <c r="A342" s="13"/>
      <c r="B342" s="28"/>
      <c r="C342" s="15" t="s">
        <v>39</v>
      </c>
      <c r="D342" s="16" t="s">
        <v>62</v>
      </c>
      <c r="E342" s="16"/>
      <c r="F342" s="17" t="s">
        <v>37</v>
      </c>
      <c r="G342" s="17" t="n">
        <v>0</v>
      </c>
      <c r="H342" s="17" t="n">
        <v>0</v>
      </c>
      <c r="I342" s="17" t="n">
        <v>0</v>
      </c>
      <c r="J342" s="17" t="n">
        <v>0</v>
      </c>
      <c r="K342" s="17" t="n">
        <v>0</v>
      </c>
      <c r="L342" s="17" t="n">
        <v>0</v>
      </c>
      <c r="M342" s="17" t="n">
        <v>0</v>
      </c>
      <c r="N342" s="17" t="n">
        <v>0</v>
      </c>
      <c r="O342" s="17" t="n">
        <v>0</v>
      </c>
      <c r="P342" s="17" t="n">
        <v>0</v>
      </c>
      <c r="Q342" s="17" t="n">
        <v>0</v>
      </c>
      <c r="R342" s="17" t="s">
        <v>37</v>
      </c>
      <c r="S342" s="18" t="str">
        <f aca="false">IF(F342="-","",SUM(G342:Q342))</f>
        <v/>
      </c>
      <c r="T342" s="19" t="n">
        <v>0</v>
      </c>
      <c r="U342" s="17"/>
      <c r="V342" s="17" t="str">
        <f aca="false">IFERROR(VLOOKUP(U342,'Plantilla y Concentrado'!$B$4:$C$811,2,0),"")</f>
        <v/>
      </c>
      <c r="W342" s="20" t="n">
        <f aca="false">IF(S342=0,1,IF(S342&gt;AD342,(1-AE342),IF(S342&lt;AD342,1)))</f>
        <v>0</v>
      </c>
      <c r="X342" s="20" t="str">
        <f aca="false">IF(OR(S342=0,S342=""),"-",T342/S342)</f>
        <v>-</v>
      </c>
      <c r="Y342" s="21" t="n">
        <f aca="false">IF(T342&gt;S342,"SI")</f>
        <v>0</v>
      </c>
      <c r="AD342" s="23" t="str">
        <f aca="false">IF(F342="-","",F342*0.021)</f>
        <v/>
      </c>
      <c r="AE342" s="0" t="e">
        <f aca="false">IF(S342=0,"-",IF(S342&lt;AD342,(S342/100),((S342-AD342)/100)))</f>
        <v>#VALUE!</v>
      </c>
      <c r="AF342" s="0" t="n">
        <f aca="false">G342</f>
        <v>0</v>
      </c>
      <c r="AG342" s="0" t="n">
        <f aca="false">SUM(H342:Q342)</f>
        <v>0</v>
      </c>
    </row>
    <row r="343" customFormat="false" ht="13.5" hidden="true" customHeight="true" outlineLevel="0" collapsed="false">
      <c r="A343" s="13"/>
      <c r="B343" s="28"/>
      <c r="C343" s="15" t="s">
        <v>39</v>
      </c>
      <c r="D343" s="16" t="s">
        <v>62</v>
      </c>
      <c r="E343" s="16"/>
      <c r="F343" s="17" t="s">
        <v>37</v>
      </c>
      <c r="G343" s="17" t="n">
        <v>0</v>
      </c>
      <c r="H343" s="17" t="n">
        <v>0</v>
      </c>
      <c r="I343" s="17" t="n">
        <v>0</v>
      </c>
      <c r="J343" s="17" t="n">
        <v>0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7" t="n">
        <v>0</v>
      </c>
      <c r="R343" s="17" t="s">
        <v>37</v>
      </c>
      <c r="S343" s="18" t="str">
        <f aca="false">IF(F343="-","",SUM(G343:Q343))</f>
        <v/>
      </c>
      <c r="T343" s="19" t="n">
        <v>0</v>
      </c>
      <c r="U343" s="17"/>
      <c r="V343" s="17" t="str">
        <f aca="false">IFERROR(VLOOKUP(U343,'Plantilla y Concentrado'!$B$4:$C$811,2,0),"")</f>
        <v/>
      </c>
      <c r="W343" s="20" t="n">
        <f aca="false">IF(S343=0,1,IF(S343&gt;AD343,(1-AE343),IF(S343&lt;AD343,1)))</f>
        <v>0</v>
      </c>
      <c r="X343" s="20" t="str">
        <f aca="false">IF(OR(S343=0,S343=""),"-",T343/S343)</f>
        <v>-</v>
      </c>
      <c r="Y343" s="21" t="n">
        <f aca="false">IF(T343&gt;S343,"SI")</f>
        <v>0</v>
      </c>
      <c r="AD343" s="23" t="str">
        <f aca="false">IF(F343="-","",F343*0.021)</f>
        <v/>
      </c>
      <c r="AE343" s="0" t="e">
        <f aca="false">IF(S343=0,"-",IF(S343&lt;AD343,(S343/100),((S343-AD343)/100)))</f>
        <v>#VALUE!</v>
      </c>
      <c r="AF343" s="0" t="n">
        <f aca="false">G343</f>
        <v>0</v>
      </c>
      <c r="AG343" s="0" t="n">
        <f aca="false">SUM(H343:Q343)</f>
        <v>0</v>
      </c>
    </row>
    <row r="344" customFormat="false" ht="13.5" hidden="true" customHeight="true" outlineLevel="0" collapsed="false">
      <c r="A344" s="13"/>
      <c r="B344" s="28"/>
      <c r="C344" s="15" t="s">
        <v>39</v>
      </c>
      <c r="D344" s="16" t="s">
        <v>62</v>
      </c>
      <c r="E344" s="16"/>
      <c r="F344" s="17" t="s">
        <v>37</v>
      </c>
      <c r="G344" s="17" t="n">
        <v>0</v>
      </c>
      <c r="H344" s="17" t="n">
        <v>0</v>
      </c>
      <c r="I344" s="17" t="n">
        <v>0</v>
      </c>
      <c r="J344" s="17" t="n">
        <v>0</v>
      </c>
      <c r="K344" s="17" t="n">
        <v>0</v>
      </c>
      <c r="L344" s="17" t="n">
        <v>0</v>
      </c>
      <c r="M344" s="17" t="n">
        <v>0</v>
      </c>
      <c r="N344" s="17" t="n">
        <v>0</v>
      </c>
      <c r="O344" s="17" t="n">
        <v>0</v>
      </c>
      <c r="P344" s="17" t="n">
        <v>0</v>
      </c>
      <c r="Q344" s="17" t="n">
        <v>0</v>
      </c>
      <c r="R344" s="17" t="s">
        <v>37</v>
      </c>
      <c r="S344" s="18" t="str">
        <f aca="false">IF(F344="-","",SUM(G344:Q344))</f>
        <v/>
      </c>
      <c r="T344" s="19" t="n">
        <v>0</v>
      </c>
      <c r="U344" s="17"/>
      <c r="V344" s="17" t="str">
        <f aca="false">IFERROR(VLOOKUP(U344,'Plantilla y Concentrado'!$B$4:$C$811,2,0),"")</f>
        <v/>
      </c>
      <c r="W344" s="20" t="n">
        <f aca="false">IF(S344=0,1,IF(S344&gt;AD344,(1-AE344),IF(S344&lt;AD344,1)))</f>
        <v>0</v>
      </c>
      <c r="X344" s="20" t="str">
        <f aca="false">IF(OR(S344=0,S344=""),"-",T344/S344)</f>
        <v>-</v>
      </c>
      <c r="Y344" s="21" t="n">
        <f aca="false">IF(T344&gt;S344,"SI")</f>
        <v>0</v>
      </c>
      <c r="AD344" s="23" t="str">
        <f aca="false">IF(F344="-","",F344*0.021)</f>
        <v/>
      </c>
      <c r="AE344" s="0" t="e">
        <f aca="false">IF(S344=0,"-",IF(S344&lt;AD344,(S344/100),((S344-AD344)/100)))</f>
        <v>#VALUE!</v>
      </c>
      <c r="AF344" s="0" t="n">
        <f aca="false">G344</f>
        <v>0</v>
      </c>
      <c r="AG344" s="0" t="n">
        <f aca="false">SUM(H344:Q344)</f>
        <v>0</v>
      </c>
    </row>
    <row r="345" customFormat="false" ht="13.5" hidden="true" customHeight="true" outlineLevel="0" collapsed="false">
      <c r="A345" s="13"/>
      <c r="B345" s="28"/>
      <c r="C345" s="15" t="s">
        <v>39</v>
      </c>
      <c r="D345" s="16" t="s">
        <v>62</v>
      </c>
      <c r="E345" s="16"/>
      <c r="F345" s="17" t="s">
        <v>37</v>
      </c>
      <c r="G345" s="17" t="n">
        <v>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0</v>
      </c>
      <c r="O345" s="17" t="n">
        <v>0</v>
      </c>
      <c r="P345" s="17" t="n">
        <v>0</v>
      </c>
      <c r="Q345" s="17" t="n">
        <v>0</v>
      </c>
      <c r="R345" s="17" t="s">
        <v>37</v>
      </c>
      <c r="S345" s="18" t="str">
        <f aca="false">IF(F345="-","",SUM(G345:Q345))</f>
        <v/>
      </c>
      <c r="T345" s="19" t="n">
        <v>0</v>
      </c>
      <c r="U345" s="17"/>
      <c r="V345" s="17" t="str">
        <f aca="false">IFERROR(VLOOKUP(U345,'Plantilla y Concentrado'!$B$4:$C$811,2,0),"")</f>
        <v/>
      </c>
      <c r="W345" s="20" t="n">
        <f aca="false">IF(S345=0,1,IF(S345&gt;AD345,(1-AE345),IF(S345&lt;AD345,1)))</f>
        <v>0</v>
      </c>
      <c r="X345" s="20" t="str">
        <f aca="false">IF(OR(S345=0,S345=""),"-",T345/S345)</f>
        <v>-</v>
      </c>
      <c r="Y345" s="21" t="n">
        <f aca="false">IF(T345&gt;S345,"SI")</f>
        <v>0</v>
      </c>
      <c r="AD345" s="23" t="str">
        <f aca="false">IF(F345="-","",F345*0.021)</f>
        <v/>
      </c>
      <c r="AE345" s="0" t="e">
        <f aca="false">IF(S345=0,"-",IF(S345&lt;AD345,(S345/100),((S345-AD345)/100)))</f>
        <v>#VALUE!</v>
      </c>
      <c r="AF345" s="0" t="n">
        <f aca="false">G345</f>
        <v>0</v>
      </c>
      <c r="AG345" s="0" t="n">
        <f aca="false">SUM(H345:Q345)</f>
        <v>0</v>
      </c>
    </row>
    <row r="346" customFormat="false" ht="13.5" hidden="true" customHeight="true" outlineLevel="0" collapsed="false">
      <c r="A346" s="13"/>
      <c r="B346" s="28"/>
      <c r="C346" s="15" t="s">
        <v>39</v>
      </c>
      <c r="D346" s="16" t="s">
        <v>62</v>
      </c>
      <c r="E346" s="16"/>
      <c r="F346" s="17" t="s">
        <v>37</v>
      </c>
      <c r="G346" s="17" t="n">
        <v>0</v>
      </c>
      <c r="H346" s="17" t="n">
        <v>0</v>
      </c>
      <c r="I346" s="17" t="n">
        <v>0</v>
      </c>
      <c r="J346" s="17" t="n">
        <v>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7" t="n">
        <v>0</v>
      </c>
      <c r="R346" s="17" t="s">
        <v>37</v>
      </c>
      <c r="S346" s="18" t="str">
        <f aca="false">IF(F346="-","",SUM(G346:Q346))</f>
        <v/>
      </c>
      <c r="T346" s="19" t="n">
        <v>0</v>
      </c>
      <c r="U346" s="17"/>
      <c r="V346" s="17" t="str">
        <f aca="false">IFERROR(VLOOKUP(U346,'Plantilla y Concentrado'!$B$4:$C$811,2,0),"")</f>
        <v/>
      </c>
      <c r="W346" s="20" t="n">
        <f aca="false">IF(S346=0,1,IF(S346&gt;AD346,(1-AE346),IF(S346&lt;AD346,1)))</f>
        <v>0</v>
      </c>
      <c r="X346" s="20" t="str">
        <f aca="false">IF(OR(S346=0,S346=""),"-",T346/S346)</f>
        <v>-</v>
      </c>
      <c r="Y346" s="21" t="n">
        <f aca="false">IF(T346&gt;S346,"SI")</f>
        <v>0</v>
      </c>
      <c r="AD346" s="23" t="str">
        <f aca="false">IF(F346="-","",F346*0.021)</f>
        <v/>
      </c>
      <c r="AE346" s="0" t="e">
        <f aca="false">IF(S346=0,"-",IF(S346&lt;AD346,(S346/100),((S346-AD346)/100)))</f>
        <v>#VALUE!</v>
      </c>
      <c r="AF346" s="0" t="n">
        <f aca="false">G346</f>
        <v>0</v>
      </c>
      <c r="AG346" s="0" t="n">
        <f aca="false">SUM(H346:Q346)</f>
        <v>0</v>
      </c>
    </row>
    <row r="347" customFormat="false" ht="13.5" hidden="true" customHeight="true" outlineLevel="0" collapsed="false">
      <c r="A347" s="13"/>
      <c r="B347" s="28"/>
      <c r="C347" s="15" t="s">
        <v>39</v>
      </c>
      <c r="D347" s="16" t="s">
        <v>62</v>
      </c>
      <c r="E347" s="16"/>
      <c r="F347" s="17" t="s">
        <v>37</v>
      </c>
      <c r="G347" s="17" t="n">
        <v>0</v>
      </c>
      <c r="H347" s="17" t="n">
        <v>0</v>
      </c>
      <c r="I347" s="17" t="n">
        <v>0</v>
      </c>
      <c r="J347" s="17" t="n">
        <v>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7" t="n">
        <v>0</v>
      </c>
      <c r="R347" s="17" t="s">
        <v>37</v>
      </c>
      <c r="S347" s="18" t="str">
        <f aca="false">IF(F347="-","",SUM(G347:Q347))</f>
        <v/>
      </c>
      <c r="T347" s="19" t="n">
        <v>0</v>
      </c>
      <c r="U347" s="17"/>
      <c r="V347" s="17" t="str">
        <f aca="false">IFERROR(VLOOKUP(U347,'Plantilla y Concentrado'!$B$4:$C$811,2,0),"")</f>
        <v/>
      </c>
      <c r="W347" s="20" t="n">
        <f aca="false">IF(S347=0,1,IF(S347&gt;AD347,(1-AE347),IF(S347&lt;AD347,1)))</f>
        <v>0</v>
      </c>
      <c r="X347" s="20" t="str">
        <f aca="false">IF(OR(S347=0,S347=""),"-",T347/S347)</f>
        <v>-</v>
      </c>
      <c r="Y347" s="21" t="n">
        <f aca="false">IF(T347&gt;S347,"SI")</f>
        <v>0</v>
      </c>
      <c r="AD347" s="23" t="str">
        <f aca="false">IF(F347="-","",F347*0.021)</f>
        <v/>
      </c>
      <c r="AE347" s="0" t="e">
        <f aca="false">IF(S347=0,"-",IF(S347&lt;AD347,(S347/100),((S347-AD347)/100)))</f>
        <v>#VALUE!</v>
      </c>
      <c r="AF347" s="0" t="n">
        <f aca="false">G347</f>
        <v>0</v>
      </c>
      <c r="AG347" s="0" t="n">
        <f aca="false">SUM(H347:Q347)</f>
        <v>0</v>
      </c>
    </row>
    <row r="348" customFormat="false" ht="13.5" hidden="true" customHeight="true" outlineLevel="0" collapsed="false">
      <c r="A348" s="13"/>
      <c r="B348" s="28"/>
      <c r="C348" s="15" t="s">
        <v>39</v>
      </c>
      <c r="D348" s="16" t="s">
        <v>62</v>
      </c>
      <c r="E348" s="16"/>
      <c r="F348" s="17" t="s">
        <v>37</v>
      </c>
      <c r="G348" s="17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0</v>
      </c>
      <c r="O348" s="17" t="n">
        <v>0</v>
      </c>
      <c r="P348" s="17" t="n">
        <v>0</v>
      </c>
      <c r="Q348" s="17" t="n">
        <v>0</v>
      </c>
      <c r="R348" s="17" t="s">
        <v>37</v>
      </c>
      <c r="S348" s="18" t="str">
        <f aca="false">IF(F348="-","",SUM(G348:Q348))</f>
        <v/>
      </c>
      <c r="T348" s="19" t="n">
        <v>0</v>
      </c>
      <c r="U348" s="17"/>
      <c r="V348" s="17" t="str">
        <f aca="false">IFERROR(VLOOKUP(U348,'Plantilla y Concentrado'!$B$4:$C$811,2,0),"")</f>
        <v/>
      </c>
      <c r="W348" s="20" t="n">
        <f aca="false">IF(S348=0,1,IF(S348&gt;AD348,(1-AE348),IF(S348&lt;AD348,1)))</f>
        <v>0</v>
      </c>
      <c r="X348" s="20" t="str">
        <f aca="false">IF(OR(S348=0,S348=""),"-",T348/S348)</f>
        <v>-</v>
      </c>
      <c r="Y348" s="21" t="n">
        <f aca="false">IF(T348&gt;S348,"SI")</f>
        <v>0</v>
      </c>
      <c r="AD348" s="23" t="str">
        <f aca="false">IF(F348="-","",F348*0.021)</f>
        <v/>
      </c>
      <c r="AE348" s="0" t="e">
        <f aca="false">IF(S348=0,"-",IF(S348&lt;AD348,(S348/100),((S348-AD348)/100)))</f>
        <v>#VALUE!</v>
      </c>
      <c r="AF348" s="0" t="n">
        <f aca="false">G348</f>
        <v>0</v>
      </c>
      <c r="AG348" s="0" t="n">
        <f aca="false">SUM(H348:Q348)</f>
        <v>0</v>
      </c>
    </row>
    <row r="349" customFormat="false" ht="13.5" hidden="true" customHeight="true" outlineLevel="0" collapsed="false">
      <c r="A349" s="13"/>
      <c r="B349" s="28"/>
      <c r="C349" s="15" t="s">
        <v>39</v>
      </c>
      <c r="D349" s="16" t="s">
        <v>62</v>
      </c>
      <c r="E349" s="16"/>
      <c r="F349" s="17" t="s">
        <v>37</v>
      </c>
      <c r="G349" s="17" t="n">
        <v>0</v>
      </c>
      <c r="H349" s="17" t="n">
        <v>0</v>
      </c>
      <c r="I349" s="17" t="n">
        <v>0</v>
      </c>
      <c r="J349" s="17" t="n">
        <v>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7" t="n">
        <v>0</v>
      </c>
      <c r="R349" s="17" t="s">
        <v>37</v>
      </c>
      <c r="S349" s="18" t="str">
        <f aca="false">IF(F349="-","",SUM(G349:Q349))</f>
        <v/>
      </c>
      <c r="T349" s="19" t="n">
        <v>0</v>
      </c>
      <c r="U349" s="17"/>
      <c r="V349" s="17" t="str">
        <f aca="false">IFERROR(VLOOKUP(U349,'Plantilla y Concentrado'!$B$4:$C$811,2,0),"")</f>
        <v/>
      </c>
      <c r="W349" s="20" t="n">
        <f aca="false">IF(S349=0,1,IF(S349&gt;AD349,(1-AE349),IF(S349&lt;AD349,1)))</f>
        <v>0</v>
      </c>
      <c r="X349" s="20" t="str">
        <f aca="false">IF(OR(S349=0,S349=""),"-",T349/S349)</f>
        <v>-</v>
      </c>
      <c r="Y349" s="21" t="n">
        <f aca="false">IF(T349&gt;S349,"SI")</f>
        <v>0</v>
      </c>
      <c r="AD349" s="23" t="str">
        <f aca="false">IF(F349="-","",F349*0.021)</f>
        <v/>
      </c>
      <c r="AE349" s="0" t="e">
        <f aca="false">IF(S349=0,"-",IF(S349&lt;AD349,(S349/100),((S349-AD349)/100)))</f>
        <v>#VALUE!</v>
      </c>
      <c r="AF349" s="0" t="n">
        <f aca="false">G349</f>
        <v>0</v>
      </c>
      <c r="AG349" s="0" t="n">
        <f aca="false">SUM(H349:Q349)</f>
        <v>0</v>
      </c>
    </row>
    <row r="350" customFormat="false" ht="13.5" hidden="false" customHeight="true" outlineLevel="0" collapsed="false">
      <c r="A350" s="13"/>
      <c r="B350" s="28"/>
      <c r="C350" s="25" t="s">
        <v>65</v>
      </c>
      <c r="D350" s="25"/>
      <c r="E350" s="26"/>
      <c r="F350" s="26" t="n">
        <f aca="false">SUM(F336:F349)</f>
        <v>295</v>
      </c>
      <c r="G350" s="26" t="n">
        <f aca="false">SUM(G336:G349)</f>
        <v>0</v>
      </c>
      <c r="H350" s="26" t="n">
        <f aca="false">SUM(H336:H349)</f>
        <v>1</v>
      </c>
      <c r="I350" s="26" t="n">
        <f aca="false">SUM(I336:I349)</f>
        <v>0</v>
      </c>
      <c r="J350" s="26" t="n">
        <f aca="false">SUM(J336:J349)</f>
        <v>0</v>
      </c>
      <c r="K350" s="26" t="n">
        <f aca="false">SUM(K336:K349)</f>
        <v>0</v>
      </c>
      <c r="L350" s="26" t="n">
        <f aca="false">SUM(L336:L349)</f>
        <v>0</v>
      </c>
      <c r="M350" s="26" t="n">
        <f aca="false">SUM(M336:M349)</f>
        <v>0</v>
      </c>
      <c r="N350" s="26" t="n">
        <f aca="false">SUM(N336:N349)</f>
        <v>0</v>
      </c>
      <c r="O350" s="26" t="n">
        <f aca="false">SUM(O336:O349)</f>
        <v>0</v>
      </c>
      <c r="P350" s="26" t="n">
        <f aca="false">SUM(P336:P349)</f>
        <v>0</v>
      </c>
      <c r="Q350" s="26" t="n">
        <f aca="false">SUM(Q336:Q349)</f>
        <v>0</v>
      </c>
      <c r="R350" s="26" t="n">
        <f aca="false">COUNTIF((R336:R349),"Si")</f>
        <v>4</v>
      </c>
      <c r="S350" s="18" t="n">
        <f aca="false">IF(F350="-","",SUM(G350:Q350))</f>
        <v>1</v>
      </c>
      <c r="T350" s="27" t="n">
        <f aca="false">SUM(T336:T349)</f>
        <v>1</v>
      </c>
      <c r="U350" s="26"/>
      <c r="V350" s="26" t="str">
        <f aca="false">IFERROR(VLOOKUP(U350,'Plantilla y Concentrado'!$B$4:$C$811,2,0),"")</f>
        <v/>
      </c>
      <c r="W350" s="20" t="n">
        <f aca="false">AVERAGE(W336:W349)</f>
        <v>0.357142857142857</v>
      </c>
      <c r="X350" s="20" t="n">
        <f aca="false">IF(OR(S350=0,S350=""),"-",T350/S350)</f>
        <v>1</v>
      </c>
      <c r="Y350" s="21" t="n">
        <f aca="false">IF(T350&gt;S350,"SI")</f>
        <v>0</v>
      </c>
      <c r="AD350" s="23" t="n">
        <f aca="false">IF(F350="-","",F350*0.021)</f>
        <v>6.195</v>
      </c>
      <c r="AE350" s="0" t="n">
        <f aca="false">IF(S350=0,"-",IF(S350&lt;AD350,(S350/100),((S350-AD350)/100)))</f>
        <v>0.01</v>
      </c>
      <c r="AF350" s="0" t="n">
        <f aca="false">G350</f>
        <v>0</v>
      </c>
      <c r="AG350" s="0" t="n">
        <f aca="false">SUM(H350:Q350)</f>
        <v>1</v>
      </c>
    </row>
    <row r="351" customFormat="false" ht="13.5" hidden="true" customHeight="true" outlineLevel="0" collapsed="false">
      <c r="A351" s="13"/>
      <c r="B351" s="28"/>
      <c r="C351" s="15" t="s">
        <v>39</v>
      </c>
      <c r="D351" s="16" t="s">
        <v>66</v>
      </c>
      <c r="E351" s="16"/>
      <c r="F351" s="17" t="s">
        <v>37</v>
      </c>
      <c r="G351" s="17" t="n">
        <v>0</v>
      </c>
      <c r="H351" s="17" t="n">
        <v>0</v>
      </c>
      <c r="I351" s="17" t="n">
        <v>0</v>
      </c>
      <c r="J351" s="17" t="n">
        <v>0</v>
      </c>
      <c r="K351" s="17" t="n">
        <v>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7" t="n">
        <v>0</v>
      </c>
      <c r="R351" s="17" t="s">
        <v>37</v>
      </c>
      <c r="S351" s="18" t="str">
        <f aca="false">IF(F351="-","",SUM(G351:Q351))</f>
        <v/>
      </c>
      <c r="T351" s="19" t="n">
        <v>0</v>
      </c>
      <c r="U351" s="17"/>
      <c r="V351" s="17" t="str">
        <f aca="false">IFERROR(VLOOKUP(U351,'Plantilla y Concentrado'!$B$4:$C$811,2,0),"")</f>
        <v/>
      </c>
      <c r="W351" s="20" t="n">
        <f aca="false">IF(S351=0,1,IF(S351&gt;AD351,(1-AE351),IF(S351&lt;AD351,1)))</f>
        <v>0</v>
      </c>
      <c r="X351" s="20" t="str">
        <f aca="false">IF(OR(S351=0,S351=""),"-",T351/S351)</f>
        <v>-</v>
      </c>
      <c r="Y351" s="21" t="n">
        <f aca="false">IF(T351&gt;S351,"SI")</f>
        <v>0</v>
      </c>
      <c r="AD351" s="23" t="str">
        <f aca="false">IF(F351="-","",F351*0.021)</f>
        <v/>
      </c>
      <c r="AE351" s="0" t="e">
        <f aca="false">IF(S351=0,"-",IF(S351&lt;AD351,(S351/100),((S351-AD351)/100)))</f>
        <v>#VALUE!</v>
      </c>
      <c r="AF351" s="0" t="n">
        <f aca="false">G351</f>
        <v>0</v>
      </c>
      <c r="AG351" s="0" t="n">
        <f aca="false">SUM(H351:Q351)</f>
        <v>0</v>
      </c>
    </row>
    <row r="352" customFormat="false" ht="13.5" hidden="true" customHeight="true" outlineLevel="0" collapsed="false">
      <c r="A352" s="13"/>
      <c r="B352" s="28"/>
      <c r="C352" s="15"/>
      <c r="D352" s="16" t="s">
        <v>66</v>
      </c>
      <c r="E352" s="16"/>
      <c r="F352" s="17" t="s">
        <v>37</v>
      </c>
      <c r="G352" s="17" t="n">
        <v>0</v>
      </c>
      <c r="H352" s="17" t="n">
        <v>0</v>
      </c>
      <c r="I352" s="17" t="n">
        <v>0</v>
      </c>
      <c r="J352" s="17" t="n">
        <v>0</v>
      </c>
      <c r="K352" s="17" t="n">
        <v>0</v>
      </c>
      <c r="L352" s="17" t="n">
        <v>0</v>
      </c>
      <c r="M352" s="17" t="n">
        <v>0</v>
      </c>
      <c r="N352" s="17" t="n">
        <v>0</v>
      </c>
      <c r="O352" s="17" t="n">
        <v>0</v>
      </c>
      <c r="P352" s="17" t="n">
        <v>0</v>
      </c>
      <c r="Q352" s="17" t="n">
        <v>0</v>
      </c>
      <c r="R352" s="17" t="s">
        <v>37</v>
      </c>
      <c r="S352" s="18" t="str">
        <f aca="false">IF(F352="-","",SUM(G352:Q352))</f>
        <v/>
      </c>
      <c r="T352" s="19" t="n">
        <v>0</v>
      </c>
      <c r="U352" s="17"/>
      <c r="V352" s="17" t="str">
        <f aca="false">IFERROR(VLOOKUP(U352,'Plantilla y Concentrado'!$B$4:$C$811,2,0),"")</f>
        <v/>
      </c>
      <c r="W352" s="20" t="n">
        <f aca="false">IF(S352=0,1,IF(S352&gt;AD352,(1-AE352),IF(S352&lt;AD352,1)))</f>
        <v>0</v>
      </c>
      <c r="X352" s="20" t="str">
        <f aca="false">IF(OR(S352=0,S352=""),"-",T352/S352)</f>
        <v>-</v>
      </c>
      <c r="Y352" s="21" t="n">
        <f aca="false">IF(T352&gt;S352,"SI")</f>
        <v>0</v>
      </c>
      <c r="AD352" s="23" t="str">
        <f aca="false">IF(F352="-","",F352*0.021)</f>
        <v/>
      </c>
      <c r="AE352" s="0" t="e">
        <f aca="false">IF(S352=0,"-",IF(S352&lt;AD352,(S352/100),((S352-AD352)/100)))</f>
        <v>#VALUE!</v>
      </c>
      <c r="AF352" s="0" t="n">
        <f aca="false">G352</f>
        <v>0</v>
      </c>
      <c r="AG352" s="0" t="n">
        <f aca="false">SUM(H352:Q352)</f>
        <v>0</v>
      </c>
    </row>
    <row r="353" customFormat="false" ht="13.5" hidden="true" customHeight="true" outlineLevel="0" collapsed="false">
      <c r="A353" s="13"/>
      <c r="B353" s="28"/>
      <c r="C353" s="15"/>
      <c r="D353" s="16" t="s">
        <v>66</v>
      </c>
      <c r="E353" s="16"/>
      <c r="F353" s="17" t="s">
        <v>37</v>
      </c>
      <c r="G353" s="17" t="n">
        <v>0</v>
      </c>
      <c r="H353" s="17" t="n">
        <v>0</v>
      </c>
      <c r="I353" s="17" t="n">
        <v>0</v>
      </c>
      <c r="J353" s="17" t="n">
        <v>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0</v>
      </c>
      <c r="P353" s="17" t="n">
        <v>0</v>
      </c>
      <c r="Q353" s="17" t="n">
        <v>0</v>
      </c>
      <c r="R353" s="17" t="s">
        <v>37</v>
      </c>
      <c r="S353" s="18" t="str">
        <f aca="false">IF(F353="-","",SUM(G353:Q353))</f>
        <v/>
      </c>
      <c r="T353" s="19" t="n">
        <v>0</v>
      </c>
      <c r="U353" s="17"/>
      <c r="V353" s="17" t="str">
        <f aca="false">IFERROR(VLOOKUP(U353,'Plantilla y Concentrado'!$B$4:$C$811,2,0),"")</f>
        <v/>
      </c>
      <c r="W353" s="20" t="n">
        <f aca="false">IF(S353=0,1,IF(S353&gt;AD353,(1-AE353),IF(S353&lt;AD353,1)))</f>
        <v>0</v>
      </c>
      <c r="X353" s="20" t="str">
        <f aca="false">IF(OR(S353=0,S353=""),"-",T353/S353)</f>
        <v>-</v>
      </c>
      <c r="Y353" s="21" t="n">
        <f aca="false">IF(T353&gt;S353,"SI")</f>
        <v>0</v>
      </c>
      <c r="AD353" s="23" t="str">
        <f aca="false">IF(F353="-","",F353*0.021)</f>
        <v/>
      </c>
      <c r="AE353" s="0" t="e">
        <f aca="false">IF(S353=0,"-",IF(S353&lt;AD353,(S353/100),((S353-AD353)/100)))</f>
        <v>#VALUE!</v>
      </c>
      <c r="AF353" s="0" t="n">
        <f aca="false">G353</f>
        <v>0</v>
      </c>
      <c r="AG353" s="0" t="n">
        <f aca="false">SUM(H353:Q353)</f>
        <v>0</v>
      </c>
    </row>
    <row r="354" customFormat="false" ht="13.5" hidden="true" customHeight="true" outlineLevel="0" collapsed="false">
      <c r="A354" s="13"/>
      <c r="B354" s="28"/>
      <c r="C354" s="15"/>
      <c r="D354" s="16" t="s">
        <v>66</v>
      </c>
      <c r="E354" s="16"/>
      <c r="F354" s="17" t="s">
        <v>37</v>
      </c>
      <c r="G354" s="17" t="n">
        <v>0</v>
      </c>
      <c r="H354" s="17" t="n">
        <v>0</v>
      </c>
      <c r="I354" s="17" t="n">
        <v>0</v>
      </c>
      <c r="J354" s="17" t="n">
        <v>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7" t="n">
        <v>0</v>
      </c>
      <c r="R354" s="17" t="s">
        <v>37</v>
      </c>
      <c r="S354" s="18" t="str">
        <f aca="false">IF(F354="-","",SUM(G354:Q354))</f>
        <v/>
      </c>
      <c r="T354" s="19" t="n">
        <v>0</v>
      </c>
      <c r="U354" s="17"/>
      <c r="V354" s="17" t="str">
        <f aca="false">IFERROR(VLOOKUP(U354,'Plantilla y Concentrado'!$B$4:$C$811,2,0),"")</f>
        <v/>
      </c>
      <c r="W354" s="20" t="n">
        <f aca="false">IF(S354=0,1,IF(S354&gt;AD354,(1-AE354),IF(S354&lt;AD354,1)))</f>
        <v>0</v>
      </c>
      <c r="X354" s="20" t="str">
        <f aca="false">IF(OR(S354=0,S354=""),"-",T354/S354)</f>
        <v>-</v>
      </c>
      <c r="Y354" s="21" t="n">
        <f aca="false">IF(T354&gt;S354,"SI")</f>
        <v>0</v>
      </c>
      <c r="AD354" s="23" t="str">
        <f aca="false">IF(F354="-","",F354*0.021)</f>
        <v/>
      </c>
      <c r="AE354" s="0" t="e">
        <f aca="false">IF(S354=0,"-",IF(S354&lt;AD354,(S354/100),((S354-AD354)/100)))</f>
        <v>#VALUE!</v>
      </c>
      <c r="AF354" s="0" t="n">
        <f aca="false">G354</f>
        <v>0</v>
      </c>
      <c r="AG354" s="0" t="n">
        <f aca="false">SUM(H354:Q354)</f>
        <v>0</v>
      </c>
    </row>
    <row r="355" customFormat="false" ht="13.5" hidden="true" customHeight="true" outlineLevel="0" collapsed="false">
      <c r="A355" s="13"/>
      <c r="B355" s="28"/>
      <c r="C355" s="15"/>
      <c r="D355" s="16" t="s">
        <v>66</v>
      </c>
      <c r="E355" s="16"/>
      <c r="F355" s="17" t="s">
        <v>37</v>
      </c>
      <c r="G355" s="17" t="n">
        <v>0</v>
      </c>
      <c r="H355" s="17" t="n">
        <v>0</v>
      </c>
      <c r="I355" s="17" t="n">
        <v>0</v>
      </c>
      <c r="J355" s="17" t="n">
        <v>0</v>
      </c>
      <c r="K355" s="17" t="n">
        <v>0</v>
      </c>
      <c r="L355" s="17" t="n">
        <v>0</v>
      </c>
      <c r="M355" s="17" t="n">
        <v>0</v>
      </c>
      <c r="N355" s="17" t="n">
        <v>0</v>
      </c>
      <c r="O355" s="17" t="n">
        <v>0</v>
      </c>
      <c r="P355" s="17" t="n">
        <v>0</v>
      </c>
      <c r="Q355" s="17" t="n">
        <v>0</v>
      </c>
      <c r="R355" s="17" t="s">
        <v>37</v>
      </c>
      <c r="S355" s="18" t="str">
        <f aca="false">IF(F355="-","",SUM(G355:Q355))</f>
        <v/>
      </c>
      <c r="T355" s="19" t="n">
        <v>0</v>
      </c>
      <c r="U355" s="17"/>
      <c r="V355" s="17" t="str">
        <f aca="false">IFERROR(VLOOKUP(U355,'Plantilla y Concentrado'!$B$4:$C$811,2,0),"")</f>
        <v/>
      </c>
      <c r="W355" s="20" t="n">
        <f aca="false">IF(S355=0,1,IF(S355&gt;AD355,(1-AE355),IF(S355&lt;AD355,1)))</f>
        <v>0</v>
      </c>
      <c r="X355" s="20" t="str">
        <f aca="false">IF(OR(S355=0,S355=""),"-",T355/S355)</f>
        <v>-</v>
      </c>
      <c r="Y355" s="21" t="n">
        <f aca="false">IF(T355&gt;S355,"SI")</f>
        <v>0</v>
      </c>
      <c r="AD355" s="23" t="str">
        <f aca="false">IF(F355="-","",F355*0.021)</f>
        <v/>
      </c>
      <c r="AE355" s="0" t="e">
        <f aca="false">IF(S355=0,"-",IF(S355&lt;AD355,(S355/100),((S355-AD355)/100)))</f>
        <v>#VALUE!</v>
      </c>
      <c r="AF355" s="0" t="n">
        <f aca="false">G355</f>
        <v>0</v>
      </c>
      <c r="AG355" s="0" t="n">
        <f aca="false">SUM(H355:Q355)</f>
        <v>0</v>
      </c>
    </row>
    <row r="356" customFormat="false" ht="13.5" hidden="true" customHeight="true" outlineLevel="0" collapsed="false">
      <c r="A356" s="13"/>
      <c r="B356" s="28"/>
      <c r="C356" s="25" t="s">
        <v>67</v>
      </c>
      <c r="D356" s="25"/>
      <c r="E356" s="26"/>
      <c r="F356" s="26" t="n">
        <f aca="false">SUM(F351:F355)</f>
        <v>0</v>
      </c>
      <c r="G356" s="26" t="n">
        <f aca="false">SUM(G351:G355)</f>
        <v>0</v>
      </c>
      <c r="H356" s="26" t="n">
        <f aca="false">SUM(H351:H355)</f>
        <v>0</v>
      </c>
      <c r="I356" s="26" t="n">
        <f aca="false">SUM(I351:I355)</f>
        <v>0</v>
      </c>
      <c r="J356" s="26" t="n">
        <f aca="false">SUM(J351:J355)</f>
        <v>0</v>
      </c>
      <c r="K356" s="26" t="n">
        <f aca="false">SUM(K351:K355)</f>
        <v>0</v>
      </c>
      <c r="L356" s="26" t="n">
        <f aca="false">SUM(L351:L355)</f>
        <v>0</v>
      </c>
      <c r="M356" s="26" t="n">
        <f aca="false">SUM(M351:M355)</f>
        <v>0</v>
      </c>
      <c r="N356" s="26" t="n">
        <f aca="false">SUM(N351:N355)</f>
        <v>0</v>
      </c>
      <c r="O356" s="26" t="n">
        <f aca="false">SUM(O351:O355)</f>
        <v>0</v>
      </c>
      <c r="P356" s="26" t="n">
        <f aca="false">SUM(P351:P355)</f>
        <v>0</v>
      </c>
      <c r="Q356" s="26" t="n">
        <f aca="false">SUM(Q351:Q355)</f>
        <v>0</v>
      </c>
      <c r="R356" s="26" t="n">
        <f aca="false">COUNTIF((R351:R355),"Si")</f>
        <v>0</v>
      </c>
      <c r="S356" s="18" t="n">
        <f aca="false">IF(F356="-","",SUM(G356:Q356))</f>
        <v>0</v>
      </c>
      <c r="T356" s="27" t="n">
        <f aca="false">SUM(T351:T355)</f>
        <v>0</v>
      </c>
      <c r="U356" s="26"/>
      <c r="V356" s="26" t="str">
        <f aca="false">IFERROR(VLOOKUP(U356,'Plantilla y Concentrado'!$B$4:$C$811,2,0),"")</f>
        <v/>
      </c>
      <c r="W356" s="20" t="n">
        <f aca="false">AVERAGE(W351:W355)</f>
        <v>0</v>
      </c>
      <c r="X356" s="20" t="str">
        <f aca="false">IF(OR(S356=0,S356=""),"-",T356/S356)</f>
        <v>-</v>
      </c>
      <c r="Y356" s="21" t="n">
        <f aca="false">IF(T356&gt;S356,"SI")</f>
        <v>0</v>
      </c>
      <c r="AD356" s="23" t="n">
        <f aca="false">IF(F356="-","",F356*0.021)</f>
        <v>0</v>
      </c>
      <c r="AE356" s="0" t="str">
        <f aca="false">IF(S356=0,"-",IF(S356&lt;AD356,(S356/100),((S356-AD356)/100)))</f>
        <v>-</v>
      </c>
      <c r="AF356" s="0" t="n">
        <f aca="false">G356</f>
        <v>0</v>
      </c>
      <c r="AG356" s="0" t="n">
        <f aca="false">SUM(H356:Q356)</f>
        <v>0</v>
      </c>
    </row>
    <row r="357" customFormat="false" ht="13.5" hidden="true" customHeight="true" outlineLevel="0" collapsed="false">
      <c r="A357" s="13"/>
      <c r="B357" s="28"/>
      <c r="C357" s="15"/>
      <c r="D357" s="16" t="s">
        <v>68</v>
      </c>
      <c r="E357" s="16"/>
      <c r="F357" s="17" t="s">
        <v>37</v>
      </c>
      <c r="G357" s="17" t="n">
        <v>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0</v>
      </c>
      <c r="O357" s="17" t="n">
        <v>0</v>
      </c>
      <c r="P357" s="17" t="n">
        <v>0</v>
      </c>
      <c r="Q357" s="17" t="n">
        <v>0</v>
      </c>
      <c r="R357" s="17" t="s">
        <v>37</v>
      </c>
      <c r="S357" s="18" t="str">
        <f aca="false">IF(F357="-","",SUM(G357:Q357))</f>
        <v/>
      </c>
      <c r="T357" s="19" t="n">
        <v>0</v>
      </c>
      <c r="U357" s="17"/>
      <c r="V357" s="17" t="str">
        <f aca="false">IFERROR(VLOOKUP(U357,'Plantilla y Concentrado'!$B$4:$C$811,2,0),"")</f>
        <v/>
      </c>
      <c r="W357" s="20" t="n">
        <f aca="false">IF(S357=0,1,IF(S357&gt;AD357,(1-AE357),IF(S357&lt;AD357,1)))</f>
        <v>0</v>
      </c>
      <c r="X357" s="20" t="str">
        <f aca="false">IF(OR(S357=0,S357=""),"-",T357/S357)</f>
        <v>-</v>
      </c>
      <c r="Y357" s="21" t="n">
        <f aca="false">IF(T357&gt;S357,"SI")</f>
        <v>0</v>
      </c>
      <c r="AD357" s="23" t="str">
        <f aca="false">IF(F357="-","",F357*0.021)</f>
        <v/>
      </c>
      <c r="AE357" s="0" t="e">
        <f aca="false">IF(S357=0,"-",IF(S357&lt;AD357,(S357/100),((S357-AD357)/100)))</f>
        <v>#VALUE!</v>
      </c>
      <c r="AF357" s="0" t="n">
        <f aca="false">G357</f>
        <v>0</v>
      </c>
      <c r="AG357" s="0" t="n">
        <f aca="false">SUM(H357:Q357)</f>
        <v>0</v>
      </c>
    </row>
    <row r="358" customFormat="false" ht="13.5" hidden="true" customHeight="true" outlineLevel="0" collapsed="false">
      <c r="A358" s="13"/>
      <c r="B358" s="28"/>
      <c r="C358" s="15"/>
      <c r="D358" s="16" t="s">
        <v>68</v>
      </c>
      <c r="E358" s="16"/>
      <c r="F358" s="17" t="s">
        <v>37</v>
      </c>
      <c r="G358" s="17" t="n">
        <v>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0</v>
      </c>
      <c r="O358" s="17" t="n">
        <v>0</v>
      </c>
      <c r="P358" s="17" t="n">
        <v>0</v>
      </c>
      <c r="Q358" s="17" t="n">
        <v>0</v>
      </c>
      <c r="R358" s="17" t="s">
        <v>37</v>
      </c>
      <c r="S358" s="18" t="str">
        <f aca="false">IF(F358="-","",SUM(G358:Q358))</f>
        <v/>
      </c>
      <c r="T358" s="19" t="n">
        <v>0</v>
      </c>
      <c r="U358" s="17"/>
      <c r="V358" s="17" t="str">
        <f aca="false">IFERROR(VLOOKUP(U358,'Plantilla y Concentrado'!$B$4:$C$811,2,0),"")</f>
        <v/>
      </c>
      <c r="W358" s="20" t="n">
        <f aca="false">IF(S358=0,1,IF(S358&gt;AD358,(1-AE358),IF(S358&lt;AD358,1)))</f>
        <v>0</v>
      </c>
      <c r="X358" s="20" t="str">
        <f aca="false">IF(OR(S358=0,S358=""),"-",T358/S358)</f>
        <v>-</v>
      </c>
      <c r="Y358" s="21" t="n">
        <f aca="false">IF(T358&gt;S358,"SI")</f>
        <v>0</v>
      </c>
      <c r="AD358" s="23" t="str">
        <f aca="false">IF(F358="-","",F358*0.021)</f>
        <v/>
      </c>
      <c r="AE358" s="0" t="e">
        <f aca="false">IF(S358=0,"-",IF(S358&lt;AD358,(S358/100),((S358-AD358)/100)))</f>
        <v>#VALUE!</v>
      </c>
      <c r="AF358" s="0" t="n">
        <f aca="false">G358</f>
        <v>0</v>
      </c>
      <c r="AG358" s="0" t="n">
        <f aca="false">SUM(H358:Q358)</f>
        <v>0</v>
      </c>
    </row>
    <row r="359" customFormat="false" ht="13.5" hidden="true" customHeight="true" outlineLevel="0" collapsed="false">
      <c r="A359" s="13"/>
      <c r="B359" s="28"/>
      <c r="C359" s="15"/>
      <c r="D359" s="16" t="s">
        <v>68</v>
      </c>
      <c r="E359" s="16"/>
      <c r="F359" s="17" t="s">
        <v>37</v>
      </c>
      <c r="G359" s="17" t="n">
        <v>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0</v>
      </c>
      <c r="O359" s="17" t="n">
        <v>0</v>
      </c>
      <c r="P359" s="17" t="n">
        <v>0</v>
      </c>
      <c r="Q359" s="17" t="n">
        <v>0</v>
      </c>
      <c r="R359" s="17" t="s">
        <v>37</v>
      </c>
      <c r="S359" s="18" t="str">
        <f aca="false">IF(F359="-","",SUM(G359:Q359))</f>
        <v/>
      </c>
      <c r="T359" s="19" t="n">
        <v>0</v>
      </c>
      <c r="U359" s="17"/>
      <c r="V359" s="17" t="str">
        <f aca="false">IFERROR(VLOOKUP(U359,'Plantilla y Concentrado'!$B$4:$C$811,2,0),"")</f>
        <v/>
      </c>
      <c r="W359" s="20" t="n">
        <f aca="false">IF(S359=0,1,IF(S359&gt;AD359,(1-AE359),IF(S359&lt;AD359,1)))</f>
        <v>0</v>
      </c>
      <c r="X359" s="20" t="str">
        <f aca="false">IF(OR(S359=0,S359=""),"-",T359/S359)</f>
        <v>-</v>
      </c>
      <c r="Y359" s="21" t="n">
        <f aca="false">IF(T359&gt;S359,"SI")</f>
        <v>0</v>
      </c>
      <c r="AD359" s="23" t="str">
        <f aca="false">IF(F359="-","",F359*0.021)</f>
        <v/>
      </c>
      <c r="AE359" s="0" t="e">
        <f aca="false">IF(S359=0,"-",IF(S359&lt;AD359,(S359/100),((S359-AD359)/100)))</f>
        <v>#VALUE!</v>
      </c>
      <c r="AF359" s="0" t="n">
        <f aca="false">G359</f>
        <v>0</v>
      </c>
      <c r="AG359" s="0" t="n">
        <f aca="false">SUM(H359:Q359)</f>
        <v>0</v>
      </c>
    </row>
    <row r="360" customFormat="false" ht="13.5" hidden="true" customHeight="true" outlineLevel="0" collapsed="false">
      <c r="A360" s="13"/>
      <c r="B360" s="28"/>
      <c r="C360" s="15"/>
      <c r="D360" s="16" t="s">
        <v>68</v>
      </c>
      <c r="E360" s="16"/>
      <c r="F360" s="17" t="s">
        <v>37</v>
      </c>
      <c r="G360" s="17" t="n">
        <v>0</v>
      </c>
      <c r="H360" s="17" t="n">
        <v>0</v>
      </c>
      <c r="I360" s="17" t="n">
        <v>0</v>
      </c>
      <c r="J360" s="17" t="n">
        <v>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7" t="n">
        <v>0</v>
      </c>
      <c r="R360" s="17" t="s">
        <v>37</v>
      </c>
      <c r="S360" s="18" t="str">
        <f aca="false">IF(F360="-","",SUM(G360:Q360))</f>
        <v/>
      </c>
      <c r="T360" s="19" t="n">
        <v>0</v>
      </c>
      <c r="U360" s="17"/>
      <c r="V360" s="17" t="str">
        <f aca="false">IFERROR(VLOOKUP(U360,'Plantilla y Concentrado'!$B$4:$C$811,2,0),"")</f>
        <v/>
      </c>
      <c r="W360" s="20" t="n">
        <f aca="false">IF(S360=0,1,IF(S360&gt;AD360,(1-AE360),IF(S360&lt;AD360,1)))</f>
        <v>0</v>
      </c>
      <c r="X360" s="20" t="str">
        <f aca="false">IF(OR(S360=0,S360=""),"-",T360/S360)</f>
        <v>-</v>
      </c>
      <c r="Y360" s="21" t="n">
        <f aca="false">IF(T360&gt;S360,"SI")</f>
        <v>0</v>
      </c>
      <c r="AD360" s="23" t="str">
        <f aca="false">IF(F360="-","",F360*0.021)</f>
        <v/>
      </c>
      <c r="AE360" s="0" t="e">
        <f aca="false">IF(S360=0,"-",IF(S360&lt;AD360,(S360/100),((S360-AD360)/100)))</f>
        <v>#VALUE!</v>
      </c>
      <c r="AF360" s="0" t="n">
        <f aca="false">G360</f>
        <v>0</v>
      </c>
      <c r="AG360" s="0" t="n">
        <f aca="false">SUM(H360:Q360)</f>
        <v>0</v>
      </c>
    </row>
    <row r="361" customFormat="false" ht="13.5" hidden="true" customHeight="true" outlineLevel="0" collapsed="false">
      <c r="A361" s="13"/>
      <c r="B361" s="28"/>
      <c r="C361" s="15"/>
      <c r="D361" s="16" t="s">
        <v>68</v>
      </c>
      <c r="E361" s="16"/>
      <c r="F361" s="17" t="s">
        <v>37</v>
      </c>
      <c r="G361" s="17" t="n">
        <v>0</v>
      </c>
      <c r="H361" s="17" t="n">
        <v>0</v>
      </c>
      <c r="I361" s="17" t="n">
        <v>0</v>
      </c>
      <c r="J361" s="17" t="n">
        <v>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7" t="n">
        <v>0</v>
      </c>
      <c r="R361" s="17" t="s">
        <v>37</v>
      </c>
      <c r="S361" s="18" t="str">
        <f aca="false">IF(F361="-","",SUM(G361:Q361))</f>
        <v/>
      </c>
      <c r="T361" s="19" t="n">
        <v>0</v>
      </c>
      <c r="U361" s="17"/>
      <c r="V361" s="17" t="str">
        <f aca="false">IFERROR(VLOOKUP(U361,'Plantilla y Concentrado'!$B$4:$C$811,2,0),"")</f>
        <v/>
      </c>
      <c r="W361" s="20" t="n">
        <f aca="false">IF(S361=0,1,IF(S361&gt;AD361,(1-AE361),IF(S361&lt;AD361,1)))</f>
        <v>0</v>
      </c>
      <c r="X361" s="20" t="str">
        <f aca="false">IF(OR(S361=0,S361=""),"-",T361/S361)</f>
        <v>-</v>
      </c>
      <c r="Y361" s="21" t="n">
        <f aca="false">IF(T361&gt;S361,"SI")</f>
        <v>0</v>
      </c>
      <c r="AD361" s="23" t="str">
        <f aca="false">IF(F361="-","",F361*0.021)</f>
        <v/>
      </c>
      <c r="AE361" s="0" t="e">
        <f aca="false">IF(S361=0,"-",IF(S361&lt;AD361,(S361/100),((S361-AD361)/100)))</f>
        <v>#VALUE!</v>
      </c>
      <c r="AF361" s="0" t="n">
        <f aca="false">G361</f>
        <v>0</v>
      </c>
      <c r="AG361" s="0" t="n">
        <f aca="false">SUM(H361:Q361)</f>
        <v>0</v>
      </c>
    </row>
    <row r="362" customFormat="false" ht="13.5" hidden="true" customHeight="true" outlineLevel="0" collapsed="false">
      <c r="A362" s="13"/>
      <c r="B362" s="28"/>
      <c r="C362" s="25" t="s">
        <v>69</v>
      </c>
      <c r="D362" s="25"/>
      <c r="E362" s="26"/>
      <c r="F362" s="26" t="n">
        <f aca="false">SUM(F357:F361)</f>
        <v>0</v>
      </c>
      <c r="G362" s="26" t="n">
        <f aca="false">SUM(G357:G361)</f>
        <v>0</v>
      </c>
      <c r="H362" s="26" t="n">
        <f aca="false">SUM(H357:H361)</f>
        <v>0</v>
      </c>
      <c r="I362" s="26" t="n">
        <f aca="false">SUM(I357:I361)</f>
        <v>0</v>
      </c>
      <c r="J362" s="26" t="n">
        <f aca="false">SUM(J357:J361)</f>
        <v>0</v>
      </c>
      <c r="K362" s="26" t="n">
        <f aca="false">SUM(K357:K361)</f>
        <v>0</v>
      </c>
      <c r="L362" s="26" t="n">
        <f aca="false">SUM(L357:L361)</f>
        <v>0</v>
      </c>
      <c r="M362" s="26" t="n">
        <f aca="false">SUM(M357:M361)</f>
        <v>0</v>
      </c>
      <c r="N362" s="26" t="n">
        <f aca="false">SUM(N357:N361)</f>
        <v>0</v>
      </c>
      <c r="O362" s="26" t="n">
        <f aca="false">SUM(O357:O361)</f>
        <v>0</v>
      </c>
      <c r="P362" s="26" t="n">
        <f aca="false">SUM(P357:P361)</f>
        <v>0</v>
      </c>
      <c r="Q362" s="26" t="n">
        <f aca="false">SUM(Q357:Q361)</f>
        <v>0</v>
      </c>
      <c r="R362" s="26" t="n">
        <f aca="false">COUNTIF((R357:R361),"Si")</f>
        <v>0</v>
      </c>
      <c r="S362" s="18" t="n">
        <f aca="false">IF(F362="-","",SUM(G362:Q362))</f>
        <v>0</v>
      </c>
      <c r="T362" s="27" t="n">
        <f aca="false">SUM(T357:T361)</f>
        <v>0</v>
      </c>
      <c r="U362" s="26"/>
      <c r="V362" s="26" t="str">
        <f aca="false">IFERROR(VLOOKUP(U362,'Plantilla y Concentrado'!$B$4:$C$811,2,0),"")</f>
        <v/>
      </c>
      <c r="W362" s="20" t="n">
        <f aca="false">AVERAGE(W357:W361)</f>
        <v>0</v>
      </c>
      <c r="X362" s="20" t="str">
        <f aca="false">IF(OR(S362=0,S362=""),"-",T362/S362)</f>
        <v>-</v>
      </c>
      <c r="Y362" s="21" t="n">
        <f aca="false">IF(T362&gt;S362,"SI")</f>
        <v>0</v>
      </c>
      <c r="AD362" s="23" t="n">
        <f aca="false">IF(F362="-","",F362*0.021)</f>
        <v>0</v>
      </c>
      <c r="AE362" s="0" t="str">
        <f aca="false">IF(S362=0,"-",IF(S362&lt;AD362,(S362/100),((S362-AD362)/100)))</f>
        <v>-</v>
      </c>
      <c r="AF362" s="0" t="n">
        <f aca="false">G362</f>
        <v>0</v>
      </c>
      <c r="AG362" s="0" t="n">
        <f aca="false">SUM(H362:Q362)</f>
        <v>0</v>
      </c>
    </row>
    <row r="363" customFormat="false" ht="13.5" hidden="true" customHeight="true" outlineLevel="0" collapsed="false">
      <c r="A363" s="13"/>
      <c r="B363" s="28"/>
      <c r="C363" s="15"/>
      <c r="D363" s="16" t="s">
        <v>70</v>
      </c>
      <c r="E363" s="16"/>
      <c r="F363" s="17" t="s">
        <v>37</v>
      </c>
      <c r="G363" s="17" t="n">
        <v>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0</v>
      </c>
      <c r="O363" s="17" t="n">
        <v>0</v>
      </c>
      <c r="P363" s="17" t="n">
        <v>0</v>
      </c>
      <c r="Q363" s="17" t="n">
        <v>0</v>
      </c>
      <c r="R363" s="17" t="s">
        <v>37</v>
      </c>
      <c r="S363" s="18" t="str">
        <f aca="false">IF(F363="-","",SUM(G363:Q363))</f>
        <v/>
      </c>
      <c r="T363" s="19" t="n">
        <v>0</v>
      </c>
      <c r="U363" s="17"/>
      <c r="V363" s="17" t="str">
        <f aca="false">IFERROR(VLOOKUP(U363,'Plantilla y Concentrado'!$B$4:$C$811,2,0),"")</f>
        <v/>
      </c>
      <c r="W363" s="20" t="n">
        <f aca="false">IF(S363=0,1,IF(S363&gt;AD363,(1-AE363),IF(S363&lt;AD363,1)))</f>
        <v>0</v>
      </c>
      <c r="X363" s="20" t="str">
        <f aca="false">IF(OR(S363=0,S363=""),"-",T363/S363)</f>
        <v>-</v>
      </c>
      <c r="Y363" s="21" t="n">
        <f aca="false">IF(T363&gt;S363,"SI")</f>
        <v>0</v>
      </c>
      <c r="AD363" s="23" t="str">
        <f aca="false">IF(F363="-","",F363*0.021)</f>
        <v/>
      </c>
      <c r="AE363" s="0" t="e">
        <f aca="false">IF(S363=0,"-",IF(S363&lt;AD363,(S363/100),((S363-AD363)/100)))</f>
        <v>#VALUE!</v>
      </c>
      <c r="AF363" s="0" t="n">
        <f aca="false">G363</f>
        <v>0</v>
      </c>
      <c r="AG363" s="0" t="n">
        <f aca="false">SUM(H363:Q363)</f>
        <v>0</v>
      </c>
    </row>
    <row r="364" customFormat="false" ht="13.5" hidden="true" customHeight="true" outlineLevel="0" collapsed="false">
      <c r="A364" s="13"/>
      <c r="B364" s="28"/>
      <c r="C364" s="15"/>
      <c r="D364" s="16" t="s">
        <v>70</v>
      </c>
      <c r="E364" s="16"/>
      <c r="F364" s="17" t="s">
        <v>37</v>
      </c>
      <c r="G364" s="17" t="n">
        <v>0</v>
      </c>
      <c r="H364" s="17" t="n">
        <v>0</v>
      </c>
      <c r="I364" s="17" t="n">
        <v>0</v>
      </c>
      <c r="J364" s="17" t="n">
        <v>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7" t="n">
        <v>0</v>
      </c>
      <c r="R364" s="17" t="s">
        <v>37</v>
      </c>
      <c r="S364" s="18" t="str">
        <f aca="false">IF(F364="-","",SUM(G364:Q364))</f>
        <v/>
      </c>
      <c r="T364" s="19" t="n">
        <v>0</v>
      </c>
      <c r="U364" s="17"/>
      <c r="V364" s="17" t="str">
        <f aca="false">IFERROR(VLOOKUP(U364,'Plantilla y Concentrado'!$B$4:$C$811,2,0),"")</f>
        <v/>
      </c>
      <c r="W364" s="20" t="n">
        <f aca="false">IF(S364=0,1,IF(S364&gt;AD364,(1-AE364),IF(S364&lt;AD364,1)))</f>
        <v>0</v>
      </c>
      <c r="X364" s="20" t="str">
        <f aca="false">IF(OR(S364=0,S364=""),"-",T364/S364)</f>
        <v>-</v>
      </c>
      <c r="Y364" s="21" t="n">
        <f aca="false">IF(T364&gt;S364,"SI")</f>
        <v>0</v>
      </c>
      <c r="AD364" s="23" t="str">
        <f aca="false">IF(F364="-","",F364*0.021)</f>
        <v/>
      </c>
      <c r="AE364" s="0" t="e">
        <f aca="false">IF(S364=0,"-",IF(S364&lt;AD364,(S364/100),((S364-AD364)/100)))</f>
        <v>#VALUE!</v>
      </c>
      <c r="AF364" s="0" t="n">
        <f aca="false">G364</f>
        <v>0</v>
      </c>
      <c r="AG364" s="0" t="n">
        <f aca="false">SUM(H364:Q364)</f>
        <v>0</v>
      </c>
    </row>
    <row r="365" customFormat="false" ht="13.5" hidden="true" customHeight="true" outlineLevel="0" collapsed="false">
      <c r="A365" s="13"/>
      <c r="B365" s="28"/>
      <c r="C365" s="15"/>
      <c r="D365" s="16" t="s">
        <v>70</v>
      </c>
      <c r="E365" s="16"/>
      <c r="F365" s="17" t="s">
        <v>37</v>
      </c>
      <c r="G365" s="17" t="n">
        <v>0</v>
      </c>
      <c r="H365" s="17" t="n">
        <v>0</v>
      </c>
      <c r="I365" s="17" t="n">
        <v>0</v>
      </c>
      <c r="J365" s="17" t="n">
        <v>0</v>
      </c>
      <c r="K365" s="17" t="n">
        <v>0</v>
      </c>
      <c r="L365" s="17" t="n">
        <v>0</v>
      </c>
      <c r="M365" s="17" t="n">
        <v>0</v>
      </c>
      <c r="N365" s="17" t="n">
        <v>0</v>
      </c>
      <c r="O365" s="17" t="n">
        <v>0</v>
      </c>
      <c r="P365" s="17" t="n">
        <v>0</v>
      </c>
      <c r="Q365" s="17" t="n">
        <v>0</v>
      </c>
      <c r="R365" s="17" t="s">
        <v>37</v>
      </c>
      <c r="S365" s="18" t="str">
        <f aca="false">IF(F365="-","",SUM(G365:Q365))</f>
        <v/>
      </c>
      <c r="T365" s="19" t="n">
        <v>0</v>
      </c>
      <c r="U365" s="17"/>
      <c r="V365" s="17" t="str">
        <f aca="false">IFERROR(VLOOKUP(U365,'Plantilla y Concentrado'!$B$4:$C$811,2,0),"")</f>
        <v/>
      </c>
      <c r="W365" s="20" t="n">
        <f aca="false">IF(S365=0,1,IF(S365&gt;AD365,(1-AE365),IF(S365&lt;AD365,1)))</f>
        <v>0</v>
      </c>
      <c r="X365" s="20" t="str">
        <f aca="false">IF(OR(S365=0,S365=""),"-",T365/S365)</f>
        <v>-</v>
      </c>
      <c r="Y365" s="21" t="n">
        <f aca="false">IF(T365&gt;S365,"SI")</f>
        <v>0</v>
      </c>
      <c r="AD365" s="23" t="str">
        <f aca="false">IF(F365="-","",F365*0.021)</f>
        <v/>
      </c>
      <c r="AE365" s="0" t="e">
        <f aca="false">IF(S365=0,"-",IF(S365&lt;AD365,(S365/100),((S365-AD365)/100)))</f>
        <v>#VALUE!</v>
      </c>
      <c r="AF365" s="0" t="n">
        <f aca="false">G365</f>
        <v>0</v>
      </c>
      <c r="AG365" s="0" t="n">
        <f aca="false">SUM(H365:Q365)</f>
        <v>0</v>
      </c>
    </row>
    <row r="366" customFormat="false" ht="13.5" hidden="true" customHeight="true" outlineLevel="0" collapsed="false">
      <c r="A366" s="13"/>
      <c r="B366" s="28"/>
      <c r="C366" s="15"/>
      <c r="D366" s="16" t="s">
        <v>70</v>
      </c>
      <c r="E366" s="16"/>
      <c r="F366" s="17" t="s">
        <v>37</v>
      </c>
      <c r="G366" s="17" t="n">
        <v>0</v>
      </c>
      <c r="H366" s="17" t="n">
        <v>0</v>
      </c>
      <c r="I366" s="17" t="n">
        <v>0</v>
      </c>
      <c r="J366" s="17" t="n">
        <v>0</v>
      </c>
      <c r="K366" s="17" t="n">
        <v>0</v>
      </c>
      <c r="L366" s="17" t="n">
        <v>0</v>
      </c>
      <c r="M366" s="17" t="n">
        <v>0</v>
      </c>
      <c r="N366" s="17" t="n">
        <v>0</v>
      </c>
      <c r="O366" s="17" t="n">
        <v>0</v>
      </c>
      <c r="P366" s="17" t="n">
        <v>0</v>
      </c>
      <c r="Q366" s="17" t="n">
        <v>0</v>
      </c>
      <c r="R366" s="17" t="s">
        <v>37</v>
      </c>
      <c r="S366" s="18" t="str">
        <f aca="false">IF(F366="-","",SUM(G366:Q366))</f>
        <v/>
      </c>
      <c r="T366" s="19" t="n">
        <v>0</v>
      </c>
      <c r="U366" s="17"/>
      <c r="V366" s="17" t="str">
        <f aca="false">IFERROR(VLOOKUP(U366,'Plantilla y Concentrado'!$B$4:$C$811,2,0),"")</f>
        <v/>
      </c>
      <c r="W366" s="20" t="n">
        <f aca="false">IF(S366=0,1,IF(S366&gt;AD366,(1-AE366),IF(S366&lt;AD366,1)))</f>
        <v>0</v>
      </c>
      <c r="X366" s="20" t="str">
        <f aca="false">IF(OR(S366=0,S366=""),"-",T366/S366)</f>
        <v>-</v>
      </c>
      <c r="Y366" s="21" t="n">
        <f aca="false">IF(T366&gt;S366,"SI")</f>
        <v>0</v>
      </c>
      <c r="AD366" s="23" t="str">
        <f aca="false">IF(F366="-","",F366*0.021)</f>
        <v/>
      </c>
      <c r="AE366" s="0" t="e">
        <f aca="false">IF(S366=0,"-",IF(S366&lt;AD366,(S366/100),((S366-AD366)/100)))</f>
        <v>#VALUE!</v>
      </c>
      <c r="AF366" s="0" t="n">
        <f aca="false">G366</f>
        <v>0</v>
      </c>
      <c r="AG366" s="0" t="n">
        <f aca="false">SUM(H366:Q366)</f>
        <v>0</v>
      </c>
    </row>
    <row r="367" customFormat="false" ht="13.5" hidden="true" customHeight="true" outlineLevel="0" collapsed="false">
      <c r="A367" s="13"/>
      <c r="B367" s="28"/>
      <c r="C367" s="15"/>
      <c r="D367" s="16" t="s">
        <v>70</v>
      </c>
      <c r="E367" s="16"/>
      <c r="F367" s="17" t="s">
        <v>37</v>
      </c>
      <c r="G367" s="17" t="n">
        <v>0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0</v>
      </c>
      <c r="O367" s="17" t="n">
        <v>0</v>
      </c>
      <c r="P367" s="17" t="n">
        <v>0</v>
      </c>
      <c r="Q367" s="17" t="n">
        <v>0</v>
      </c>
      <c r="R367" s="17" t="s">
        <v>37</v>
      </c>
      <c r="S367" s="18" t="str">
        <f aca="false">IF(F367="-","",SUM(G367:Q367))</f>
        <v/>
      </c>
      <c r="T367" s="19" t="n">
        <v>0</v>
      </c>
      <c r="U367" s="17"/>
      <c r="V367" s="17" t="str">
        <f aca="false">IFERROR(VLOOKUP(U367,'Plantilla y Concentrado'!$B$4:$C$811,2,0),"")</f>
        <v/>
      </c>
      <c r="W367" s="20" t="n">
        <f aca="false">IF(S367=0,1,IF(S367&gt;AD367,(1-AE367),IF(S367&lt;AD367,1)))</f>
        <v>0</v>
      </c>
      <c r="X367" s="20" t="str">
        <f aca="false">IF(OR(S367=0,S367=""),"-",T367/S367)</f>
        <v>-</v>
      </c>
      <c r="Y367" s="21" t="n">
        <f aca="false">IF(T367&gt;S367,"SI")</f>
        <v>0</v>
      </c>
      <c r="AD367" s="23" t="str">
        <f aca="false">IF(F367="-","",F367*0.021)</f>
        <v/>
      </c>
      <c r="AE367" s="0" t="e">
        <f aca="false">IF(S367=0,"-",IF(S367&lt;AD367,(S367/100),((S367-AD367)/100)))</f>
        <v>#VALUE!</v>
      </c>
      <c r="AF367" s="0" t="n">
        <f aca="false">G367</f>
        <v>0</v>
      </c>
      <c r="AG367" s="0" t="n">
        <f aca="false">SUM(H367:Q367)</f>
        <v>0</v>
      </c>
    </row>
    <row r="368" customFormat="false" ht="13.5" hidden="true" customHeight="true" outlineLevel="0" collapsed="false">
      <c r="A368" s="13"/>
      <c r="B368" s="28"/>
      <c r="C368" s="25" t="s">
        <v>71</v>
      </c>
      <c r="D368" s="25"/>
      <c r="E368" s="26"/>
      <c r="F368" s="26" t="n">
        <f aca="false">SUM(F363:F367)</f>
        <v>0</v>
      </c>
      <c r="G368" s="26" t="n">
        <f aca="false">SUM(G363:G367)</f>
        <v>0</v>
      </c>
      <c r="H368" s="26" t="n">
        <f aca="false">SUM(H363:H367)</f>
        <v>0</v>
      </c>
      <c r="I368" s="26" t="n">
        <f aca="false">SUM(I363:I367)</f>
        <v>0</v>
      </c>
      <c r="J368" s="26" t="n">
        <f aca="false">SUM(J363:J367)</f>
        <v>0</v>
      </c>
      <c r="K368" s="26" t="n">
        <f aca="false">SUM(K363:K367)</f>
        <v>0</v>
      </c>
      <c r="L368" s="26" t="n">
        <f aca="false">SUM(L363:L367)</f>
        <v>0</v>
      </c>
      <c r="M368" s="26" t="n">
        <f aca="false">SUM(M363:M367)</f>
        <v>0</v>
      </c>
      <c r="N368" s="26" t="n">
        <f aca="false">SUM(N363:N367)</f>
        <v>0</v>
      </c>
      <c r="O368" s="26" t="n">
        <f aca="false">SUM(O363:O367)</f>
        <v>0</v>
      </c>
      <c r="P368" s="26" t="n">
        <f aca="false">SUM(P363:P367)</f>
        <v>0</v>
      </c>
      <c r="Q368" s="26" t="n">
        <f aca="false">SUM(Q363:Q367)</f>
        <v>0</v>
      </c>
      <c r="R368" s="26" t="n">
        <f aca="false">COUNTIF((R363:R367),"Si")</f>
        <v>0</v>
      </c>
      <c r="S368" s="18" t="n">
        <f aca="false">IF(F368="-","",SUM(G368:Q368))</f>
        <v>0</v>
      </c>
      <c r="T368" s="27" t="n">
        <f aca="false">SUM(T363:T367)</f>
        <v>0</v>
      </c>
      <c r="U368" s="26"/>
      <c r="V368" s="26" t="str">
        <f aca="false">IFERROR(VLOOKUP(U368,'Plantilla y Concentrado'!$B$4:$C$811,2,0),"")</f>
        <v/>
      </c>
      <c r="W368" s="20" t="n">
        <f aca="false">AVERAGE(W363:W367)</f>
        <v>0</v>
      </c>
      <c r="X368" s="20" t="str">
        <f aca="false">IF(OR(S368=0,S368=""),"-",T368/S368)</f>
        <v>-</v>
      </c>
      <c r="Y368" s="21" t="n">
        <f aca="false">IF(T368&gt;S368,"SI")</f>
        <v>0</v>
      </c>
      <c r="AD368" s="23" t="n">
        <f aca="false">IF(F368="-","",F368*0.021)</f>
        <v>0</v>
      </c>
      <c r="AE368" s="0" t="str">
        <f aca="false">IF(S368=0,"-",IF(S368&lt;AD368,(S368/100),((S368-AD368)/100)))</f>
        <v>-</v>
      </c>
      <c r="AF368" s="0" t="n">
        <f aca="false">G368</f>
        <v>0</v>
      </c>
      <c r="AG368" s="0" t="n">
        <f aca="false">SUM(H368:Q368)</f>
        <v>0</v>
      </c>
    </row>
    <row r="369" customFormat="false" ht="13.5" hidden="false" customHeight="true" outlineLevel="0" collapsed="false">
      <c r="A369" s="13"/>
      <c r="B369" s="30" t="s">
        <v>73</v>
      </c>
      <c r="C369" s="15" t="s">
        <v>33</v>
      </c>
      <c r="D369" s="16" t="s">
        <v>34</v>
      </c>
      <c r="E369" s="16" t="n">
        <v>15</v>
      </c>
      <c r="F369" s="17" t="n">
        <v>48</v>
      </c>
      <c r="G369" s="17" t="n">
        <v>0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0</v>
      </c>
      <c r="O369" s="17" t="n">
        <v>0</v>
      </c>
      <c r="P369" s="17" t="n">
        <v>0</v>
      </c>
      <c r="Q369" s="17" t="n">
        <v>0</v>
      </c>
      <c r="R369" s="17" t="s">
        <v>35</v>
      </c>
      <c r="S369" s="18" t="n">
        <f aca="false">IF(F369="-","",SUM(G369:Q369))</f>
        <v>0</v>
      </c>
      <c r="T369" s="19" t="n">
        <v>0</v>
      </c>
      <c r="U369" s="17" t="n">
        <v>144695</v>
      </c>
      <c r="V369" s="17" t="str">
        <f aca="false">IFERROR(VLOOKUP(U369,'Plantilla y Concentrado'!$B$4:$C$811,2,0),"")</f>
        <v>Alvarez Becerra Emiliano</v>
      </c>
      <c r="W369" s="20" t="n">
        <f aca="false">IF(S369=0,1,IF(S369&gt;AD369,(1-AE369),IF(S369&lt;AD369,1)))</f>
        <v>1</v>
      </c>
      <c r="X369" s="20" t="str">
        <f aca="false">IF(OR(S369=0,S369=""),"-",T369/S369)</f>
        <v>-</v>
      </c>
      <c r="Y369" s="21" t="n">
        <f aca="false">IF(T369&gt;S369,"SI")</f>
        <v>0</v>
      </c>
      <c r="AD369" s="23" t="n">
        <f aca="false">IF(F369="-","",F369*0.021)</f>
        <v>1.008</v>
      </c>
      <c r="AE369" s="0" t="str">
        <f aca="false">IF(S369=0,"-",IF(S369&lt;AD369,(S369/100),((S369-AD369)/100)))</f>
        <v>-</v>
      </c>
      <c r="AF369" s="0" t="n">
        <f aca="false">G369</f>
        <v>0</v>
      </c>
      <c r="AG369" s="0" t="n">
        <f aca="false">SUM(H369:Q369)</f>
        <v>0</v>
      </c>
    </row>
    <row r="370" customFormat="false" ht="13.5" hidden="false" customHeight="true" outlineLevel="0" collapsed="false">
      <c r="A370" s="13"/>
      <c r="B370" s="30"/>
      <c r="C370" s="15" t="s">
        <v>33</v>
      </c>
      <c r="D370" s="16" t="s">
        <v>34</v>
      </c>
      <c r="E370" s="16" t="n">
        <v>16</v>
      </c>
      <c r="F370" s="17" t="n">
        <v>33</v>
      </c>
      <c r="G370" s="17" t="n">
        <v>0</v>
      </c>
      <c r="H370" s="17" t="n">
        <v>0</v>
      </c>
      <c r="I370" s="17" t="n">
        <v>0</v>
      </c>
      <c r="J370" s="17" t="n">
        <v>0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7" t="n">
        <v>0</v>
      </c>
      <c r="R370" s="17" t="s">
        <v>35</v>
      </c>
      <c r="S370" s="18" t="n">
        <f aca="false">IF(F370="-","",SUM(G370:Q370))</f>
        <v>0</v>
      </c>
      <c r="T370" s="19" t="n">
        <v>0</v>
      </c>
      <c r="U370" s="17" t="n">
        <v>144695</v>
      </c>
      <c r="V370" s="17" t="str">
        <f aca="false">IFERROR(VLOOKUP(U370,'Plantilla y Concentrado'!$B$4:$C$811,2,0),"")</f>
        <v>Alvarez Becerra Emiliano</v>
      </c>
      <c r="W370" s="20" t="n">
        <f aca="false">IF(S370=0,1,IF(S370&gt;AD370,(1-AE370),IF(S370&lt;AD370,1)))</f>
        <v>1</v>
      </c>
      <c r="X370" s="20" t="str">
        <f aca="false">IF(OR(S370=0,S370=""),"-",T370/S370)</f>
        <v>-</v>
      </c>
      <c r="Y370" s="21" t="n">
        <f aca="false">IF(T370&gt;S370,"SI")</f>
        <v>0</v>
      </c>
      <c r="AD370" s="23" t="n">
        <f aca="false">IF(F370="-","",F370*0.021)</f>
        <v>0.693</v>
      </c>
      <c r="AE370" s="0" t="str">
        <f aca="false">IF(S370=0,"-",IF(S370&lt;AD370,(S370/100),((S370-AD370)/100)))</f>
        <v>-</v>
      </c>
      <c r="AF370" s="0" t="n">
        <f aca="false">G370</f>
        <v>0</v>
      </c>
      <c r="AG370" s="0" t="n">
        <f aca="false">SUM(H370:Q370)</f>
        <v>0</v>
      </c>
    </row>
    <row r="371" customFormat="false" ht="13.5" hidden="false" customHeight="true" outlineLevel="0" collapsed="false">
      <c r="A371" s="13"/>
      <c r="B371" s="30"/>
      <c r="C371" s="15" t="s">
        <v>33</v>
      </c>
      <c r="D371" s="16" t="s">
        <v>34</v>
      </c>
      <c r="E371" s="16" t="n">
        <v>17</v>
      </c>
      <c r="F371" s="17" t="n">
        <v>43</v>
      </c>
      <c r="G371" s="17" t="n">
        <v>0</v>
      </c>
      <c r="H371" s="17" t="n">
        <v>0</v>
      </c>
      <c r="I371" s="17" t="n">
        <v>0</v>
      </c>
      <c r="J371" s="17" t="n">
        <v>0</v>
      </c>
      <c r="K371" s="17" t="n">
        <v>0</v>
      </c>
      <c r="L371" s="17" t="n">
        <v>0</v>
      </c>
      <c r="M371" s="17" t="n">
        <v>0</v>
      </c>
      <c r="N371" s="17" t="n">
        <v>0</v>
      </c>
      <c r="O371" s="17" t="n">
        <v>0</v>
      </c>
      <c r="P371" s="17" t="n">
        <v>0</v>
      </c>
      <c r="Q371" s="17" t="n">
        <v>0</v>
      </c>
      <c r="R371" s="17" t="s">
        <v>35</v>
      </c>
      <c r="S371" s="18" t="n">
        <f aca="false">IF(F371="-","",SUM(G371:Q371))</f>
        <v>0</v>
      </c>
      <c r="T371" s="19" t="n">
        <v>0</v>
      </c>
      <c r="U371" s="17" t="n">
        <v>144695</v>
      </c>
      <c r="V371" s="17" t="str">
        <f aca="false">IFERROR(VLOOKUP(U371,'Plantilla y Concentrado'!$B$4:$C$811,2,0),"")</f>
        <v>Alvarez Becerra Emiliano</v>
      </c>
      <c r="W371" s="20" t="n">
        <f aca="false">IF(S371=0,1,IF(S371&gt;AD371,(1-AE371),IF(S371&lt;AD371,1)))</f>
        <v>1</v>
      </c>
      <c r="X371" s="20" t="str">
        <f aca="false">IF(OR(S371=0,S371=""),"-",T371/S371)</f>
        <v>-</v>
      </c>
      <c r="Y371" s="21" t="n">
        <f aca="false">IF(T371&gt;S371,"SI")</f>
        <v>0</v>
      </c>
      <c r="AD371" s="23" t="n">
        <f aca="false">IF(F371="-","",F371*0.021)</f>
        <v>0.903</v>
      </c>
      <c r="AE371" s="0" t="str">
        <f aca="false">IF(S371=0,"-",IF(S371&lt;AD371,(S371/100),((S371-AD371)/100)))</f>
        <v>-</v>
      </c>
      <c r="AF371" s="0" t="n">
        <f aca="false">G371</f>
        <v>0</v>
      </c>
      <c r="AG371" s="0" t="n">
        <f aca="false">SUM(H371:Q371)</f>
        <v>0</v>
      </c>
    </row>
    <row r="372" customFormat="false" ht="13.5" hidden="false" customHeight="true" outlineLevel="0" collapsed="false">
      <c r="A372" s="13"/>
      <c r="B372" s="30"/>
      <c r="C372" s="15" t="s">
        <v>33</v>
      </c>
      <c r="D372" s="16" t="s">
        <v>34</v>
      </c>
      <c r="E372" s="16" t="n">
        <v>18</v>
      </c>
      <c r="F372" s="17" t="n">
        <v>41</v>
      </c>
      <c r="G372" s="17" t="n">
        <v>0</v>
      </c>
      <c r="H372" s="17" t="n">
        <v>0</v>
      </c>
      <c r="I372" s="17" t="n">
        <v>0</v>
      </c>
      <c r="J372" s="17" t="n">
        <v>0</v>
      </c>
      <c r="K372" s="17" t="n">
        <v>0</v>
      </c>
      <c r="L372" s="17" t="n">
        <v>0</v>
      </c>
      <c r="M372" s="17" t="n">
        <v>0</v>
      </c>
      <c r="N372" s="17" t="n">
        <v>0</v>
      </c>
      <c r="O372" s="17" t="n">
        <v>0</v>
      </c>
      <c r="P372" s="17" t="n">
        <v>0</v>
      </c>
      <c r="Q372" s="17" t="n">
        <v>0</v>
      </c>
      <c r="R372" s="17" t="s">
        <v>35</v>
      </c>
      <c r="S372" s="18" t="n">
        <f aca="false">IF(F372="-","",SUM(G372:Q372))</f>
        <v>0</v>
      </c>
      <c r="T372" s="19" t="n">
        <v>0</v>
      </c>
      <c r="U372" s="17" t="n">
        <v>144695</v>
      </c>
      <c r="V372" s="17" t="str">
        <f aca="false">IFERROR(VLOOKUP(U372,'Plantilla y Concentrado'!$B$4:$C$811,2,0),"")</f>
        <v>Alvarez Becerra Emiliano</v>
      </c>
      <c r="W372" s="20" t="n">
        <f aca="false">IF(S372=0,1,IF(S372&gt;AD372,(1-AE372),IF(S372&lt;AD372,1)))</f>
        <v>1</v>
      </c>
      <c r="X372" s="20" t="str">
        <f aca="false">IF(OR(S372=0,S372=""),"-",T372/S372)</f>
        <v>-</v>
      </c>
      <c r="Y372" s="21" t="n">
        <f aca="false">IF(T372&gt;S372,"SI")</f>
        <v>0</v>
      </c>
      <c r="AD372" s="23" t="n">
        <f aca="false">IF(F372="-","",F372*0.021)</f>
        <v>0.861</v>
      </c>
      <c r="AE372" s="0" t="str">
        <f aca="false">IF(S372=0,"-",IF(S372&lt;AD372,(S372/100),((S372-AD372)/100)))</f>
        <v>-</v>
      </c>
      <c r="AF372" s="0" t="n">
        <f aca="false">G372</f>
        <v>0</v>
      </c>
      <c r="AG372" s="0" t="n">
        <f aca="false">SUM(H372:Q372)</f>
        <v>0</v>
      </c>
    </row>
    <row r="373" customFormat="false" ht="13.5" hidden="false" customHeight="true" outlineLevel="0" collapsed="false">
      <c r="A373" s="13"/>
      <c r="B373" s="30"/>
      <c r="C373" s="15" t="s">
        <v>33</v>
      </c>
      <c r="D373" s="16" t="s">
        <v>34</v>
      </c>
      <c r="E373" s="16" t="n">
        <v>19</v>
      </c>
      <c r="F373" s="17" t="n">
        <v>55</v>
      </c>
      <c r="G373" s="17" t="n">
        <v>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0</v>
      </c>
      <c r="O373" s="17" t="n">
        <v>0</v>
      </c>
      <c r="P373" s="17" t="n">
        <v>0</v>
      </c>
      <c r="Q373" s="17" t="n">
        <v>0</v>
      </c>
      <c r="R373" s="17" t="s">
        <v>35</v>
      </c>
      <c r="S373" s="18" t="n">
        <f aca="false">IF(F373="-","",SUM(G373:Q373))</f>
        <v>0</v>
      </c>
      <c r="T373" s="19" t="n">
        <v>0</v>
      </c>
      <c r="U373" s="17" t="n">
        <v>144695</v>
      </c>
      <c r="V373" s="17" t="str">
        <f aca="false">IFERROR(VLOOKUP(U373,'Plantilla y Concentrado'!$B$4:$C$811,2,0),"")</f>
        <v>Alvarez Becerra Emiliano</v>
      </c>
      <c r="W373" s="20" t="n">
        <f aca="false">IF(S373=0,1,IF(S373&gt;AD373,(1-AE373),IF(S373&lt;AD373,1)))</f>
        <v>1</v>
      </c>
      <c r="X373" s="20" t="str">
        <f aca="false">IF(OR(S373=0,S373=""),"-",T373/S373)</f>
        <v>-</v>
      </c>
      <c r="Y373" s="21" t="n">
        <f aca="false">IF(T373&gt;S373,"SI")</f>
        <v>0</v>
      </c>
      <c r="AD373" s="23" t="n">
        <f aca="false">IF(F373="-","",F373*0.021)</f>
        <v>1.155</v>
      </c>
      <c r="AE373" s="0" t="str">
        <f aca="false">IF(S373=0,"-",IF(S373&lt;AD373,(S373/100),((S373-AD373)/100)))</f>
        <v>-</v>
      </c>
      <c r="AF373" s="0" t="n">
        <f aca="false">G373</f>
        <v>0</v>
      </c>
      <c r="AG373" s="0" t="n">
        <f aca="false">SUM(H373:Q373)</f>
        <v>0</v>
      </c>
    </row>
    <row r="374" customFormat="false" ht="13.5" hidden="false" customHeight="true" outlineLevel="0" collapsed="false">
      <c r="A374" s="13"/>
      <c r="B374" s="30"/>
      <c r="C374" s="15" t="s">
        <v>33</v>
      </c>
      <c r="D374" s="16" t="s">
        <v>34</v>
      </c>
      <c r="E374" s="16" t="n">
        <v>20</v>
      </c>
      <c r="F374" s="17" t="n">
        <v>43</v>
      </c>
      <c r="G374" s="17" t="n">
        <v>0</v>
      </c>
      <c r="H374" s="17" t="n">
        <v>0</v>
      </c>
      <c r="I374" s="17" t="n">
        <v>0</v>
      </c>
      <c r="J374" s="17" t="n">
        <v>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7" t="n">
        <v>0</v>
      </c>
      <c r="R374" s="17" t="s">
        <v>35</v>
      </c>
      <c r="S374" s="18" t="n">
        <f aca="false">IF(F374="-","",SUM(G374:Q374))</f>
        <v>0</v>
      </c>
      <c r="T374" s="19" t="n">
        <v>0</v>
      </c>
      <c r="U374" s="17" t="n">
        <v>144695</v>
      </c>
      <c r="V374" s="17" t="str">
        <f aca="false">IFERROR(VLOOKUP(U374,'Plantilla y Concentrado'!$B$4:$C$811,2,0),"")</f>
        <v>Alvarez Becerra Emiliano</v>
      </c>
      <c r="W374" s="20" t="n">
        <f aca="false">IF(S374=0,1,IF(S374&gt;AD374,(1-AE374),IF(S374&lt;AD374,1)))</f>
        <v>1</v>
      </c>
      <c r="X374" s="20" t="str">
        <f aca="false">IF(OR(S374=0,S374=""),"-",T374/S374)</f>
        <v>-</v>
      </c>
      <c r="Y374" s="21" t="n">
        <f aca="false">IF(T374&gt;S374,"SI")</f>
        <v>0</v>
      </c>
      <c r="AD374" s="23" t="n">
        <f aca="false">IF(F374="-","",F374*0.021)</f>
        <v>0.903</v>
      </c>
      <c r="AE374" s="0" t="str">
        <f aca="false">IF(S374=0,"-",IF(S374&lt;AD374,(S374/100),((S374-AD374)/100)))</f>
        <v>-</v>
      </c>
      <c r="AF374" s="0" t="n">
        <f aca="false">G374</f>
        <v>0</v>
      </c>
      <c r="AG374" s="0" t="n">
        <f aca="false">SUM(H374:Q374)</f>
        <v>0</v>
      </c>
    </row>
    <row r="375" customFormat="false" ht="13.5" hidden="false" customHeight="true" outlineLevel="0" collapsed="false">
      <c r="A375" s="13"/>
      <c r="B375" s="30"/>
      <c r="C375" s="15" t="s">
        <v>33</v>
      </c>
      <c r="D375" s="16" t="s">
        <v>34</v>
      </c>
      <c r="E375" s="16" t="n">
        <v>21</v>
      </c>
      <c r="F375" s="17" t="n">
        <v>33</v>
      </c>
      <c r="G375" s="17" t="n">
        <v>0</v>
      </c>
      <c r="H375" s="17" t="n">
        <v>0</v>
      </c>
      <c r="I375" s="17" t="n">
        <v>0</v>
      </c>
      <c r="J375" s="17" t="n">
        <v>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7" t="n">
        <v>0</v>
      </c>
      <c r="R375" s="17" t="s">
        <v>35</v>
      </c>
      <c r="S375" s="18" t="n">
        <f aca="false">IF(F375="-","",SUM(G375:Q375))</f>
        <v>0</v>
      </c>
      <c r="T375" s="19" t="n">
        <v>0</v>
      </c>
      <c r="U375" s="17" t="n">
        <v>141072</v>
      </c>
      <c r="V375" s="17" t="str">
        <f aca="false">IFERROR(VLOOKUP(U375,'Plantilla y Concentrado'!$B$4:$C$811,2,0),"")</f>
        <v>Ramirez Vazquez Lizeth Mariel</v>
      </c>
      <c r="W375" s="20" t="n">
        <f aca="false">IF(S375=0,1,IF(S375&gt;AD375,(1-AE375),IF(S375&lt;AD375,1)))</f>
        <v>1</v>
      </c>
      <c r="X375" s="20" t="str">
        <f aca="false">IF(OR(S375=0,S375=""),"-",T375/S375)</f>
        <v>-</v>
      </c>
      <c r="Y375" s="21" t="n">
        <f aca="false">IF(T375&gt;S375,"SI")</f>
        <v>0</v>
      </c>
      <c r="AD375" s="23" t="n">
        <f aca="false">IF(F375="-","",F375*0.021)</f>
        <v>0.693</v>
      </c>
      <c r="AE375" s="0" t="str">
        <f aca="false">IF(S375=0,"-",IF(S375&lt;AD375,(S375/100),((S375-AD375)/100)))</f>
        <v>-</v>
      </c>
      <c r="AF375" s="0" t="n">
        <f aca="false">G375</f>
        <v>0</v>
      </c>
      <c r="AG375" s="0" t="n">
        <f aca="false">SUM(H375:Q375)</f>
        <v>0</v>
      </c>
    </row>
    <row r="376" customFormat="false" ht="13.5" hidden="false" customHeight="true" outlineLevel="0" collapsed="false">
      <c r="A376" s="13"/>
      <c r="B376" s="30"/>
      <c r="C376" s="15" t="s">
        <v>33</v>
      </c>
      <c r="D376" s="16" t="s">
        <v>34</v>
      </c>
      <c r="E376" s="16" t="n">
        <v>22</v>
      </c>
      <c r="F376" s="17" t="n">
        <v>50</v>
      </c>
      <c r="G376" s="17" t="n">
        <v>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0</v>
      </c>
      <c r="O376" s="17" t="n">
        <v>0</v>
      </c>
      <c r="P376" s="17" t="n">
        <v>0</v>
      </c>
      <c r="Q376" s="17" t="n">
        <v>0</v>
      </c>
      <c r="R376" s="17" t="s">
        <v>50</v>
      </c>
      <c r="S376" s="18" t="n">
        <v>0</v>
      </c>
      <c r="T376" s="19" t="n">
        <v>0</v>
      </c>
      <c r="U376" s="17" t="n">
        <v>141072</v>
      </c>
      <c r="V376" s="17" t="str">
        <f aca="false">IFERROR(VLOOKUP(U376,'Plantilla y Concentrado'!$B$4:$C$811,2,0),"")</f>
        <v>Ramirez Vazquez Lizeth Mariel</v>
      </c>
      <c r="W376" s="20" t="n">
        <f aca="false">IF(S376=0,1,IF(S376&gt;AD376,(1-AE376),IF(S376&lt;AD376,1)))</f>
        <v>1</v>
      </c>
      <c r="X376" s="20" t="str">
        <f aca="false">IF(OR(S376=0,S376=""),"-",T376/S376)</f>
        <v>-</v>
      </c>
      <c r="Y376" s="21" t="n">
        <f aca="false">IF(T376&gt;S376,"SI")</f>
        <v>0</v>
      </c>
      <c r="AD376" s="23" t="n">
        <f aca="false">IF(F376="-","",F376*0.021)</f>
        <v>1.05</v>
      </c>
      <c r="AE376" s="0" t="str">
        <f aca="false">IF(S376=0,"-",IF(S376&lt;AD376,(S376/100),((S376-AD376)/100)))</f>
        <v>-</v>
      </c>
      <c r="AF376" s="0" t="n">
        <f aca="false">G376</f>
        <v>0</v>
      </c>
      <c r="AG376" s="0" t="n">
        <f aca="false">SUM(H376:Q376)</f>
        <v>0</v>
      </c>
    </row>
    <row r="377" customFormat="false" ht="13.5" hidden="false" customHeight="true" outlineLevel="0" collapsed="false">
      <c r="A377" s="13"/>
      <c r="B377" s="30"/>
      <c r="C377" s="15" t="s">
        <v>33</v>
      </c>
      <c r="D377" s="16" t="s">
        <v>34</v>
      </c>
      <c r="E377" s="16" t="n">
        <v>23</v>
      </c>
      <c r="F377" s="17" t="n">
        <v>46</v>
      </c>
      <c r="G377" s="17" t="n">
        <v>0</v>
      </c>
      <c r="H377" s="17" t="n">
        <v>0</v>
      </c>
      <c r="I377" s="17" t="n">
        <v>0</v>
      </c>
      <c r="J377" s="17" t="n">
        <v>0</v>
      </c>
      <c r="K377" s="17" t="n">
        <v>0</v>
      </c>
      <c r="L377" s="17" t="n">
        <v>0</v>
      </c>
      <c r="M377" s="17" t="n">
        <v>0</v>
      </c>
      <c r="N377" s="17" t="n">
        <v>0</v>
      </c>
      <c r="O377" s="17" t="n">
        <v>0</v>
      </c>
      <c r="P377" s="17" t="n">
        <v>0</v>
      </c>
      <c r="Q377" s="17" t="n">
        <v>0</v>
      </c>
      <c r="R377" s="17" t="s">
        <v>50</v>
      </c>
      <c r="S377" s="18" t="n">
        <v>0</v>
      </c>
      <c r="T377" s="19" t="n">
        <v>0</v>
      </c>
      <c r="U377" s="17" t="n">
        <v>141072</v>
      </c>
      <c r="V377" s="17" t="str">
        <f aca="false">IFERROR(VLOOKUP(U377,'Plantilla y Concentrado'!$B$4:$C$811,2,0),"")</f>
        <v>Ramirez Vazquez Lizeth Mariel</v>
      </c>
      <c r="W377" s="20" t="n">
        <f aca="false">IF(S377=0,1,IF(S377&gt;AD377,(1-AE377),IF(S377&lt;AD377,1)))</f>
        <v>1</v>
      </c>
      <c r="X377" s="20" t="str">
        <f aca="false">IF(OR(S377=0,S377=""),"-",T377/S377)</f>
        <v>-</v>
      </c>
      <c r="Y377" s="21" t="n">
        <f aca="false">IF(T377&gt;S377,"SI")</f>
        <v>0</v>
      </c>
      <c r="AD377" s="23" t="n">
        <f aca="false">IF(F377="-","",F377*0.021)</f>
        <v>0.966</v>
      </c>
      <c r="AE377" s="0" t="str">
        <f aca="false">IF(S377=0,"-",IF(S377&lt;AD377,(S377/100),((S377-AD377)/100)))</f>
        <v>-</v>
      </c>
      <c r="AF377" s="0" t="n">
        <f aca="false">G377</f>
        <v>0</v>
      </c>
      <c r="AG377" s="0" t="n">
        <f aca="false">SUM(H377:Q377)</f>
        <v>0</v>
      </c>
    </row>
    <row r="378" customFormat="false" ht="13.5" hidden="false" customHeight="true" outlineLevel="0" collapsed="false">
      <c r="A378" s="13"/>
      <c r="B378" s="30"/>
      <c r="C378" s="15" t="s">
        <v>33</v>
      </c>
      <c r="D378" s="16" t="s">
        <v>34</v>
      </c>
      <c r="E378" s="16" t="n">
        <v>24</v>
      </c>
      <c r="F378" s="17" t="n">
        <v>34</v>
      </c>
      <c r="G378" s="17" t="n">
        <v>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0</v>
      </c>
      <c r="O378" s="17" t="n">
        <v>0</v>
      </c>
      <c r="P378" s="17" t="n">
        <v>0</v>
      </c>
      <c r="Q378" s="17" t="n">
        <v>0</v>
      </c>
      <c r="R378" s="17" t="s">
        <v>50</v>
      </c>
      <c r="S378" s="18" t="n">
        <v>0</v>
      </c>
      <c r="T378" s="19" t="n">
        <v>0</v>
      </c>
      <c r="U378" s="17" t="n">
        <v>141072</v>
      </c>
      <c r="V378" s="17" t="str">
        <f aca="false">IFERROR(VLOOKUP(U378,'Plantilla y Concentrado'!$B$4:$C$811,2,0),"")</f>
        <v>Ramirez Vazquez Lizeth Mariel</v>
      </c>
      <c r="W378" s="20" t="n">
        <f aca="false">IF(S378=0,1,IF(S378&gt;AD378,(1-AE378),IF(S378&lt;AD378,1)))</f>
        <v>1</v>
      </c>
      <c r="X378" s="20" t="str">
        <f aca="false">IF(OR(S378=0,S378=""),"-",T378/S378)</f>
        <v>-</v>
      </c>
      <c r="Y378" s="21" t="n">
        <f aca="false">IF(T378&gt;S378,"SI")</f>
        <v>0</v>
      </c>
      <c r="AD378" s="23" t="n">
        <f aca="false">IF(F378="-","",F378*0.021)</f>
        <v>0.714</v>
      </c>
      <c r="AE378" s="0" t="str">
        <f aca="false">IF(S378=0,"-",IF(S378&lt;AD378,(S378/100),((S378-AD378)/100)))</f>
        <v>-</v>
      </c>
      <c r="AF378" s="0" t="n">
        <f aca="false">G378</f>
        <v>0</v>
      </c>
      <c r="AG378" s="0" t="n">
        <f aca="false">SUM(H378:Q378)</f>
        <v>0</v>
      </c>
    </row>
    <row r="379" customFormat="false" ht="13.5" hidden="false" customHeight="true" outlineLevel="0" collapsed="false">
      <c r="A379" s="13"/>
      <c r="B379" s="30"/>
      <c r="C379" s="15" t="s">
        <v>33</v>
      </c>
      <c r="D379" s="16" t="s">
        <v>34</v>
      </c>
      <c r="E379" s="16" t="n">
        <v>25</v>
      </c>
      <c r="F379" s="17" t="n">
        <v>37</v>
      </c>
      <c r="G379" s="17" t="n">
        <v>0</v>
      </c>
      <c r="H379" s="17" t="n">
        <v>0</v>
      </c>
      <c r="I379" s="17" t="n">
        <v>0</v>
      </c>
      <c r="J379" s="17" t="n">
        <v>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7" t="n">
        <v>0</v>
      </c>
      <c r="R379" s="17" t="s">
        <v>50</v>
      </c>
      <c r="S379" s="18" t="n">
        <v>0</v>
      </c>
      <c r="T379" s="19" t="n">
        <v>0</v>
      </c>
      <c r="U379" s="17" t="n">
        <v>141072</v>
      </c>
      <c r="V379" s="17" t="str">
        <f aca="false">IFERROR(VLOOKUP(U379,'Plantilla y Concentrado'!$B$4:$C$811,2,0),"")</f>
        <v>Ramirez Vazquez Lizeth Mariel</v>
      </c>
      <c r="W379" s="20" t="n">
        <f aca="false">IF(S379=0,1,IF(S379&gt;AD379,(1-AE379),IF(S379&lt;AD379,1)))</f>
        <v>1</v>
      </c>
      <c r="X379" s="20" t="str">
        <f aca="false">IF(OR(S379=0,S379=""),"-",T379/S379)</f>
        <v>-</v>
      </c>
      <c r="Y379" s="21" t="n">
        <f aca="false">IF(T379&gt;S379,"SI")</f>
        <v>0</v>
      </c>
      <c r="AD379" s="23" t="n">
        <f aca="false">IF(F379="-","",F379*0.021)</f>
        <v>0.777</v>
      </c>
      <c r="AE379" s="0" t="str">
        <f aca="false">IF(S379=0,"-",IF(S379&lt;AD379,(S379/100),((S379-AD379)/100)))</f>
        <v>-</v>
      </c>
      <c r="AF379" s="0" t="n">
        <f aca="false">G379</f>
        <v>0</v>
      </c>
      <c r="AG379" s="0" t="n">
        <f aca="false">SUM(H379:Q379)</f>
        <v>0</v>
      </c>
    </row>
    <row r="380" customFormat="false" ht="13.5" hidden="false" customHeight="true" outlineLevel="0" collapsed="false">
      <c r="A380" s="13"/>
      <c r="B380" s="30"/>
      <c r="C380" s="15" t="s">
        <v>33</v>
      </c>
      <c r="D380" s="16" t="s">
        <v>34</v>
      </c>
      <c r="E380" s="16" t="n">
        <v>26</v>
      </c>
      <c r="F380" s="17" t="n">
        <v>43</v>
      </c>
      <c r="G380" s="17" t="n">
        <v>0</v>
      </c>
      <c r="H380" s="17" t="n">
        <v>0</v>
      </c>
      <c r="I380" s="17" t="n">
        <v>0</v>
      </c>
      <c r="J380" s="17" t="n">
        <v>0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7" t="n">
        <v>0</v>
      </c>
      <c r="R380" s="17" t="s">
        <v>50</v>
      </c>
      <c r="S380" s="18" t="n">
        <f aca="false">IF(F380="-","",SUM(G380:Q380))</f>
        <v>0</v>
      </c>
      <c r="T380" s="19" t="n">
        <v>0</v>
      </c>
      <c r="U380" s="17" t="n">
        <v>141072</v>
      </c>
      <c r="V380" s="17" t="str">
        <f aca="false">IFERROR(VLOOKUP(U380,'Plantilla y Concentrado'!$B$4:$C$811,2,0),"")</f>
        <v>Ramirez Vazquez Lizeth Mariel</v>
      </c>
      <c r="W380" s="20" t="n">
        <f aca="false">IF(S380=0,1,IF(S380&gt;AD380,(1-AE380),IF(S380&lt;AD380,1)))</f>
        <v>1</v>
      </c>
      <c r="X380" s="20" t="str">
        <f aca="false">IF(OR(S380=0,S380=""),"-",T380/S380)</f>
        <v>-</v>
      </c>
      <c r="Y380" s="21" t="n">
        <f aca="false">IF(T380&gt;S380,"SI")</f>
        <v>0</v>
      </c>
      <c r="AD380" s="23" t="n">
        <f aca="false">IF(F380="-","",F380*0.021)</f>
        <v>0.903</v>
      </c>
      <c r="AE380" s="0" t="str">
        <f aca="false">IF(S380=0,"-",IF(S380&lt;AD380,(S380/100),((S380-AD380)/100)))</f>
        <v>-</v>
      </c>
      <c r="AF380" s="0" t="n">
        <f aca="false">G380</f>
        <v>0</v>
      </c>
      <c r="AG380" s="0" t="n">
        <f aca="false">SUM(H380:Q380)</f>
        <v>0</v>
      </c>
    </row>
    <row r="381" customFormat="false" ht="13.5" hidden="false" customHeight="true" outlineLevel="0" collapsed="false">
      <c r="A381" s="13"/>
      <c r="B381" s="30"/>
      <c r="C381" s="15" t="s">
        <v>33</v>
      </c>
      <c r="D381" s="16" t="s">
        <v>34</v>
      </c>
      <c r="E381" s="16" t="n">
        <v>27</v>
      </c>
      <c r="F381" s="17" t="n">
        <v>48</v>
      </c>
      <c r="G381" s="17" t="n">
        <v>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0</v>
      </c>
      <c r="O381" s="17" t="n">
        <v>0</v>
      </c>
      <c r="P381" s="17" t="n">
        <v>0</v>
      </c>
      <c r="Q381" s="17" t="n">
        <v>0</v>
      </c>
      <c r="R381" s="17" t="s">
        <v>50</v>
      </c>
      <c r="S381" s="18" t="n">
        <f aca="false">IF(F381="-","",SUM(G381:Q381))</f>
        <v>0</v>
      </c>
      <c r="T381" s="19" t="n">
        <v>0</v>
      </c>
      <c r="U381" s="17" t="n">
        <v>157999</v>
      </c>
      <c r="V381" s="17" t="str">
        <f aca="false">IFERROR(VLOOKUP(U381,'Plantilla y Concentrado'!$B$4:$C$811,2,0),"")</f>
        <v>De La Garza Reyes Daniela Fernanda</v>
      </c>
      <c r="W381" s="20" t="n">
        <f aca="false">IF(S381=0,1,IF(S381&gt;AD381,(1-AE381),IF(S381&lt;AD381,1)))</f>
        <v>1</v>
      </c>
      <c r="X381" s="20" t="str">
        <f aca="false">IF(OR(S381=0,S381=""),"-",T381/S381)</f>
        <v>-</v>
      </c>
      <c r="Y381" s="21" t="n">
        <f aca="false">IF(T381&gt;S381,"SI")</f>
        <v>0</v>
      </c>
      <c r="AD381" s="23" t="n">
        <f aca="false">IF(F381="-","",F381*0.021)</f>
        <v>1.008</v>
      </c>
      <c r="AE381" s="0" t="str">
        <f aca="false">IF(S381=0,"-",IF(S381&lt;AD381,(S381/100),((S381-AD381)/100)))</f>
        <v>-</v>
      </c>
      <c r="AF381" s="0" t="n">
        <f aca="false">G381</f>
        <v>0</v>
      </c>
      <c r="AG381" s="0" t="n">
        <f aca="false">SUM(H381:Q381)</f>
        <v>0</v>
      </c>
    </row>
    <row r="382" customFormat="false" ht="13.5" hidden="false" customHeight="true" outlineLevel="0" collapsed="false">
      <c r="A382" s="13"/>
      <c r="B382" s="30"/>
      <c r="C382" s="15" t="s">
        <v>33</v>
      </c>
      <c r="D382" s="16" t="s">
        <v>34</v>
      </c>
      <c r="E382" s="16" t="n">
        <v>28</v>
      </c>
      <c r="F382" s="17" t="n">
        <v>39</v>
      </c>
      <c r="G382" s="17" t="n">
        <v>0</v>
      </c>
      <c r="H382" s="17" t="n">
        <v>0</v>
      </c>
      <c r="I382" s="17" t="n">
        <v>0</v>
      </c>
      <c r="J382" s="17" t="n">
        <v>0</v>
      </c>
      <c r="K382" s="17" t="n">
        <v>0</v>
      </c>
      <c r="L382" s="17" t="n">
        <v>0</v>
      </c>
      <c r="M382" s="17" t="n">
        <v>0</v>
      </c>
      <c r="N382" s="17" t="n">
        <v>0</v>
      </c>
      <c r="O382" s="17" t="n">
        <v>0</v>
      </c>
      <c r="P382" s="17" t="n">
        <v>0</v>
      </c>
      <c r="Q382" s="17" t="n">
        <v>0</v>
      </c>
      <c r="R382" s="17" t="s">
        <v>50</v>
      </c>
      <c r="S382" s="18" t="n">
        <f aca="false">IF(F382="-","",SUM(G382:Q382))</f>
        <v>0</v>
      </c>
      <c r="T382" s="19" t="n">
        <v>0</v>
      </c>
      <c r="U382" s="17" t="n">
        <v>157999</v>
      </c>
      <c r="V382" s="17" t="str">
        <f aca="false">IFERROR(VLOOKUP(U382,'Plantilla y Concentrado'!$B$4:$C$811,2,0),"")</f>
        <v>De La Garza Reyes Daniela Fernanda</v>
      </c>
      <c r="W382" s="20" t="n">
        <f aca="false">IF(S382=0,1,IF(S382&gt;AD382,(1-AE382),IF(S382&lt;AD382,1)))</f>
        <v>1</v>
      </c>
      <c r="X382" s="20" t="str">
        <f aca="false">IF(OR(S382=0,S382=""),"-",T382/S382)</f>
        <v>-</v>
      </c>
      <c r="Y382" s="21" t="n">
        <f aca="false">IF(T382&gt;S382,"SI")</f>
        <v>0</v>
      </c>
      <c r="AD382" s="23" t="n">
        <f aca="false">IF(F382="-","",F382*0.021)</f>
        <v>0.819</v>
      </c>
      <c r="AE382" s="0" t="str">
        <f aca="false">IF(S382=0,"-",IF(S382&lt;AD382,(S382/100),((S382-AD382)/100)))</f>
        <v>-</v>
      </c>
      <c r="AF382" s="0" t="n">
        <f aca="false">G382</f>
        <v>0</v>
      </c>
      <c r="AG382" s="0" t="n">
        <f aca="false">SUM(H382:Q382)</f>
        <v>0</v>
      </c>
    </row>
    <row r="383" customFormat="false" ht="13.5" hidden="false" customHeight="true" outlineLevel="0" collapsed="false">
      <c r="A383" s="13"/>
      <c r="B383" s="30"/>
      <c r="C383" s="15" t="s">
        <v>33</v>
      </c>
      <c r="D383" s="16" t="s">
        <v>34</v>
      </c>
      <c r="E383" s="16" t="n">
        <v>29</v>
      </c>
      <c r="F383" s="17" t="n">
        <v>26</v>
      </c>
      <c r="G383" s="17" t="n">
        <v>0</v>
      </c>
      <c r="H383" s="17" t="n">
        <v>0</v>
      </c>
      <c r="I383" s="17" t="n">
        <v>0</v>
      </c>
      <c r="J383" s="17" t="n">
        <v>0</v>
      </c>
      <c r="K383" s="17" t="n">
        <v>0</v>
      </c>
      <c r="L383" s="17" t="n">
        <v>0</v>
      </c>
      <c r="M383" s="17" t="n">
        <v>0</v>
      </c>
      <c r="N383" s="17" t="n">
        <v>0</v>
      </c>
      <c r="O383" s="17" t="n">
        <v>0</v>
      </c>
      <c r="P383" s="17" t="n">
        <v>0</v>
      </c>
      <c r="Q383" s="17" t="n">
        <v>0</v>
      </c>
      <c r="R383" s="17" t="s">
        <v>50</v>
      </c>
      <c r="S383" s="18" t="n">
        <f aca="false">IF(F383="-","",SUM(G383:Q383))</f>
        <v>0</v>
      </c>
      <c r="T383" s="19" t="n">
        <v>0</v>
      </c>
      <c r="U383" s="17" t="n">
        <v>157999</v>
      </c>
      <c r="V383" s="17" t="str">
        <f aca="false">IFERROR(VLOOKUP(U383,'Plantilla y Concentrado'!$B$4:$C$811,2,0),"")</f>
        <v>De La Garza Reyes Daniela Fernanda</v>
      </c>
      <c r="W383" s="20" t="n">
        <f aca="false">IF(S383=0,1,IF(S383&gt;AD383,(1-AE383),IF(S383&lt;AD383,1)))</f>
        <v>1</v>
      </c>
      <c r="X383" s="20" t="str">
        <f aca="false">IF(OR(S383=0,S383=""),"-",T383/S383)</f>
        <v>-</v>
      </c>
      <c r="Y383" s="21" t="n">
        <f aca="false">IF(T383&gt;S383,"SI")</f>
        <v>0</v>
      </c>
      <c r="AD383" s="23" t="n">
        <f aca="false">IF(F383="-","",F383*0.021)</f>
        <v>0.546</v>
      </c>
      <c r="AE383" s="0" t="str">
        <f aca="false">IF(S383=0,"-",IF(S383&lt;AD383,(S383/100),((S383-AD383)/100)))</f>
        <v>-</v>
      </c>
      <c r="AF383" s="0" t="n">
        <f aca="false">G383</f>
        <v>0</v>
      </c>
      <c r="AG383" s="0" t="n">
        <f aca="false">SUM(H383:Q383)</f>
        <v>0</v>
      </c>
    </row>
    <row r="384" customFormat="false" ht="13.5" hidden="false" customHeight="true" outlineLevel="0" collapsed="false">
      <c r="A384" s="13"/>
      <c r="B384" s="30"/>
      <c r="C384" s="15" t="s">
        <v>33</v>
      </c>
      <c r="D384" s="16" t="s">
        <v>34</v>
      </c>
      <c r="E384" s="16" t="n">
        <v>1</v>
      </c>
      <c r="F384" s="17" t="n">
        <v>56</v>
      </c>
      <c r="G384" s="17" t="n">
        <v>0</v>
      </c>
      <c r="H384" s="17" t="n">
        <v>0</v>
      </c>
      <c r="I384" s="17" t="n">
        <v>0</v>
      </c>
      <c r="J384" s="17" t="n">
        <v>0</v>
      </c>
      <c r="K384" s="17" t="n">
        <v>0</v>
      </c>
      <c r="L384" s="17" t="n">
        <v>0</v>
      </c>
      <c r="M384" s="17" t="n">
        <v>0</v>
      </c>
      <c r="N384" s="17" t="n">
        <v>0</v>
      </c>
      <c r="O384" s="17" t="n">
        <v>0</v>
      </c>
      <c r="P384" s="17" t="n">
        <v>0</v>
      </c>
      <c r="Q384" s="17" t="n">
        <v>0</v>
      </c>
      <c r="R384" s="17" t="s">
        <v>50</v>
      </c>
      <c r="S384" s="18" t="n">
        <f aca="false">IF(F384="-","",SUM(G384:Q384))</f>
        <v>0</v>
      </c>
      <c r="T384" s="19" t="n">
        <v>0</v>
      </c>
      <c r="U384" s="17" t="n">
        <v>157999</v>
      </c>
      <c r="V384" s="17" t="str">
        <f aca="false">IFERROR(VLOOKUP(U384,'Plantilla y Concentrado'!$B$4:$C$811,2,0),"")</f>
        <v>De La Garza Reyes Daniela Fernanda</v>
      </c>
      <c r="W384" s="20" t="n">
        <f aca="false">IF(S384=0,1,IF(S384&gt;AD384,(1-AE384),IF(S384&lt;AD384,1)))</f>
        <v>1</v>
      </c>
      <c r="X384" s="20" t="str">
        <f aca="false">IF(OR(S384=0,S384=""),"-",T384/S384)</f>
        <v>-</v>
      </c>
      <c r="Y384" s="21" t="n">
        <f aca="false">IF(T384&gt;S384,"SI")</f>
        <v>0</v>
      </c>
      <c r="AD384" s="23" t="n">
        <f aca="false">IF(F384="-","",F384*0.021)</f>
        <v>1.176</v>
      </c>
      <c r="AE384" s="0" t="str">
        <f aca="false">IF(S384=0,"-",IF(S384&lt;AD384,(S384/100),((S384-AD384)/100)))</f>
        <v>-</v>
      </c>
      <c r="AF384" s="0" t="n">
        <f aca="false">G384</f>
        <v>0</v>
      </c>
      <c r="AG384" s="0" t="n">
        <f aca="false">SUM(H384:Q384)</f>
        <v>0</v>
      </c>
    </row>
    <row r="385" customFormat="false" ht="13.5" hidden="false" customHeight="true" outlineLevel="0" collapsed="false">
      <c r="A385" s="13"/>
      <c r="B385" s="30"/>
      <c r="C385" s="15" t="s">
        <v>33</v>
      </c>
      <c r="D385" s="16" t="s">
        <v>34</v>
      </c>
      <c r="E385" s="16" t="n">
        <v>2</v>
      </c>
      <c r="F385" s="17" t="n">
        <v>137</v>
      </c>
      <c r="G385" s="17" t="n">
        <v>0</v>
      </c>
      <c r="H385" s="17" t="n">
        <v>0</v>
      </c>
      <c r="I385" s="17" t="n">
        <v>0</v>
      </c>
      <c r="J385" s="17" t="n">
        <v>0</v>
      </c>
      <c r="K385" s="17" t="n">
        <v>0</v>
      </c>
      <c r="L385" s="17" t="n">
        <v>0</v>
      </c>
      <c r="M385" s="17" t="n">
        <v>0</v>
      </c>
      <c r="N385" s="17" t="n">
        <v>0</v>
      </c>
      <c r="O385" s="17" t="n">
        <v>0</v>
      </c>
      <c r="P385" s="17" t="n">
        <v>0</v>
      </c>
      <c r="Q385" s="17" t="n">
        <v>0</v>
      </c>
      <c r="R385" s="17" t="s">
        <v>50</v>
      </c>
      <c r="S385" s="18" t="n">
        <f aca="false">IF(F385="-","",SUM(G385:Q385))</f>
        <v>0</v>
      </c>
      <c r="T385" s="19" t="n">
        <v>0</v>
      </c>
      <c r="U385" s="17" t="n">
        <v>157999</v>
      </c>
      <c r="V385" s="17" t="str">
        <f aca="false">IFERROR(VLOOKUP(U385,'Plantilla y Concentrado'!$B$4:$C$811,2,0),"")</f>
        <v>De La Garza Reyes Daniela Fernanda</v>
      </c>
      <c r="W385" s="20" t="n">
        <f aca="false">IF(S385=0,1,IF(S385&gt;AD385,(1-AE385),IF(S385&lt;AD385,1)))</f>
        <v>1</v>
      </c>
      <c r="X385" s="20" t="str">
        <f aca="false">IF(OR(S385=0,S385=""),"-",T385/S385)</f>
        <v>-</v>
      </c>
      <c r="Y385" s="21" t="n">
        <f aca="false">IF(T385&gt;S385,"SI")</f>
        <v>0</v>
      </c>
      <c r="AD385" s="23" t="n">
        <f aca="false">IF(F385="-","",F385*0.021)</f>
        <v>2.877</v>
      </c>
      <c r="AE385" s="0" t="str">
        <f aca="false">IF(S385=0,"-",IF(S385&lt;AD385,(S385/100),((S385-AD385)/100)))</f>
        <v>-</v>
      </c>
      <c r="AF385" s="0" t="n">
        <f aca="false">G385</f>
        <v>0</v>
      </c>
      <c r="AG385" s="0" t="n">
        <f aca="false">SUM(H385:Q385)</f>
        <v>0</v>
      </c>
    </row>
    <row r="386" customFormat="false" ht="13.5" hidden="false" customHeight="true" outlineLevel="0" collapsed="false">
      <c r="A386" s="13"/>
      <c r="B386" s="30"/>
      <c r="C386" s="15" t="s">
        <v>33</v>
      </c>
      <c r="D386" s="16" t="s">
        <v>34</v>
      </c>
      <c r="E386" s="16" t="n">
        <v>3</v>
      </c>
      <c r="F386" s="17" t="n">
        <v>32</v>
      </c>
      <c r="G386" s="17" t="n">
        <v>0</v>
      </c>
      <c r="H386" s="17" t="n">
        <v>0</v>
      </c>
      <c r="I386" s="17" t="n">
        <v>0</v>
      </c>
      <c r="J386" s="17" t="n">
        <v>0</v>
      </c>
      <c r="K386" s="17" t="n">
        <v>0</v>
      </c>
      <c r="L386" s="17" t="n">
        <v>0</v>
      </c>
      <c r="M386" s="17" t="n">
        <v>0</v>
      </c>
      <c r="N386" s="17" t="n">
        <v>0</v>
      </c>
      <c r="O386" s="17" t="n">
        <v>0</v>
      </c>
      <c r="P386" s="17" t="n">
        <v>0</v>
      </c>
      <c r="Q386" s="17" t="n">
        <v>0</v>
      </c>
      <c r="R386" s="17" t="s">
        <v>50</v>
      </c>
      <c r="S386" s="18" t="n">
        <f aca="false">IF(F386="-","",SUM(G386:Q386))</f>
        <v>0</v>
      </c>
      <c r="T386" s="19" t="n">
        <v>0</v>
      </c>
      <c r="U386" s="17" t="n">
        <v>136867</v>
      </c>
      <c r="V386" s="17" t="str">
        <f aca="false">IFERROR(VLOOKUP(U386,'Plantilla y Concentrado'!$B$4:$C$811,2,0),"")</f>
        <v>Barba Ramirez Jatziri Lizeth</v>
      </c>
      <c r="W386" s="20" t="n">
        <f aca="false">IF(S386=0,1,IF(S386&gt;AD386,(1-AE386),IF(S386&lt;AD386,1)))</f>
        <v>1</v>
      </c>
      <c r="X386" s="20" t="str">
        <f aca="false">IF(OR(S386=0,S386=""),"-",T386/S386)</f>
        <v>-</v>
      </c>
      <c r="Y386" s="21" t="n">
        <f aca="false">IF(T386&gt;S386,"SI")</f>
        <v>0</v>
      </c>
      <c r="AD386" s="23" t="n">
        <f aca="false">IF(F386="-","",F386*0.021)</f>
        <v>0.672</v>
      </c>
      <c r="AE386" s="0" t="str">
        <f aca="false">IF(S386=0,"-",IF(S386&lt;AD386,(S386/100),((S386-AD386)/100)))</f>
        <v>-</v>
      </c>
      <c r="AF386" s="0" t="n">
        <f aca="false">G386</f>
        <v>0</v>
      </c>
      <c r="AG386" s="0" t="n">
        <f aca="false">SUM(H386:Q386)</f>
        <v>0</v>
      </c>
    </row>
    <row r="387" customFormat="false" ht="13.5" hidden="true" customHeight="true" outlineLevel="0" collapsed="false">
      <c r="A387" s="13"/>
      <c r="B387" s="30"/>
      <c r="C387" s="15" t="s">
        <v>33</v>
      </c>
      <c r="D387" s="16" t="s">
        <v>34</v>
      </c>
      <c r="E387" s="16"/>
      <c r="F387" s="17" t="s">
        <v>37</v>
      </c>
      <c r="G387" s="17" t="n">
        <v>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0</v>
      </c>
      <c r="N387" s="17" t="n">
        <v>0</v>
      </c>
      <c r="O387" s="17" t="n">
        <v>0</v>
      </c>
      <c r="P387" s="17" t="n">
        <v>0</v>
      </c>
      <c r="Q387" s="17" t="n">
        <v>0</v>
      </c>
      <c r="R387" s="17" t="s">
        <v>37</v>
      </c>
      <c r="S387" s="18" t="str">
        <f aca="false">IF(F387="-","",SUM(G387:Q387))</f>
        <v/>
      </c>
      <c r="T387" s="19" t="n">
        <v>0</v>
      </c>
      <c r="U387" s="17"/>
      <c r="V387" s="17" t="str">
        <f aca="false">IFERROR(VLOOKUP(U387,'Plantilla y Concentrado'!$B$4:$C$811,2,0),"")</f>
        <v/>
      </c>
      <c r="W387" s="20" t="n">
        <f aca="false">IF(S387=0,1,IF(S387&gt;AD387,(1-AE387),IF(S387&lt;AD387,1)))</f>
        <v>0</v>
      </c>
      <c r="X387" s="20" t="str">
        <f aca="false">IF(OR(S387=0,S387=""),"-",T387/S387)</f>
        <v>-</v>
      </c>
      <c r="Y387" s="21" t="n">
        <f aca="false">IF(T387&gt;S387,"SI")</f>
        <v>0</v>
      </c>
      <c r="AD387" s="23" t="str">
        <f aca="false">IF(F387="-","",F387*0.021)</f>
        <v/>
      </c>
      <c r="AE387" s="0" t="e">
        <f aca="false">IF(S387=0,"-",IF(S387&lt;AD387,(S387/100),((S387-AD387)/100)))</f>
        <v>#VALUE!</v>
      </c>
      <c r="AF387" s="0" t="n">
        <f aca="false">G387</f>
        <v>0</v>
      </c>
      <c r="AG387" s="0" t="n">
        <f aca="false">SUM(H387:Q387)</f>
        <v>0</v>
      </c>
    </row>
    <row r="388" customFormat="false" ht="13.5" hidden="true" customHeight="true" outlineLevel="0" collapsed="false">
      <c r="A388" s="13"/>
      <c r="B388" s="30"/>
      <c r="C388" s="15" t="s">
        <v>33</v>
      </c>
      <c r="D388" s="16" t="s">
        <v>34</v>
      </c>
      <c r="E388" s="16"/>
      <c r="F388" s="17" t="s">
        <v>37</v>
      </c>
      <c r="G388" s="17" t="n">
        <v>0</v>
      </c>
      <c r="H388" s="17" t="n">
        <v>0</v>
      </c>
      <c r="I388" s="17" t="n">
        <v>0</v>
      </c>
      <c r="J388" s="17" t="n">
        <v>0</v>
      </c>
      <c r="K388" s="17" t="n">
        <v>0</v>
      </c>
      <c r="L388" s="17" t="n">
        <v>0</v>
      </c>
      <c r="M388" s="17" t="n">
        <v>0</v>
      </c>
      <c r="N388" s="17" t="n">
        <v>0</v>
      </c>
      <c r="O388" s="17" t="n">
        <v>0</v>
      </c>
      <c r="P388" s="17" t="n">
        <v>0</v>
      </c>
      <c r="Q388" s="17" t="n">
        <v>0</v>
      </c>
      <c r="R388" s="17" t="s">
        <v>37</v>
      </c>
      <c r="S388" s="18" t="str">
        <f aca="false">IF(F388="-","",SUM(G388:Q388))</f>
        <v/>
      </c>
      <c r="T388" s="19" t="n">
        <v>0</v>
      </c>
      <c r="U388" s="17"/>
      <c r="V388" s="17" t="str">
        <f aca="false">IFERROR(VLOOKUP(U388,'Plantilla y Concentrado'!$B$4:$C$811,2,0),"")</f>
        <v/>
      </c>
      <c r="W388" s="20" t="n">
        <f aca="false">IF(S388=0,1,IF(S388&gt;AD388,(1-AE388),IF(S388&lt;AD388,1)))</f>
        <v>0</v>
      </c>
      <c r="X388" s="20" t="str">
        <f aca="false">IF(OR(S388=0,S388=""),"-",T388/S388)</f>
        <v>-</v>
      </c>
      <c r="Y388" s="21" t="n">
        <f aca="false">IF(T388&gt;S388,"SI")</f>
        <v>0</v>
      </c>
      <c r="AD388" s="23" t="str">
        <f aca="false">IF(F388="-","",F388*0.021)</f>
        <v/>
      </c>
      <c r="AE388" s="0" t="e">
        <f aca="false">IF(S388=0,"-",IF(S388&lt;AD388,(S388/100),((S388-AD388)/100)))</f>
        <v>#VALUE!</v>
      </c>
      <c r="AF388" s="0" t="n">
        <f aca="false">G388</f>
        <v>0</v>
      </c>
      <c r="AG388" s="0" t="n">
        <f aca="false">SUM(H388:Q388)</f>
        <v>0</v>
      </c>
    </row>
    <row r="389" customFormat="false" ht="13.5" hidden="true" customHeight="true" outlineLevel="0" collapsed="false">
      <c r="A389" s="13"/>
      <c r="B389" s="30"/>
      <c r="C389" s="15" t="s">
        <v>33</v>
      </c>
      <c r="D389" s="16" t="s">
        <v>34</v>
      </c>
      <c r="E389" s="16"/>
      <c r="F389" s="17" t="s">
        <v>37</v>
      </c>
      <c r="G389" s="17" t="n">
        <v>0</v>
      </c>
      <c r="H389" s="17" t="n">
        <v>0</v>
      </c>
      <c r="I389" s="17" t="n">
        <v>0</v>
      </c>
      <c r="J389" s="17" t="n">
        <v>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7" t="n">
        <v>0</v>
      </c>
      <c r="R389" s="17" t="s">
        <v>37</v>
      </c>
      <c r="S389" s="18" t="str">
        <f aca="false">IF(F389="-","",SUM(G389:Q389))</f>
        <v/>
      </c>
      <c r="T389" s="19" t="n">
        <v>0</v>
      </c>
      <c r="U389" s="17"/>
      <c r="V389" s="17" t="str">
        <f aca="false">IFERROR(VLOOKUP(U389,'Plantilla y Concentrado'!$B$4:$C$811,2,0),"")</f>
        <v/>
      </c>
      <c r="W389" s="20" t="n">
        <f aca="false">IF(S389=0,1,IF(S389&gt;AD389,(1-AE389),IF(S389&lt;AD389,1)))</f>
        <v>0</v>
      </c>
      <c r="X389" s="20" t="str">
        <f aca="false">IF(OR(S389=0,S389=""),"-",T389/S389)</f>
        <v>-</v>
      </c>
      <c r="Y389" s="21" t="n">
        <f aca="false">IF(T389&gt;S389,"SI")</f>
        <v>0</v>
      </c>
      <c r="AD389" s="23" t="str">
        <f aca="false">IF(F389="-","",F389*0.021)</f>
        <v/>
      </c>
      <c r="AE389" s="0" t="e">
        <f aca="false">IF(S389=0,"-",IF(S389&lt;AD389,(S389/100),((S389-AD389)/100)))</f>
        <v>#VALUE!</v>
      </c>
      <c r="AF389" s="0" t="n">
        <f aca="false">G389</f>
        <v>0</v>
      </c>
      <c r="AG389" s="0" t="n">
        <f aca="false">SUM(H389:Q389)</f>
        <v>0</v>
      </c>
    </row>
    <row r="390" customFormat="false" ht="13.5" hidden="true" customHeight="true" outlineLevel="0" collapsed="false">
      <c r="A390" s="13"/>
      <c r="B390" s="30"/>
      <c r="C390" s="15" t="s">
        <v>33</v>
      </c>
      <c r="D390" s="16" t="s">
        <v>34</v>
      </c>
      <c r="E390" s="16"/>
      <c r="F390" s="17" t="s">
        <v>37</v>
      </c>
      <c r="G390" s="17" t="n">
        <v>0</v>
      </c>
      <c r="H390" s="17" t="n">
        <v>0</v>
      </c>
      <c r="I390" s="17" t="n">
        <v>0</v>
      </c>
      <c r="J390" s="17" t="n">
        <v>0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7" t="n">
        <v>0</v>
      </c>
      <c r="R390" s="17" t="s">
        <v>37</v>
      </c>
      <c r="S390" s="18" t="str">
        <f aca="false">IF(F390="-","",SUM(G390:Q390))</f>
        <v/>
      </c>
      <c r="T390" s="19" t="n">
        <v>0</v>
      </c>
      <c r="U390" s="17"/>
      <c r="V390" s="17" t="str">
        <f aca="false">IFERROR(VLOOKUP(U390,'Plantilla y Concentrado'!$B$4:$C$811,2,0),"")</f>
        <v/>
      </c>
      <c r="W390" s="20" t="n">
        <f aca="false">IF(S390=0,1,IF(S390&gt;AD390,(1-AE390),IF(S390&lt;AD390,1)))</f>
        <v>0</v>
      </c>
      <c r="X390" s="20" t="str">
        <f aca="false">IF(OR(S390=0,S390=""),"-",T390/S390)</f>
        <v>-</v>
      </c>
      <c r="Y390" s="21" t="n">
        <f aca="false">IF(T390&gt;S390,"SI")</f>
        <v>0</v>
      </c>
      <c r="AD390" s="23" t="str">
        <f aca="false">IF(F390="-","",F390*0.021)</f>
        <v/>
      </c>
      <c r="AE390" s="0" t="e">
        <f aca="false">IF(S390=0,"-",IF(S390&lt;AD390,(S390/100),((S390-AD390)/100)))</f>
        <v>#VALUE!</v>
      </c>
      <c r="AF390" s="0" t="n">
        <f aca="false">G390</f>
        <v>0</v>
      </c>
      <c r="AG390" s="0" t="n">
        <f aca="false">SUM(H390:Q390)</f>
        <v>0</v>
      </c>
    </row>
    <row r="391" customFormat="false" ht="13.5" hidden="true" customHeight="true" outlineLevel="0" collapsed="false">
      <c r="A391" s="13"/>
      <c r="B391" s="30"/>
      <c r="C391" s="15" t="s">
        <v>33</v>
      </c>
      <c r="D391" s="16" t="s">
        <v>34</v>
      </c>
      <c r="E391" s="16"/>
      <c r="F391" s="17" t="s">
        <v>37</v>
      </c>
      <c r="G391" s="17" t="n">
        <v>0</v>
      </c>
      <c r="H391" s="17" t="n">
        <v>0</v>
      </c>
      <c r="I391" s="17" t="n">
        <v>0</v>
      </c>
      <c r="J391" s="17" t="n">
        <v>0</v>
      </c>
      <c r="K391" s="17" t="n">
        <v>0</v>
      </c>
      <c r="L391" s="17" t="n">
        <v>0</v>
      </c>
      <c r="M391" s="17" t="n">
        <v>0</v>
      </c>
      <c r="N391" s="17" t="n">
        <v>0</v>
      </c>
      <c r="O391" s="17" t="n">
        <v>0</v>
      </c>
      <c r="P391" s="17" t="n">
        <v>0</v>
      </c>
      <c r="Q391" s="17" t="n">
        <v>0</v>
      </c>
      <c r="R391" s="17" t="s">
        <v>37</v>
      </c>
      <c r="S391" s="18" t="str">
        <f aca="false">IF(F391="-","",SUM(G391:Q391))</f>
        <v/>
      </c>
      <c r="T391" s="19" t="n">
        <v>0</v>
      </c>
      <c r="U391" s="17"/>
      <c r="V391" s="17" t="str">
        <f aca="false">IFERROR(VLOOKUP(U391,'Plantilla y Concentrado'!$B$4:$C$811,2,0),"")</f>
        <v/>
      </c>
      <c r="W391" s="20" t="n">
        <f aca="false">IF(S391=0,1,IF(S391&gt;AD391,(1-AE391),IF(S391&lt;AD391,1)))</f>
        <v>0</v>
      </c>
      <c r="X391" s="20" t="str">
        <f aca="false">IF(OR(S391=0,S391=""),"-",T391/S391)</f>
        <v>-</v>
      </c>
      <c r="Y391" s="21" t="n">
        <f aca="false">IF(T391&gt;S391,"SI")</f>
        <v>0</v>
      </c>
      <c r="AD391" s="23" t="str">
        <f aca="false">IF(F391="-","",F391*0.021)</f>
        <v/>
      </c>
      <c r="AE391" s="0" t="e">
        <f aca="false">IF(S391=0,"-",IF(S391&lt;AD391,(S391/100),((S391-AD391)/100)))</f>
        <v>#VALUE!</v>
      </c>
      <c r="AF391" s="0" t="n">
        <f aca="false">G391</f>
        <v>0</v>
      </c>
      <c r="AG391" s="0" t="n">
        <f aca="false">SUM(H391:Q391)</f>
        <v>0</v>
      </c>
    </row>
    <row r="392" customFormat="false" ht="13.5" hidden="true" customHeight="true" outlineLevel="0" collapsed="false">
      <c r="A392" s="13"/>
      <c r="B392" s="30"/>
      <c r="C392" s="15" t="s">
        <v>33</v>
      </c>
      <c r="D392" s="16" t="s">
        <v>34</v>
      </c>
      <c r="E392" s="16"/>
      <c r="F392" s="17" t="s">
        <v>37</v>
      </c>
      <c r="G392" s="17" t="n">
        <v>0</v>
      </c>
      <c r="H392" s="17" t="n">
        <v>0</v>
      </c>
      <c r="I392" s="17" t="n">
        <v>0</v>
      </c>
      <c r="J392" s="17" t="n">
        <v>0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7" t="n">
        <v>0</v>
      </c>
      <c r="R392" s="17" t="s">
        <v>37</v>
      </c>
      <c r="S392" s="18" t="str">
        <f aca="false">IF(F392="-","",SUM(G392:Q392))</f>
        <v/>
      </c>
      <c r="T392" s="19" t="n">
        <v>0</v>
      </c>
      <c r="U392" s="17"/>
      <c r="V392" s="17" t="str">
        <f aca="false">IFERROR(VLOOKUP(U392,'Plantilla y Concentrado'!$B$4:$C$811,2,0),"")</f>
        <v/>
      </c>
      <c r="W392" s="20" t="n">
        <f aca="false">IF(S392=0,1,IF(S392&gt;AD392,(1-AE392),IF(S392&lt;AD392,1)))</f>
        <v>0</v>
      </c>
      <c r="X392" s="20" t="str">
        <f aca="false">IF(OR(S392=0,S392=""),"-",T392/S392)</f>
        <v>-</v>
      </c>
      <c r="Y392" s="21" t="n">
        <f aca="false">IF(T392&gt;S392,"SI")</f>
        <v>0</v>
      </c>
      <c r="AD392" s="23" t="str">
        <f aca="false">IF(F392="-","",F392*0.021)</f>
        <v/>
      </c>
      <c r="AE392" s="0" t="e">
        <f aca="false">IF(S392=0,"-",IF(S392&lt;AD392,(S392/100),((S392-AD392)/100)))</f>
        <v>#VALUE!</v>
      </c>
      <c r="AF392" s="0" t="n">
        <f aca="false">G392</f>
        <v>0</v>
      </c>
      <c r="AG392" s="0" t="n">
        <f aca="false">SUM(H392:Q392)</f>
        <v>0</v>
      </c>
    </row>
    <row r="393" customFormat="false" ht="13.5" hidden="true" customHeight="true" outlineLevel="0" collapsed="false">
      <c r="A393" s="13"/>
      <c r="B393" s="30"/>
      <c r="C393" s="15" t="s">
        <v>33</v>
      </c>
      <c r="D393" s="16" t="s">
        <v>34</v>
      </c>
      <c r="E393" s="16"/>
      <c r="F393" s="17" t="s">
        <v>37</v>
      </c>
      <c r="G393" s="17" t="n">
        <v>0</v>
      </c>
      <c r="H393" s="17" t="n">
        <v>0</v>
      </c>
      <c r="I393" s="17" t="n">
        <v>0</v>
      </c>
      <c r="J393" s="17" t="n">
        <v>0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7" t="n">
        <v>0</v>
      </c>
      <c r="R393" s="17" t="s">
        <v>37</v>
      </c>
      <c r="S393" s="18" t="str">
        <f aca="false">IF(F393="-","",SUM(G393:Q393))</f>
        <v/>
      </c>
      <c r="T393" s="19" t="n">
        <v>0</v>
      </c>
      <c r="U393" s="17"/>
      <c r="V393" s="17" t="str">
        <f aca="false">IFERROR(VLOOKUP(U393,'Plantilla y Concentrado'!$B$4:$C$811,2,0),"")</f>
        <v/>
      </c>
      <c r="W393" s="20" t="n">
        <f aca="false">IF(S393=0,1,IF(S393&gt;AD393,(1-AE393),IF(S393&lt;AD393,1)))</f>
        <v>0</v>
      </c>
      <c r="X393" s="20" t="str">
        <f aca="false">IF(OR(S393=0,S393=""),"-",T393/S393)</f>
        <v>-</v>
      </c>
      <c r="Y393" s="21" t="n">
        <f aca="false">IF(T393&gt;S393,"SI")</f>
        <v>0</v>
      </c>
      <c r="AD393" s="23" t="str">
        <f aca="false">IF(F393="-","",F393*0.021)</f>
        <v/>
      </c>
      <c r="AE393" s="0" t="e">
        <f aca="false">IF(S393=0,"-",IF(S393&lt;AD393,(S393/100),((S393-AD393)/100)))</f>
        <v>#VALUE!</v>
      </c>
      <c r="AF393" s="0" t="n">
        <f aca="false">G393</f>
        <v>0</v>
      </c>
      <c r="AG393" s="0" t="n">
        <f aca="false">SUM(H393:Q393)</f>
        <v>0</v>
      </c>
    </row>
    <row r="394" customFormat="false" ht="13.5" hidden="true" customHeight="true" outlineLevel="0" collapsed="false">
      <c r="A394" s="13"/>
      <c r="B394" s="30"/>
      <c r="C394" s="15" t="s">
        <v>33</v>
      </c>
      <c r="D394" s="16" t="s">
        <v>34</v>
      </c>
      <c r="E394" s="16"/>
      <c r="F394" s="17" t="s">
        <v>37</v>
      </c>
      <c r="G394" s="17" t="n">
        <v>0</v>
      </c>
      <c r="H394" s="17" t="n">
        <v>0</v>
      </c>
      <c r="I394" s="17" t="n">
        <v>0</v>
      </c>
      <c r="J394" s="17" t="n">
        <v>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7" t="n">
        <v>0</v>
      </c>
      <c r="R394" s="17" t="s">
        <v>37</v>
      </c>
      <c r="S394" s="18" t="str">
        <f aca="false">IF(F394="-","",SUM(G394:Q394))</f>
        <v/>
      </c>
      <c r="T394" s="19" t="n">
        <v>0</v>
      </c>
      <c r="U394" s="17"/>
      <c r="V394" s="17" t="str">
        <f aca="false">IFERROR(VLOOKUP(U394,'Plantilla y Concentrado'!$B$4:$C$811,2,0),"")</f>
        <v/>
      </c>
      <c r="W394" s="20" t="n">
        <f aca="false">IF(S394=0,1,IF(S394&gt;AD394,(1-AE394),IF(S394&lt;AD394,1)))</f>
        <v>0</v>
      </c>
      <c r="X394" s="20" t="str">
        <f aca="false">IF(OR(S394=0,S394=""),"-",T394/S394)</f>
        <v>-</v>
      </c>
      <c r="Y394" s="21" t="n">
        <f aca="false">IF(T394&gt;S394,"SI")</f>
        <v>0</v>
      </c>
      <c r="AD394" s="23" t="str">
        <f aca="false">IF(F394="-","",F394*0.021)</f>
        <v/>
      </c>
      <c r="AE394" s="0" t="e">
        <f aca="false">IF(S394=0,"-",IF(S394&lt;AD394,(S394/100),((S394-AD394)/100)))</f>
        <v>#VALUE!</v>
      </c>
      <c r="AF394" s="0" t="n">
        <f aca="false">G394</f>
        <v>0</v>
      </c>
      <c r="AG394" s="0" t="n">
        <f aca="false">SUM(H394:Q394)</f>
        <v>0</v>
      </c>
    </row>
    <row r="395" customFormat="false" ht="13.5" hidden="true" customHeight="true" outlineLevel="0" collapsed="false">
      <c r="A395" s="13"/>
      <c r="B395" s="30"/>
      <c r="C395" s="15" t="s">
        <v>33</v>
      </c>
      <c r="D395" s="16" t="s">
        <v>34</v>
      </c>
      <c r="E395" s="16"/>
      <c r="F395" s="17" t="s">
        <v>37</v>
      </c>
      <c r="G395" s="17" t="n">
        <v>0</v>
      </c>
      <c r="H395" s="17" t="n">
        <v>0</v>
      </c>
      <c r="I395" s="17" t="n">
        <v>0</v>
      </c>
      <c r="J395" s="17" t="n">
        <v>0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7" t="n">
        <v>0</v>
      </c>
      <c r="R395" s="17" t="s">
        <v>37</v>
      </c>
      <c r="S395" s="18" t="str">
        <f aca="false">IF(F395="-","",SUM(G395:Q395))</f>
        <v/>
      </c>
      <c r="T395" s="19" t="n">
        <v>0</v>
      </c>
      <c r="U395" s="17"/>
      <c r="V395" s="17" t="str">
        <f aca="false">IFERROR(VLOOKUP(U395,'Plantilla y Concentrado'!$B$4:$C$811,2,0),"")</f>
        <v/>
      </c>
      <c r="W395" s="20" t="n">
        <f aca="false">IF(S395=0,1,IF(S395&gt;AD395,(1-AE395),IF(S395&lt;AD395,1)))</f>
        <v>0</v>
      </c>
      <c r="X395" s="20" t="str">
        <f aca="false">IF(OR(S395=0,S395=""),"-",T395/S395)</f>
        <v>-</v>
      </c>
      <c r="Y395" s="21" t="n">
        <f aca="false">IF(T395&gt;S395,"SI")</f>
        <v>0</v>
      </c>
      <c r="AD395" s="23" t="str">
        <f aca="false">IF(F395="-","",F395*0.021)</f>
        <v/>
      </c>
      <c r="AE395" s="0" t="e">
        <f aca="false">IF(S395=0,"-",IF(S395&lt;AD395,(S395/100),((S395-AD395)/100)))</f>
        <v>#VALUE!</v>
      </c>
      <c r="AF395" s="0" t="n">
        <f aca="false">G395</f>
        <v>0</v>
      </c>
      <c r="AG395" s="0" t="n">
        <f aca="false">SUM(H395:Q395)</f>
        <v>0</v>
      </c>
    </row>
    <row r="396" customFormat="false" ht="13.5" hidden="true" customHeight="true" outlineLevel="0" collapsed="false">
      <c r="A396" s="13"/>
      <c r="B396" s="30"/>
      <c r="C396" s="15" t="s">
        <v>33</v>
      </c>
      <c r="D396" s="16" t="s">
        <v>34</v>
      </c>
      <c r="E396" s="16"/>
      <c r="F396" s="17" t="s">
        <v>37</v>
      </c>
      <c r="G396" s="17" t="n">
        <v>0</v>
      </c>
      <c r="H396" s="17" t="n">
        <v>0</v>
      </c>
      <c r="I396" s="17" t="n">
        <v>0</v>
      </c>
      <c r="J396" s="17" t="n">
        <v>0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7" t="n">
        <v>0</v>
      </c>
      <c r="R396" s="17" t="s">
        <v>37</v>
      </c>
      <c r="S396" s="18" t="str">
        <f aca="false">IF(F396="-","",SUM(G396:Q396))</f>
        <v/>
      </c>
      <c r="T396" s="19" t="n">
        <v>0</v>
      </c>
      <c r="U396" s="17"/>
      <c r="V396" s="17" t="str">
        <f aca="false">IFERROR(VLOOKUP(U396,'Plantilla y Concentrado'!$B$4:$C$811,2,0),"")</f>
        <v/>
      </c>
      <c r="W396" s="20" t="n">
        <f aca="false">IF(S396=0,1,IF(S396&gt;AD396,(1-AE396),IF(S396&lt;AD396,1)))</f>
        <v>0</v>
      </c>
      <c r="X396" s="20" t="str">
        <f aca="false">IF(OR(S396=0,S396=""),"-",T396/S396)</f>
        <v>-</v>
      </c>
      <c r="Y396" s="21" t="n">
        <f aca="false">IF(T396&gt;S396,"SI")</f>
        <v>0</v>
      </c>
      <c r="Z396" s="22" t="s">
        <v>74</v>
      </c>
      <c r="AA396" s="22"/>
      <c r="AD396" s="23" t="str">
        <f aca="false">IF(F396="-","",F396*0.021)</f>
        <v/>
      </c>
      <c r="AE396" s="0" t="e">
        <f aca="false">IF(S396=0,"-",IF(S396&lt;AD396,(S396/100),((S396-AD396)/100)))</f>
        <v>#VALUE!</v>
      </c>
      <c r="AF396" s="0" t="n">
        <f aca="false">G396</f>
        <v>0</v>
      </c>
      <c r="AG396" s="0" t="n">
        <f aca="false">SUM(H396:Q396)</f>
        <v>0</v>
      </c>
    </row>
    <row r="397" customFormat="false" ht="13.5" hidden="true" customHeight="true" outlineLevel="0" collapsed="false">
      <c r="A397" s="13"/>
      <c r="B397" s="30"/>
      <c r="C397" s="15" t="s">
        <v>33</v>
      </c>
      <c r="D397" s="16" t="s">
        <v>34</v>
      </c>
      <c r="E397" s="16"/>
      <c r="F397" s="17" t="s">
        <v>37</v>
      </c>
      <c r="G397" s="17" t="n">
        <v>0</v>
      </c>
      <c r="H397" s="17" t="n">
        <v>0</v>
      </c>
      <c r="I397" s="17" t="n">
        <v>0</v>
      </c>
      <c r="J397" s="17" t="n">
        <v>0</v>
      </c>
      <c r="K397" s="17" t="n">
        <v>0</v>
      </c>
      <c r="L397" s="17" t="n">
        <v>0</v>
      </c>
      <c r="M397" s="17" t="n">
        <v>0</v>
      </c>
      <c r="N397" s="17" t="n">
        <v>0</v>
      </c>
      <c r="O397" s="17" t="n">
        <v>0</v>
      </c>
      <c r="P397" s="17" t="n">
        <v>0</v>
      </c>
      <c r="Q397" s="17" t="n">
        <v>0</v>
      </c>
      <c r="R397" s="17" t="s">
        <v>37</v>
      </c>
      <c r="S397" s="18" t="str">
        <f aca="false">IF(F397="-","",SUM(G397:Q397))</f>
        <v/>
      </c>
      <c r="T397" s="19" t="n">
        <v>0</v>
      </c>
      <c r="U397" s="17"/>
      <c r="V397" s="17" t="str">
        <f aca="false">IFERROR(VLOOKUP(U397,'Plantilla y Concentrado'!$B$4:$C$811,2,0),"")</f>
        <v/>
      </c>
      <c r="W397" s="20" t="n">
        <f aca="false">IF(S397=0,1,IF(S397&gt;AD397,(1-AE397),IF(S397&lt;AD397,1)))</f>
        <v>0</v>
      </c>
      <c r="X397" s="20" t="str">
        <f aca="false">IF(OR(S397=0,S397=""),"-",T397/S397)</f>
        <v>-</v>
      </c>
      <c r="Y397" s="21" t="n">
        <f aca="false">IF(T397&gt;S397,"SI")</f>
        <v>0</v>
      </c>
      <c r="Z397" s="22"/>
      <c r="AA397" s="22"/>
      <c r="AD397" s="23" t="str">
        <f aca="false">IF(F397="-","",F397*0.021)</f>
        <v/>
      </c>
      <c r="AE397" s="0" t="e">
        <f aca="false">IF(S397=0,"-",IF(S397&lt;AD397,(S397/100),((S397-AD397)/100)))</f>
        <v>#VALUE!</v>
      </c>
      <c r="AF397" s="0" t="n">
        <f aca="false">G397</f>
        <v>0</v>
      </c>
      <c r="AG397" s="0" t="n">
        <f aca="false">SUM(H397:Q397)</f>
        <v>0</v>
      </c>
    </row>
    <row r="398" customFormat="false" ht="13.5" hidden="true" customHeight="true" outlineLevel="0" collapsed="false">
      <c r="A398" s="13"/>
      <c r="B398" s="30"/>
      <c r="C398" s="15" t="s">
        <v>33</v>
      </c>
      <c r="D398" s="16" t="s">
        <v>34</v>
      </c>
      <c r="E398" s="16"/>
      <c r="F398" s="17" t="s">
        <v>37</v>
      </c>
      <c r="G398" s="17" t="n">
        <v>0</v>
      </c>
      <c r="H398" s="17" t="n">
        <v>0</v>
      </c>
      <c r="I398" s="17" t="n">
        <v>0</v>
      </c>
      <c r="J398" s="17" t="n">
        <v>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7" t="n">
        <v>0</v>
      </c>
      <c r="R398" s="17" t="s">
        <v>37</v>
      </c>
      <c r="S398" s="18" t="str">
        <f aca="false">IF(F398="-","",SUM(G398:Q398))</f>
        <v/>
      </c>
      <c r="T398" s="19" t="n">
        <v>0</v>
      </c>
      <c r="U398" s="17"/>
      <c r="V398" s="17" t="str">
        <f aca="false">IFERROR(VLOOKUP(U398,'Plantilla y Concentrado'!$B$4:$C$811,2,0),"")</f>
        <v/>
      </c>
      <c r="W398" s="20" t="n">
        <f aca="false">IF(S398=0,1,IF(S398&gt;AD398,(1-AE398),IF(S398&lt;AD398,1)))</f>
        <v>0</v>
      </c>
      <c r="X398" s="20" t="str">
        <f aca="false">IF(OR(S398=0,S398=""),"-",T398/S398)</f>
        <v>-</v>
      </c>
      <c r="Y398" s="21" t="n">
        <f aca="false">IF(T398&gt;S398,"SI")</f>
        <v>0</v>
      </c>
      <c r="Z398" s="22"/>
      <c r="AA398" s="22"/>
      <c r="AD398" s="23" t="str">
        <f aca="false">IF(F398="-","",F398*0.021)</f>
        <v/>
      </c>
      <c r="AE398" s="0" t="e">
        <f aca="false">IF(S398=0,"-",IF(S398&lt;AD398,(S398/100),((S398-AD398)/100)))</f>
        <v>#VALUE!</v>
      </c>
      <c r="AF398" s="0" t="n">
        <f aca="false">G398</f>
        <v>0</v>
      </c>
      <c r="AG398" s="0" t="n">
        <f aca="false">SUM(H398:Q398)</f>
        <v>0</v>
      </c>
    </row>
    <row r="399" customFormat="false" ht="13.5" hidden="false" customHeight="true" outlineLevel="0" collapsed="false">
      <c r="A399" s="13"/>
      <c r="B399" s="30"/>
      <c r="C399" s="25" t="s">
        <v>38</v>
      </c>
      <c r="D399" s="25"/>
      <c r="E399" s="26"/>
      <c r="F399" s="26" t="n">
        <f aca="false">SUM(F369:F398)</f>
        <v>844</v>
      </c>
      <c r="G399" s="26" t="n">
        <f aca="false">SUM(G369:G398)</f>
        <v>0</v>
      </c>
      <c r="H399" s="26" t="n">
        <f aca="false">SUM(H369:H398)</f>
        <v>0</v>
      </c>
      <c r="I399" s="26" t="n">
        <f aca="false">SUM(I369:I398)</f>
        <v>0</v>
      </c>
      <c r="J399" s="26" t="n">
        <f aca="false">SUM(J369:J398)</f>
        <v>0</v>
      </c>
      <c r="K399" s="26" t="n">
        <f aca="false">SUM(K369:K398)</f>
        <v>0</v>
      </c>
      <c r="L399" s="26" t="n">
        <f aca="false">SUM(L369:L398)</f>
        <v>0</v>
      </c>
      <c r="M399" s="26" t="n">
        <f aca="false">SUM(M369:M398)</f>
        <v>0</v>
      </c>
      <c r="N399" s="26" t="n">
        <f aca="false">SUM(N369:N398)</f>
        <v>0</v>
      </c>
      <c r="O399" s="26" t="n">
        <f aca="false">SUM(O369:O398)</f>
        <v>0</v>
      </c>
      <c r="P399" s="26" t="n">
        <f aca="false">SUM(P369:P398)</f>
        <v>0</v>
      </c>
      <c r="Q399" s="26" t="n">
        <f aca="false">SUM(Q369:Q398)</f>
        <v>0</v>
      </c>
      <c r="R399" s="26" t="n">
        <f aca="false">COUNTIF((R369:R398),"Si")</f>
        <v>18</v>
      </c>
      <c r="S399" s="18" t="n">
        <f aca="false">IF(F399="-","",SUM(G399:Q399))</f>
        <v>0</v>
      </c>
      <c r="T399" s="27" t="n">
        <f aca="false">SUM(T369:T398)</f>
        <v>0</v>
      </c>
      <c r="U399" s="26"/>
      <c r="V399" s="26" t="str">
        <f aca="false">IFERROR(VLOOKUP(U399,'Plantilla y Concentrado'!$B$4:$C$811,2,0),"")</f>
        <v/>
      </c>
      <c r="W399" s="20" t="n">
        <f aca="false">AVERAGE(W369:W398)</f>
        <v>0.6</v>
      </c>
      <c r="X399" s="20" t="str">
        <f aca="false">IF(OR(S399=0,S399=""),"-",T399/S399)</f>
        <v>-</v>
      </c>
      <c r="Y399" s="21" t="n">
        <f aca="false">IF(T399&gt;S399,"SI")</f>
        <v>0</v>
      </c>
      <c r="Z399" s="22"/>
      <c r="AA399" s="22"/>
      <c r="AD399" s="23" t="n">
        <f aca="false">IF(F399="-","",F399*0.021)</f>
        <v>17.724</v>
      </c>
      <c r="AE399" s="0" t="str">
        <f aca="false">IF(S399=0,"-",IF(S399&lt;AD399,(S399/100),((S399-AD399)/100)))</f>
        <v>-</v>
      </c>
      <c r="AF399" s="0" t="n">
        <f aca="false">G399</f>
        <v>0</v>
      </c>
      <c r="AG399" s="0" t="n">
        <f aca="false">SUM(H399:Q399)</f>
        <v>0</v>
      </c>
    </row>
    <row r="400" customFormat="false" ht="13.5" hidden="false" customHeight="true" outlineLevel="0" collapsed="false">
      <c r="A400" s="13"/>
      <c r="B400" s="30"/>
      <c r="C400" s="15" t="s">
        <v>42</v>
      </c>
      <c r="D400" s="16" t="s">
        <v>40</v>
      </c>
      <c r="E400" s="16" t="n">
        <v>48</v>
      </c>
      <c r="F400" s="17" t="n">
        <v>66</v>
      </c>
      <c r="G400" s="17" t="n">
        <v>0</v>
      </c>
      <c r="H400" s="17" t="n">
        <v>0</v>
      </c>
      <c r="I400" s="17" t="n">
        <v>0</v>
      </c>
      <c r="J400" s="17" t="n">
        <v>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7" t="n">
        <v>0</v>
      </c>
      <c r="R400" s="17" t="s">
        <v>35</v>
      </c>
      <c r="S400" s="18" t="n">
        <f aca="false">IF(F400="-","",SUM(G400:Q400))</f>
        <v>0</v>
      </c>
      <c r="T400" s="19" t="n">
        <v>0</v>
      </c>
      <c r="U400" s="17" t="n">
        <v>139272</v>
      </c>
      <c r="V400" s="17" t="str">
        <f aca="false">IFERROR(VLOOKUP(U400,'Plantilla y Concentrado'!$B$4:$C$811,2,0),"")</f>
        <v>Guzman Navarrete Arlen Esmeralda</v>
      </c>
      <c r="W400" s="20" t="n">
        <f aca="false">IF(S400=0,1,IF(S400&gt;AD400,(1-AE400),IF(S400&lt;AD400,1)))</f>
        <v>1</v>
      </c>
      <c r="X400" s="20" t="str">
        <f aca="false">IF(OR(S400=0,S400=""),"-",T400/S400)</f>
        <v>-</v>
      </c>
      <c r="Y400" s="21" t="n">
        <f aca="false">IF(T400&gt;S400,"SI")</f>
        <v>0</v>
      </c>
      <c r="Z400" s="22"/>
      <c r="AA400" s="22"/>
      <c r="AD400" s="23" t="n">
        <f aca="false">IF(F400="-","",F400*0.021)</f>
        <v>1.386</v>
      </c>
      <c r="AE400" s="0" t="str">
        <f aca="false">IF(S400=0,"-",IF(S400&lt;AD400,(S400/100),((S400-AD400)/100)))</f>
        <v>-</v>
      </c>
      <c r="AF400" s="0" t="n">
        <f aca="false">G400</f>
        <v>0</v>
      </c>
      <c r="AG400" s="0" t="n">
        <f aca="false">SUM(H400:Q400)</f>
        <v>0</v>
      </c>
    </row>
    <row r="401" customFormat="false" ht="13.5" hidden="false" customHeight="true" outlineLevel="0" collapsed="false">
      <c r="A401" s="13"/>
      <c r="B401" s="30"/>
      <c r="C401" s="15" t="s">
        <v>42</v>
      </c>
      <c r="D401" s="16" t="s">
        <v>40</v>
      </c>
      <c r="E401" s="16" t="n">
        <v>49</v>
      </c>
      <c r="F401" s="17" t="n">
        <v>62</v>
      </c>
      <c r="G401" s="17" t="n">
        <v>0</v>
      </c>
      <c r="H401" s="17" t="n">
        <v>0</v>
      </c>
      <c r="I401" s="17" t="n">
        <v>0</v>
      </c>
      <c r="J401" s="17" t="n">
        <v>0</v>
      </c>
      <c r="K401" s="17" t="n">
        <v>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7" t="n">
        <v>0</v>
      </c>
      <c r="R401" s="17" t="s">
        <v>35</v>
      </c>
      <c r="S401" s="18" t="n">
        <f aca="false">IF(F401="-","",SUM(G401:Q401))</f>
        <v>0</v>
      </c>
      <c r="T401" s="19" t="n">
        <v>0</v>
      </c>
      <c r="U401" s="17" t="n">
        <v>139272</v>
      </c>
      <c r="V401" s="17" t="str">
        <f aca="false">IFERROR(VLOOKUP(U401,'Plantilla y Concentrado'!$B$4:$C$811,2,0),"")</f>
        <v>Guzman Navarrete Arlen Esmeralda</v>
      </c>
      <c r="W401" s="20" t="n">
        <f aca="false">IF(S401=0,1,IF(S401&gt;AD401,(1-AE401),IF(S401&lt;AD401,1)))</f>
        <v>1</v>
      </c>
      <c r="X401" s="20" t="str">
        <f aca="false">IF(OR(S401=0,S401=""),"-",T401/S401)</f>
        <v>-</v>
      </c>
      <c r="Y401" s="21" t="n">
        <f aca="false">IF(T401&gt;S401,"SI")</f>
        <v>0</v>
      </c>
      <c r="Z401" s="22"/>
      <c r="AA401" s="22"/>
      <c r="AD401" s="23" t="n">
        <f aca="false">IF(F401="-","",F401*0.021)</f>
        <v>1.302</v>
      </c>
      <c r="AE401" s="0" t="str">
        <f aca="false">IF(S401=0,"-",IF(S401&lt;AD401,(S401/100),((S401-AD401)/100)))</f>
        <v>-</v>
      </c>
      <c r="AF401" s="0" t="n">
        <f aca="false">G401</f>
        <v>0</v>
      </c>
      <c r="AG401" s="0" t="n">
        <f aca="false">SUM(H401:Q401)</f>
        <v>0</v>
      </c>
    </row>
    <row r="402" customFormat="false" ht="13.5" hidden="false" customHeight="true" outlineLevel="0" collapsed="false">
      <c r="A402" s="13"/>
      <c r="B402" s="30"/>
      <c r="C402" s="15" t="s">
        <v>42</v>
      </c>
      <c r="D402" s="16" t="s">
        <v>40</v>
      </c>
      <c r="E402" s="16" t="n">
        <v>50</v>
      </c>
      <c r="F402" s="17" t="n">
        <v>74</v>
      </c>
      <c r="G402" s="17" t="n">
        <v>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0</v>
      </c>
      <c r="P402" s="17" t="n">
        <v>0</v>
      </c>
      <c r="Q402" s="17" t="n">
        <v>0</v>
      </c>
      <c r="R402" s="17" t="s">
        <v>35</v>
      </c>
      <c r="S402" s="18" t="n">
        <f aca="false">IF(F402="-","",SUM(G402:Q402))</f>
        <v>0</v>
      </c>
      <c r="T402" s="19" t="n">
        <v>0</v>
      </c>
      <c r="U402" s="17" t="n">
        <v>145379</v>
      </c>
      <c r="V402" s="17" t="str">
        <f aca="false">IFERROR(VLOOKUP(U402,'Plantilla y Concentrado'!$B$4:$C$811,2,0),"")</f>
        <v/>
      </c>
      <c r="W402" s="20" t="n">
        <f aca="false">IF(S402=0,1,IF(S402&gt;AD402,(1-AE402),IF(S402&lt;AD402,1)))</f>
        <v>1</v>
      </c>
      <c r="X402" s="20" t="str">
        <f aca="false">IF(OR(S402=0,S402=""),"-",T402/S402)</f>
        <v>-</v>
      </c>
      <c r="Y402" s="21" t="n">
        <f aca="false">IF(T402&gt;S402,"SI")</f>
        <v>0</v>
      </c>
      <c r="Z402" s="22"/>
      <c r="AA402" s="22"/>
      <c r="AD402" s="23" t="n">
        <f aca="false">IF(F402="-","",F402*0.021)</f>
        <v>1.554</v>
      </c>
      <c r="AE402" s="0" t="str">
        <f aca="false">IF(S402=0,"-",IF(S402&lt;AD402,(S402/100),((S402-AD402)/100)))</f>
        <v>-</v>
      </c>
      <c r="AF402" s="0" t="n">
        <f aca="false">G402</f>
        <v>0</v>
      </c>
      <c r="AG402" s="0" t="n">
        <f aca="false">SUM(H402:Q402)</f>
        <v>0</v>
      </c>
    </row>
    <row r="403" customFormat="false" ht="13.5" hidden="false" customHeight="true" outlineLevel="0" collapsed="false">
      <c r="A403" s="13"/>
      <c r="B403" s="30"/>
      <c r="C403" s="15" t="s">
        <v>42</v>
      </c>
      <c r="D403" s="16" t="s">
        <v>40</v>
      </c>
      <c r="E403" s="16" t="n">
        <v>51</v>
      </c>
      <c r="F403" s="17" t="n">
        <v>85</v>
      </c>
      <c r="G403" s="17" t="n">
        <v>0</v>
      </c>
      <c r="H403" s="17" t="n">
        <v>0</v>
      </c>
      <c r="I403" s="17" t="n">
        <v>0</v>
      </c>
      <c r="J403" s="17" t="n">
        <v>0</v>
      </c>
      <c r="K403" s="17" t="n">
        <v>0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7" t="n">
        <v>0</v>
      </c>
      <c r="R403" s="17" t="s">
        <v>35</v>
      </c>
      <c r="S403" s="18" t="n">
        <f aca="false">IF(F403="-","",SUM(G403:Q403))</f>
        <v>0</v>
      </c>
      <c r="T403" s="19" t="n">
        <v>0</v>
      </c>
      <c r="U403" s="17" t="n">
        <v>145379</v>
      </c>
      <c r="V403" s="17" t="str">
        <f aca="false">IFERROR(VLOOKUP(U403,'Plantilla y Concentrado'!$B$4:$C$811,2,0),"")</f>
        <v/>
      </c>
      <c r="W403" s="20" t="n">
        <f aca="false">IF(S403=0,1,IF(S403&gt;AD403,(1-AE403),IF(S403&lt;AD403,1)))</f>
        <v>1</v>
      </c>
      <c r="X403" s="20" t="str">
        <f aca="false">IF(OR(S403=0,S403=""),"-",T403/S403)</f>
        <v>-</v>
      </c>
      <c r="Y403" s="21" t="n">
        <f aca="false">IF(T403&gt;S403,"SI")</f>
        <v>0</v>
      </c>
      <c r="Z403" s="22"/>
      <c r="AA403" s="22"/>
      <c r="AD403" s="23" t="n">
        <f aca="false">IF(F403="-","",F403*0.021)</f>
        <v>1.785</v>
      </c>
      <c r="AE403" s="0" t="str">
        <f aca="false">IF(S403=0,"-",IF(S403&lt;AD403,(S403/100),((S403-AD403)/100)))</f>
        <v>-</v>
      </c>
      <c r="AF403" s="0" t="n">
        <f aca="false">G403</f>
        <v>0</v>
      </c>
      <c r="AG403" s="0" t="n">
        <f aca="false">SUM(H403:Q403)</f>
        <v>0</v>
      </c>
    </row>
    <row r="404" customFormat="false" ht="13.5" hidden="false" customHeight="true" outlineLevel="0" collapsed="false">
      <c r="A404" s="13"/>
      <c r="B404" s="30"/>
      <c r="C404" s="15" t="s">
        <v>42</v>
      </c>
      <c r="D404" s="16" t="s">
        <v>40</v>
      </c>
      <c r="E404" s="16" t="n">
        <v>52</v>
      </c>
      <c r="F404" s="17" t="n">
        <v>51</v>
      </c>
      <c r="G404" s="17" t="n">
        <v>0</v>
      </c>
      <c r="H404" s="17" t="n">
        <v>0</v>
      </c>
      <c r="I404" s="17" t="n">
        <v>0</v>
      </c>
      <c r="J404" s="17" t="n">
        <v>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7" t="n">
        <v>0</v>
      </c>
      <c r="R404" s="17" t="s">
        <v>35</v>
      </c>
      <c r="S404" s="18" t="n">
        <f aca="false">IF(F404="-","",SUM(G404:Q404))</f>
        <v>0</v>
      </c>
      <c r="T404" s="19" t="n">
        <v>0</v>
      </c>
      <c r="U404" s="17" t="n">
        <v>145379</v>
      </c>
      <c r="V404" s="17" t="str">
        <f aca="false">IFERROR(VLOOKUP(U404,'Plantilla y Concentrado'!$B$4:$C$811,2,0),"")</f>
        <v/>
      </c>
      <c r="W404" s="20" t="n">
        <f aca="false">IF(S404=0,1,IF(S404&gt;AD404,(1-AE404),IF(S404&lt;AD404,1)))</f>
        <v>1</v>
      </c>
      <c r="X404" s="20" t="str">
        <f aca="false">IF(OR(S404=0,S404=""),"-",T404/S404)</f>
        <v>-</v>
      </c>
      <c r="Y404" s="21" t="n">
        <f aca="false">IF(T404&gt;S404,"SI")</f>
        <v>0</v>
      </c>
      <c r="Z404" s="22"/>
      <c r="AA404" s="22"/>
      <c r="AD404" s="23" t="n">
        <f aca="false">IF(F404="-","",F404*0.021)</f>
        <v>1.071</v>
      </c>
      <c r="AE404" s="0" t="str">
        <f aca="false">IF(S404=0,"-",IF(S404&lt;AD404,(S404/100),((S404-AD404)/100)))</f>
        <v>-</v>
      </c>
      <c r="AF404" s="0" t="n">
        <f aca="false">G404</f>
        <v>0</v>
      </c>
      <c r="AG404" s="0" t="n">
        <f aca="false">SUM(H404:Q404)</f>
        <v>0</v>
      </c>
    </row>
    <row r="405" customFormat="false" ht="13.5" hidden="false" customHeight="true" outlineLevel="0" collapsed="false">
      <c r="A405" s="13"/>
      <c r="B405" s="30"/>
      <c r="C405" s="15" t="s">
        <v>42</v>
      </c>
      <c r="D405" s="16" t="s">
        <v>40</v>
      </c>
      <c r="E405" s="16" t="s">
        <v>41</v>
      </c>
      <c r="F405" s="17" t="n">
        <v>75</v>
      </c>
      <c r="G405" s="17" t="n">
        <v>0</v>
      </c>
      <c r="H405" s="17" t="n">
        <v>0</v>
      </c>
      <c r="I405" s="17" t="n">
        <v>0</v>
      </c>
      <c r="J405" s="17" t="n">
        <v>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7" t="n">
        <v>0</v>
      </c>
      <c r="R405" s="17" t="s">
        <v>35</v>
      </c>
      <c r="S405" s="18" t="n">
        <f aca="false">IF(F405="-","",SUM(G405:Q405))</f>
        <v>0</v>
      </c>
      <c r="T405" s="19" t="n">
        <v>0</v>
      </c>
      <c r="U405" s="17" t="n">
        <v>155312</v>
      </c>
      <c r="V405" s="17" t="str">
        <f aca="false">IFERROR(VLOOKUP(U405,'Plantilla y Concentrado'!$B$4:$C$811,2,0),"")</f>
        <v>Rosas Paniagua Elizabeth</v>
      </c>
      <c r="W405" s="20" t="n">
        <f aca="false">IF(S405=0,1,IF(S405&gt;AD405,(1-AE405),IF(S405&lt;AD405,1)))</f>
        <v>1</v>
      </c>
      <c r="X405" s="20" t="str">
        <f aca="false">IF(OR(S405=0,S405=""),"-",T405/S405)</f>
        <v>-</v>
      </c>
      <c r="Y405" s="21" t="n">
        <f aca="false">IF(T405&gt;S405,"SI")</f>
        <v>0</v>
      </c>
      <c r="Z405" s="22"/>
      <c r="AA405" s="22"/>
      <c r="AD405" s="23" t="n">
        <f aca="false">IF(F405="-","",F405*0.021)</f>
        <v>1.575</v>
      </c>
      <c r="AE405" s="0" t="str">
        <f aca="false">IF(S405=0,"-",IF(S405&lt;AD405,(S405/100),((S405-AD405)/100)))</f>
        <v>-</v>
      </c>
      <c r="AF405" s="0" t="n">
        <f aca="false">G405</f>
        <v>0</v>
      </c>
      <c r="AG405" s="0" t="n">
        <f aca="false">SUM(H405:Q405)</f>
        <v>0</v>
      </c>
    </row>
    <row r="406" customFormat="false" ht="13.5" hidden="false" customHeight="true" outlineLevel="0" collapsed="false">
      <c r="A406" s="13"/>
      <c r="B406" s="30"/>
      <c r="C406" s="15" t="s">
        <v>42</v>
      </c>
      <c r="D406" s="16" t="s">
        <v>40</v>
      </c>
      <c r="E406" s="16" t="n">
        <v>56</v>
      </c>
      <c r="F406" s="17" t="n">
        <v>60</v>
      </c>
      <c r="G406" s="17" t="n">
        <v>0</v>
      </c>
      <c r="H406" s="17" t="n">
        <v>0</v>
      </c>
      <c r="I406" s="17" t="n">
        <v>0</v>
      </c>
      <c r="J406" s="17" t="n">
        <v>0</v>
      </c>
      <c r="K406" s="17" t="n">
        <v>0</v>
      </c>
      <c r="L406" s="17" t="n">
        <v>0</v>
      </c>
      <c r="M406" s="17" t="n">
        <v>0</v>
      </c>
      <c r="N406" s="17" t="n">
        <v>0</v>
      </c>
      <c r="O406" s="17" t="n">
        <v>0</v>
      </c>
      <c r="P406" s="17" t="n">
        <v>0</v>
      </c>
      <c r="Q406" s="17" t="n">
        <v>0</v>
      </c>
      <c r="R406" s="17" t="s">
        <v>35</v>
      </c>
      <c r="S406" s="18" t="n">
        <f aca="false">IF(F406="-","",SUM(G406:Q406))</f>
        <v>0</v>
      </c>
      <c r="T406" s="19" t="n">
        <v>0</v>
      </c>
      <c r="U406" s="17" t="n">
        <v>155312</v>
      </c>
      <c r="V406" s="17" t="str">
        <f aca="false">IFERROR(VLOOKUP(U406,'Plantilla y Concentrado'!$B$4:$C$811,2,0),"")</f>
        <v>Rosas Paniagua Elizabeth</v>
      </c>
      <c r="W406" s="20" t="n">
        <f aca="false">IF(S406=0,1,IF(S406&gt;AD406,(1-AE406),IF(S406&lt;AD406,1)))</f>
        <v>1</v>
      </c>
      <c r="X406" s="20" t="str">
        <f aca="false">IF(OR(S406=0,S406=""),"-",T406/S406)</f>
        <v>-</v>
      </c>
      <c r="Y406" s="21" t="n">
        <f aca="false">IF(T406&gt;S406,"SI")</f>
        <v>0</v>
      </c>
      <c r="Z406" s="22"/>
      <c r="AA406" s="22"/>
      <c r="AD406" s="23" t="n">
        <f aca="false">IF(F406="-","",F406*0.021)</f>
        <v>1.26</v>
      </c>
      <c r="AE406" s="0" t="str">
        <f aca="false">IF(S406=0,"-",IF(S406&lt;AD406,(S406/100),((S406-AD406)/100)))</f>
        <v>-</v>
      </c>
      <c r="AF406" s="0" t="n">
        <f aca="false">G406</f>
        <v>0</v>
      </c>
      <c r="AG406" s="0" t="n">
        <f aca="false">SUM(H406:Q406)</f>
        <v>0</v>
      </c>
    </row>
    <row r="407" customFormat="false" ht="13.5" hidden="false" customHeight="true" outlineLevel="0" collapsed="false">
      <c r="A407" s="13"/>
      <c r="B407" s="30"/>
      <c r="C407" s="15" t="s">
        <v>42</v>
      </c>
      <c r="D407" s="16" t="s">
        <v>40</v>
      </c>
      <c r="E407" s="16" t="n">
        <v>57</v>
      </c>
      <c r="F407" s="17" t="n">
        <v>81</v>
      </c>
      <c r="G407" s="17" t="n">
        <v>0</v>
      </c>
      <c r="H407" s="17" t="n">
        <v>0</v>
      </c>
      <c r="I407" s="17" t="n">
        <v>0</v>
      </c>
      <c r="J407" s="17" t="n">
        <v>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7" t="n">
        <v>0</v>
      </c>
      <c r="R407" s="17" t="s">
        <v>35</v>
      </c>
      <c r="S407" s="18" t="n">
        <f aca="false">IF(F407="-","",SUM(G407:Q407))</f>
        <v>0</v>
      </c>
      <c r="T407" s="19" t="n">
        <v>0</v>
      </c>
      <c r="U407" s="17" t="n">
        <v>155312</v>
      </c>
      <c r="V407" s="17" t="str">
        <f aca="false">IFERROR(VLOOKUP(U407,'Plantilla y Concentrado'!$B$4:$C$811,2,0),"")</f>
        <v>Rosas Paniagua Elizabeth</v>
      </c>
      <c r="W407" s="20" t="n">
        <f aca="false">IF(S407=0,1,IF(S407&gt;AD407,(1-AE407),IF(S407&lt;AD407,1)))</f>
        <v>1</v>
      </c>
      <c r="X407" s="20" t="str">
        <f aca="false">IF(OR(S407=0,S407=""),"-",T407/S407)</f>
        <v>-</v>
      </c>
      <c r="Y407" s="21" t="n">
        <f aca="false">IF(T407&gt;S407,"SI")</f>
        <v>0</v>
      </c>
      <c r="Z407" s="22"/>
      <c r="AA407" s="22"/>
      <c r="AD407" s="23" t="n">
        <f aca="false">IF(F407="-","",F407*0.021)</f>
        <v>1.701</v>
      </c>
      <c r="AE407" s="0" t="str">
        <f aca="false">IF(S407=0,"-",IF(S407&lt;AD407,(S407/100),((S407-AD407)/100)))</f>
        <v>-</v>
      </c>
      <c r="AF407" s="0" t="n">
        <f aca="false">G407</f>
        <v>0</v>
      </c>
      <c r="AG407" s="0" t="n">
        <f aca="false">SUM(H407:Q407)</f>
        <v>0</v>
      </c>
    </row>
    <row r="408" customFormat="false" ht="13.5" hidden="false" customHeight="true" outlineLevel="0" collapsed="false">
      <c r="A408" s="13"/>
      <c r="B408" s="30"/>
      <c r="C408" s="15" t="s">
        <v>42</v>
      </c>
      <c r="D408" s="16" t="s">
        <v>40</v>
      </c>
      <c r="E408" s="16" t="n">
        <v>58</v>
      </c>
      <c r="F408" s="17" t="n">
        <v>57</v>
      </c>
      <c r="G408" s="17" t="n">
        <v>0</v>
      </c>
      <c r="H408" s="17" t="n">
        <v>0</v>
      </c>
      <c r="I408" s="17" t="n">
        <v>0</v>
      </c>
      <c r="J408" s="17" t="n">
        <v>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7" t="n">
        <v>0</v>
      </c>
      <c r="R408" s="17" t="s">
        <v>35</v>
      </c>
      <c r="S408" s="18" t="n">
        <f aca="false">IF(F408="-","",SUM(G408:Q408))</f>
        <v>0</v>
      </c>
      <c r="T408" s="19" t="n">
        <v>0</v>
      </c>
      <c r="U408" s="17" t="n">
        <v>139272</v>
      </c>
      <c r="V408" s="17" t="str">
        <f aca="false">IFERROR(VLOOKUP(U408,'Plantilla y Concentrado'!$B$4:$C$811,2,0),"")</f>
        <v>Guzman Navarrete Arlen Esmeralda</v>
      </c>
      <c r="W408" s="20" t="n">
        <f aca="false">IF(S408=0,1,IF(S408&gt;AD408,(1-AE408),IF(S408&lt;AD408,1)))</f>
        <v>1</v>
      </c>
      <c r="X408" s="20" t="str">
        <f aca="false">IF(OR(S408=0,S408=""),"-",T408/S408)</f>
        <v>-</v>
      </c>
      <c r="Y408" s="21" t="n">
        <f aca="false">IF(T408&gt;S408,"SI")</f>
        <v>0</v>
      </c>
      <c r="Z408" s="22"/>
      <c r="AA408" s="22"/>
      <c r="AD408" s="23" t="n">
        <f aca="false">IF(F408="-","",F408*0.021)</f>
        <v>1.197</v>
      </c>
      <c r="AE408" s="0" t="str">
        <f aca="false">IF(S408=0,"-",IF(S408&lt;AD408,(S408/100),((S408-AD408)/100)))</f>
        <v>-</v>
      </c>
      <c r="AF408" s="0" t="n">
        <f aca="false">G408</f>
        <v>0</v>
      </c>
      <c r="AG408" s="0" t="n">
        <f aca="false">SUM(H408:Q408)</f>
        <v>0</v>
      </c>
    </row>
    <row r="409" customFormat="false" ht="13.5" hidden="true" customHeight="true" outlineLevel="0" collapsed="false">
      <c r="A409" s="13"/>
      <c r="B409" s="30"/>
      <c r="C409" s="15" t="s">
        <v>42</v>
      </c>
      <c r="D409" s="16" t="s">
        <v>40</v>
      </c>
      <c r="E409" s="16"/>
      <c r="F409" s="17" t="s">
        <v>37</v>
      </c>
      <c r="G409" s="17" t="n">
        <v>0</v>
      </c>
      <c r="H409" s="17" t="n">
        <v>0</v>
      </c>
      <c r="I409" s="17" t="n">
        <v>0</v>
      </c>
      <c r="J409" s="17" t="n">
        <v>0</v>
      </c>
      <c r="K409" s="17" t="n">
        <v>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7" t="n">
        <v>0</v>
      </c>
      <c r="R409" s="17" t="s">
        <v>37</v>
      </c>
      <c r="S409" s="18" t="str">
        <f aca="false">IF(F409="-","",SUM(G409:Q409))</f>
        <v/>
      </c>
      <c r="T409" s="19" t="n">
        <v>0</v>
      </c>
      <c r="U409" s="17"/>
      <c r="V409" s="17" t="str">
        <f aca="false">IFERROR(VLOOKUP(U409,'Plantilla y Concentrado'!$B$4:$C$811,2,0),"")</f>
        <v/>
      </c>
      <c r="W409" s="20" t="n">
        <f aca="false">IF(S409=0,1,IF(S409&gt;AD409,(1-AE409),IF(S409&lt;AD409,1)))</f>
        <v>0</v>
      </c>
      <c r="X409" s="20" t="str">
        <f aca="false">IF(OR(S409=0,S409=""),"-",T409/S409)</f>
        <v>-</v>
      </c>
      <c r="Y409" s="21" t="n">
        <f aca="false">IF(T409&gt;S409,"SI")</f>
        <v>0</v>
      </c>
      <c r="Z409" s="22"/>
      <c r="AA409" s="22"/>
      <c r="AD409" s="23" t="str">
        <f aca="false">IF(F409="-","",F409*0.021)</f>
        <v/>
      </c>
      <c r="AE409" s="0" t="e">
        <f aca="false">IF(S409=0,"-",IF(S409&lt;AD409,(S409/100),((S409-AD409)/100)))</f>
        <v>#VALUE!</v>
      </c>
      <c r="AF409" s="0" t="n">
        <f aca="false">G409</f>
        <v>0</v>
      </c>
      <c r="AG409" s="0" t="n">
        <f aca="false">SUM(H409:Q409)</f>
        <v>0</v>
      </c>
    </row>
    <row r="410" customFormat="false" ht="13.5" hidden="true" customHeight="true" outlineLevel="0" collapsed="false">
      <c r="A410" s="13"/>
      <c r="B410" s="30"/>
      <c r="C410" s="15" t="s">
        <v>39</v>
      </c>
      <c r="D410" s="16" t="s">
        <v>40</v>
      </c>
      <c r="E410" s="16"/>
      <c r="F410" s="17" t="s">
        <v>37</v>
      </c>
      <c r="G410" s="17" t="n">
        <v>0</v>
      </c>
      <c r="H410" s="17" t="n">
        <v>0</v>
      </c>
      <c r="I410" s="17" t="n">
        <v>0</v>
      </c>
      <c r="J410" s="17" t="n">
        <v>0</v>
      </c>
      <c r="K410" s="17" t="n">
        <v>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7" t="n">
        <v>0</v>
      </c>
      <c r="R410" s="17" t="s">
        <v>37</v>
      </c>
      <c r="S410" s="18" t="str">
        <f aca="false">IF(F410="-","",SUM(G410:Q410))</f>
        <v/>
      </c>
      <c r="T410" s="19" t="n">
        <v>0</v>
      </c>
      <c r="U410" s="17"/>
      <c r="V410" s="17" t="str">
        <f aca="false">IFERROR(VLOOKUP(U410,'Plantilla y Concentrado'!$B$4:$C$811,2,0),"")</f>
        <v/>
      </c>
      <c r="W410" s="20" t="n">
        <f aca="false">IF(S410=0,1,IF(S410&gt;AD410,(1-AE410),IF(S410&lt;AD410,1)))</f>
        <v>0</v>
      </c>
      <c r="X410" s="20" t="str">
        <f aca="false">IF(OR(S410=0,S410=""),"-",T410/S410)</f>
        <v>-</v>
      </c>
      <c r="Y410" s="21" t="n">
        <f aca="false">IF(T410&gt;S410,"SI")</f>
        <v>0</v>
      </c>
      <c r="Z410" s="22"/>
      <c r="AA410" s="22"/>
      <c r="AD410" s="23" t="str">
        <f aca="false">IF(F410="-","",F410*0.021)</f>
        <v/>
      </c>
      <c r="AE410" s="0" t="e">
        <f aca="false">IF(S410=0,"-",IF(S410&lt;AD410,(S410/100),((S410-AD410)/100)))</f>
        <v>#VALUE!</v>
      </c>
      <c r="AF410" s="0" t="n">
        <f aca="false">G410</f>
        <v>0</v>
      </c>
      <c r="AG410" s="0" t="n">
        <f aca="false">SUM(H410:Q410)</f>
        <v>0</v>
      </c>
    </row>
    <row r="411" customFormat="false" ht="13.5" hidden="true" customHeight="true" outlineLevel="0" collapsed="false">
      <c r="A411" s="13"/>
      <c r="B411" s="30"/>
      <c r="C411" s="15" t="s">
        <v>39</v>
      </c>
      <c r="D411" s="16" t="s">
        <v>40</v>
      </c>
      <c r="E411" s="16"/>
      <c r="F411" s="17" t="s">
        <v>37</v>
      </c>
      <c r="G411" s="17" t="n">
        <v>0</v>
      </c>
      <c r="H411" s="17" t="n">
        <v>0</v>
      </c>
      <c r="I411" s="17" t="n">
        <v>0</v>
      </c>
      <c r="J411" s="17" t="n">
        <v>0</v>
      </c>
      <c r="K411" s="17" t="n">
        <v>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0</v>
      </c>
      <c r="Q411" s="17" t="n">
        <v>0</v>
      </c>
      <c r="R411" s="17" t="s">
        <v>37</v>
      </c>
      <c r="S411" s="18" t="str">
        <f aca="false">IF(F411="-","",SUM(G411:Q411))</f>
        <v/>
      </c>
      <c r="T411" s="19" t="n">
        <v>0</v>
      </c>
      <c r="U411" s="17"/>
      <c r="V411" s="17" t="str">
        <f aca="false">IFERROR(VLOOKUP(U411,'Plantilla y Concentrado'!$B$4:$C$811,2,0),"")</f>
        <v/>
      </c>
      <c r="W411" s="20" t="n">
        <f aca="false">IF(S411=0,1,IF(S411&gt;AD411,(1-AE411),IF(S411&lt;AD411,1)))</f>
        <v>0</v>
      </c>
      <c r="X411" s="20" t="str">
        <f aca="false">IF(OR(S411=0,S411=""),"-",T411/S411)</f>
        <v>-</v>
      </c>
      <c r="Y411" s="21" t="n">
        <f aca="false">IF(T411&gt;S411,"SI")</f>
        <v>0</v>
      </c>
      <c r="Z411" s="22"/>
      <c r="AA411" s="22"/>
      <c r="AD411" s="23" t="str">
        <f aca="false">IF(F411="-","",F411*0.021)</f>
        <v/>
      </c>
      <c r="AE411" s="0" t="e">
        <f aca="false">IF(S411=0,"-",IF(S411&lt;AD411,(S411/100),((S411-AD411)/100)))</f>
        <v>#VALUE!</v>
      </c>
      <c r="AF411" s="0" t="n">
        <f aca="false">G411</f>
        <v>0</v>
      </c>
      <c r="AG411" s="0" t="n">
        <f aca="false">SUM(H411:Q411)</f>
        <v>0</v>
      </c>
    </row>
    <row r="412" customFormat="false" ht="13.5" hidden="true" customHeight="true" outlineLevel="0" collapsed="false">
      <c r="A412" s="13"/>
      <c r="B412" s="30"/>
      <c r="C412" s="15" t="s">
        <v>39</v>
      </c>
      <c r="D412" s="16" t="s">
        <v>40</v>
      </c>
      <c r="E412" s="16"/>
      <c r="F412" s="17" t="s">
        <v>37</v>
      </c>
      <c r="G412" s="17" t="n">
        <v>0</v>
      </c>
      <c r="H412" s="17" t="n">
        <v>0</v>
      </c>
      <c r="I412" s="17" t="n">
        <v>0</v>
      </c>
      <c r="J412" s="17" t="n">
        <v>0</v>
      </c>
      <c r="K412" s="17" t="n">
        <v>0</v>
      </c>
      <c r="L412" s="17" t="n">
        <v>0</v>
      </c>
      <c r="M412" s="17" t="n">
        <v>0</v>
      </c>
      <c r="N412" s="17" t="n">
        <v>0</v>
      </c>
      <c r="O412" s="17" t="n">
        <v>0</v>
      </c>
      <c r="P412" s="17" t="n">
        <v>0</v>
      </c>
      <c r="Q412" s="17" t="n">
        <v>0</v>
      </c>
      <c r="R412" s="17" t="s">
        <v>37</v>
      </c>
      <c r="S412" s="18" t="str">
        <f aca="false">IF(F412="-","",SUM(G412:Q412))</f>
        <v/>
      </c>
      <c r="T412" s="19" t="n">
        <v>0</v>
      </c>
      <c r="U412" s="17"/>
      <c r="V412" s="17" t="str">
        <f aca="false">IFERROR(VLOOKUP(U412,'Plantilla y Concentrado'!$B$4:$C$811,2,0),"")</f>
        <v/>
      </c>
      <c r="W412" s="20" t="n">
        <f aca="false">IF(S412=0,1,IF(S412&gt;AD412,(1-AE412),IF(S412&lt;AD412,1)))</f>
        <v>0</v>
      </c>
      <c r="X412" s="20" t="str">
        <f aca="false">IF(OR(S412=0,S412=""),"-",T412/S412)</f>
        <v>-</v>
      </c>
      <c r="Y412" s="21" t="n">
        <f aca="false">IF(T412&gt;S412,"SI")</f>
        <v>0</v>
      </c>
      <c r="Z412" s="22"/>
      <c r="AA412" s="22"/>
      <c r="AD412" s="23" t="str">
        <f aca="false">IF(F412="-","",F412*0.021)</f>
        <v/>
      </c>
      <c r="AE412" s="0" t="e">
        <f aca="false">IF(S412=0,"-",IF(S412&lt;AD412,(S412/100),((S412-AD412)/100)))</f>
        <v>#VALUE!</v>
      </c>
      <c r="AF412" s="0" t="n">
        <f aca="false">G412</f>
        <v>0</v>
      </c>
      <c r="AG412" s="0" t="n">
        <f aca="false">SUM(H412:Q412)</f>
        <v>0</v>
      </c>
    </row>
    <row r="413" customFormat="false" ht="13.5" hidden="true" customHeight="true" outlineLevel="0" collapsed="false">
      <c r="A413" s="13"/>
      <c r="B413" s="30"/>
      <c r="C413" s="15" t="s">
        <v>39</v>
      </c>
      <c r="D413" s="16" t="s">
        <v>40</v>
      </c>
      <c r="E413" s="16"/>
      <c r="F413" s="17" t="s">
        <v>37</v>
      </c>
      <c r="G413" s="17" t="n">
        <v>0</v>
      </c>
      <c r="H413" s="17" t="n">
        <v>0</v>
      </c>
      <c r="I413" s="17" t="n">
        <v>0</v>
      </c>
      <c r="J413" s="17" t="n">
        <v>0</v>
      </c>
      <c r="K413" s="17" t="n">
        <v>0</v>
      </c>
      <c r="L413" s="17" t="n">
        <v>0</v>
      </c>
      <c r="M413" s="17" t="n">
        <v>0</v>
      </c>
      <c r="N413" s="17" t="n">
        <v>0</v>
      </c>
      <c r="O413" s="17" t="n">
        <v>0</v>
      </c>
      <c r="P413" s="17" t="n">
        <v>0</v>
      </c>
      <c r="Q413" s="17" t="n">
        <v>0</v>
      </c>
      <c r="R413" s="17" t="s">
        <v>37</v>
      </c>
      <c r="S413" s="18" t="str">
        <f aca="false">IF(F413="-","",SUM(G413:Q413))</f>
        <v/>
      </c>
      <c r="T413" s="19" t="n">
        <v>0</v>
      </c>
      <c r="U413" s="17"/>
      <c r="V413" s="17" t="str">
        <f aca="false">IFERROR(VLOOKUP(U413,'Plantilla y Concentrado'!$B$4:$C$811,2,0),"")</f>
        <v/>
      </c>
      <c r="W413" s="20" t="n">
        <f aca="false">IF(S413=0,1,IF(S413&gt;AD413,(1-AE413),IF(S413&lt;AD413,1)))</f>
        <v>0</v>
      </c>
      <c r="X413" s="20" t="str">
        <f aca="false">IF(OR(S413=0,S413=""),"-",T413/S413)</f>
        <v>-</v>
      </c>
      <c r="Y413" s="21" t="n">
        <f aca="false">IF(T413&gt;S413,"SI")</f>
        <v>0</v>
      </c>
      <c r="Z413" s="22"/>
      <c r="AA413" s="22"/>
      <c r="AD413" s="23" t="str">
        <f aca="false">IF(F413="-","",F413*0.021)</f>
        <v/>
      </c>
      <c r="AE413" s="0" t="e">
        <f aca="false">IF(S413=0,"-",IF(S413&lt;AD413,(S413/100),((S413-AD413)/100)))</f>
        <v>#VALUE!</v>
      </c>
      <c r="AF413" s="0" t="n">
        <f aca="false">G413</f>
        <v>0</v>
      </c>
      <c r="AG413" s="0" t="n">
        <f aca="false">SUM(H413:Q413)</f>
        <v>0</v>
      </c>
    </row>
    <row r="414" customFormat="false" ht="13.5" hidden="true" customHeight="true" outlineLevel="0" collapsed="false">
      <c r="A414" s="13"/>
      <c r="B414" s="30"/>
      <c r="C414" s="15" t="s">
        <v>39</v>
      </c>
      <c r="D414" s="16" t="s">
        <v>40</v>
      </c>
      <c r="E414" s="16"/>
      <c r="F414" s="17" t="s">
        <v>37</v>
      </c>
      <c r="G414" s="17" t="n">
        <v>0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0</v>
      </c>
      <c r="P414" s="17" t="n">
        <v>0</v>
      </c>
      <c r="Q414" s="17" t="n">
        <v>0</v>
      </c>
      <c r="R414" s="17" t="s">
        <v>37</v>
      </c>
      <c r="S414" s="18" t="str">
        <f aca="false">IF(F414="-","",SUM(G414:Q414))</f>
        <v/>
      </c>
      <c r="T414" s="19" t="n">
        <v>0</v>
      </c>
      <c r="U414" s="17"/>
      <c r="V414" s="17" t="str">
        <f aca="false">IFERROR(VLOOKUP(U414,'Plantilla y Concentrado'!$B$4:$C$811,2,0),"")</f>
        <v/>
      </c>
      <c r="W414" s="20" t="n">
        <f aca="false">IF(S414=0,1,IF(S414&gt;AD414,(1-AE414),IF(S414&lt;AD414,1)))</f>
        <v>0</v>
      </c>
      <c r="X414" s="20" t="str">
        <f aca="false">IF(OR(S414=0,S414=""),"-",T414/S414)</f>
        <v>-</v>
      </c>
      <c r="Y414" s="21" t="n">
        <f aca="false">IF(T414&gt;S414,"SI")</f>
        <v>0</v>
      </c>
      <c r="Z414" s="22"/>
      <c r="AA414" s="22"/>
      <c r="AD414" s="23" t="str">
        <f aca="false">IF(F414="-","",F414*0.021)</f>
        <v/>
      </c>
      <c r="AE414" s="0" t="e">
        <f aca="false">IF(S414=0,"-",IF(S414&lt;AD414,(S414/100),((S414-AD414)/100)))</f>
        <v>#VALUE!</v>
      </c>
      <c r="AF414" s="0" t="n">
        <f aca="false">G414</f>
        <v>0</v>
      </c>
      <c r="AG414" s="0" t="n">
        <f aca="false">SUM(H414:Q414)</f>
        <v>0</v>
      </c>
    </row>
    <row r="415" customFormat="false" ht="13.5" hidden="true" customHeight="true" outlineLevel="0" collapsed="false">
      <c r="A415" s="13"/>
      <c r="B415" s="30"/>
      <c r="C415" s="15" t="s">
        <v>39</v>
      </c>
      <c r="D415" s="16" t="s">
        <v>40</v>
      </c>
      <c r="E415" s="16"/>
      <c r="F415" s="17" t="s">
        <v>37</v>
      </c>
      <c r="G415" s="17" t="n">
        <v>0</v>
      </c>
      <c r="H415" s="17" t="n">
        <v>0</v>
      </c>
      <c r="I415" s="17" t="n">
        <v>0</v>
      </c>
      <c r="J415" s="17" t="n">
        <v>0</v>
      </c>
      <c r="K415" s="17" t="n">
        <v>0</v>
      </c>
      <c r="L415" s="17" t="n">
        <v>0</v>
      </c>
      <c r="M415" s="17" t="n">
        <v>0</v>
      </c>
      <c r="N415" s="17" t="n">
        <v>0</v>
      </c>
      <c r="O415" s="17" t="n">
        <v>0</v>
      </c>
      <c r="P415" s="17" t="n">
        <v>0</v>
      </c>
      <c r="Q415" s="17" t="n">
        <v>0</v>
      </c>
      <c r="R415" s="17" t="s">
        <v>37</v>
      </c>
      <c r="S415" s="18" t="str">
        <f aca="false">IF(F415="-","",SUM(G415:Q415))</f>
        <v/>
      </c>
      <c r="T415" s="19" t="n">
        <v>0</v>
      </c>
      <c r="U415" s="17"/>
      <c r="V415" s="17" t="str">
        <f aca="false">IFERROR(VLOOKUP(U415,'Plantilla y Concentrado'!$B$4:$C$811,2,0),"")</f>
        <v/>
      </c>
      <c r="W415" s="20" t="n">
        <f aca="false">IF(S415=0,1,IF(S415&gt;AD415,(1-AE415),IF(S415&lt;AD415,1)))</f>
        <v>0</v>
      </c>
      <c r="X415" s="20" t="str">
        <f aca="false">IF(OR(S415=0,S415=""),"-",T415/S415)</f>
        <v>-</v>
      </c>
      <c r="Y415" s="21" t="n">
        <f aca="false">IF(T415&gt;S415,"SI")</f>
        <v>0</v>
      </c>
      <c r="Z415" s="22"/>
      <c r="AA415" s="22"/>
      <c r="AD415" s="23" t="str">
        <f aca="false">IF(F415="-","",F415*0.021)</f>
        <v/>
      </c>
      <c r="AE415" s="0" t="e">
        <f aca="false">IF(S415=0,"-",IF(S415&lt;AD415,(S415/100),((S415-AD415)/100)))</f>
        <v>#VALUE!</v>
      </c>
      <c r="AF415" s="0" t="n">
        <f aca="false">G415</f>
        <v>0</v>
      </c>
      <c r="AG415" s="0" t="n">
        <f aca="false">SUM(H415:Q415)</f>
        <v>0</v>
      </c>
    </row>
    <row r="416" customFormat="false" ht="13.5" hidden="true" customHeight="true" outlineLevel="0" collapsed="false">
      <c r="A416" s="13"/>
      <c r="B416" s="30"/>
      <c r="C416" s="15" t="s">
        <v>39</v>
      </c>
      <c r="D416" s="16" t="s">
        <v>40</v>
      </c>
      <c r="E416" s="16"/>
      <c r="F416" s="17" t="s">
        <v>37</v>
      </c>
      <c r="G416" s="17" t="n">
        <v>0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0</v>
      </c>
      <c r="O416" s="17" t="n">
        <v>0</v>
      </c>
      <c r="P416" s="17" t="n">
        <v>0</v>
      </c>
      <c r="Q416" s="17" t="n">
        <v>0</v>
      </c>
      <c r="R416" s="17" t="s">
        <v>37</v>
      </c>
      <c r="S416" s="18" t="str">
        <f aca="false">IF(F416="-","",SUM(G416:Q416))</f>
        <v/>
      </c>
      <c r="T416" s="19" t="n">
        <v>0</v>
      </c>
      <c r="U416" s="17"/>
      <c r="V416" s="17" t="str">
        <f aca="false">IFERROR(VLOOKUP(U416,'Plantilla y Concentrado'!$B$4:$C$811,2,0),"")</f>
        <v/>
      </c>
      <c r="W416" s="20" t="n">
        <f aca="false">IF(S416=0,1,IF(S416&gt;AD416,(1-AE416),IF(S416&lt;AD416,1)))</f>
        <v>0</v>
      </c>
      <c r="X416" s="20" t="str">
        <f aca="false">IF(OR(S416=0,S416=""),"-",T416/S416)</f>
        <v>-</v>
      </c>
      <c r="Y416" s="21" t="n">
        <f aca="false">IF(T416&gt;S416,"SI")</f>
        <v>0</v>
      </c>
      <c r="Z416" s="22"/>
      <c r="AA416" s="22"/>
      <c r="AD416" s="23" t="str">
        <f aca="false">IF(F416="-","",F416*0.021)</f>
        <v/>
      </c>
      <c r="AE416" s="0" t="e">
        <f aca="false">IF(S416=0,"-",IF(S416&lt;AD416,(S416/100),((S416-AD416)/100)))</f>
        <v>#VALUE!</v>
      </c>
      <c r="AF416" s="0" t="n">
        <f aca="false">G416</f>
        <v>0</v>
      </c>
      <c r="AG416" s="0" t="n">
        <f aca="false">SUM(H416:Q416)</f>
        <v>0</v>
      </c>
    </row>
    <row r="417" customFormat="false" ht="13.5" hidden="true" customHeight="true" outlineLevel="0" collapsed="false">
      <c r="A417" s="13"/>
      <c r="B417" s="30"/>
      <c r="C417" s="15" t="s">
        <v>39</v>
      </c>
      <c r="D417" s="16" t="s">
        <v>40</v>
      </c>
      <c r="E417" s="16"/>
      <c r="F417" s="17" t="s">
        <v>37</v>
      </c>
      <c r="G417" s="17" t="n">
        <v>0</v>
      </c>
      <c r="H417" s="17" t="n">
        <v>0</v>
      </c>
      <c r="I417" s="17" t="n">
        <v>0</v>
      </c>
      <c r="J417" s="17" t="n">
        <v>0</v>
      </c>
      <c r="K417" s="17" t="n">
        <v>0</v>
      </c>
      <c r="L417" s="17" t="n">
        <v>0</v>
      </c>
      <c r="M417" s="17" t="n">
        <v>0</v>
      </c>
      <c r="N417" s="17" t="n">
        <v>0</v>
      </c>
      <c r="O417" s="17" t="n">
        <v>0</v>
      </c>
      <c r="P417" s="17" t="n">
        <v>0</v>
      </c>
      <c r="Q417" s="17" t="n">
        <v>0</v>
      </c>
      <c r="R417" s="17" t="s">
        <v>37</v>
      </c>
      <c r="S417" s="18" t="str">
        <f aca="false">IF(F417="-","",SUM(G417:Q417))</f>
        <v/>
      </c>
      <c r="T417" s="19" t="n">
        <v>0</v>
      </c>
      <c r="U417" s="17"/>
      <c r="V417" s="17" t="str">
        <f aca="false">IFERROR(VLOOKUP(U417,'Plantilla y Concentrado'!$B$4:$C$811,2,0),"")</f>
        <v/>
      </c>
      <c r="W417" s="20" t="n">
        <f aca="false">IF(S417=0,1,IF(S417&gt;AD417,(1-AE417),IF(S417&lt;AD417,1)))</f>
        <v>0</v>
      </c>
      <c r="X417" s="20" t="str">
        <f aca="false">IF(OR(S417=0,S417=""),"-",T417/S417)</f>
        <v>-</v>
      </c>
      <c r="Y417" s="21" t="n">
        <f aca="false">IF(T417&gt;S417,"SI")</f>
        <v>0</v>
      </c>
      <c r="Z417" s="22"/>
      <c r="AA417" s="22"/>
      <c r="AD417" s="23" t="str">
        <f aca="false">IF(F417="-","",F417*0.021)</f>
        <v/>
      </c>
      <c r="AE417" s="0" t="e">
        <f aca="false">IF(S417=0,"-",IF(S417&lt;AD417,(S417/100),((S417-AD417)/100)))</f>
        <v>#VALUE!</v>
      </c>
      <c r="AF417" s="0" t="n">
        <f aca="false">G417</f>
        <v>0</v>
      </c>
      <c r="AG417" s="0" t="n">
        <f aca="false">SUM(H417:Q417)</f>
        <v>0</v>
      </c>
    </row>
    <row r="418" customFormat="false" ht="13.5" hidden="true" customHeight="true" outlineLevel="0" collapsed="false">
      <c r="A418" s="13"/>
      <c r="B418" s="30"/>
      <c r="C418" s="15" t="s">
        <v>39</v>
      </c>
      <c r="D418" s="16" t="s">
        <v>40</v>
      </c>
      <c r="E418" s="16"/>
      <c r="F418" s="17" t="s">
        <v>37</v>
      </c>
      <c r="G418" s="17" t="n">
        <v>0</v>
      </c>
      <c r="H418" s="17" t="n">
        <v>0</v>
      </c>
      <c r="I418" s="17" t="n">
        <v>0</v>
      </c>
      <c r="J418" s="17" t="n">
        <v>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7" t="n">
        <v>0</v>
      </c>
      <c r="R418" s="17" t="s">
        <v>37</v>
      </c>
      <c r="S418" s="18" t="str">
        <f aca="false">IF(F418="-","",SUM(G418:Q418))</f>
        <v/>
      </c>
      <c r="T418" s="19" t="n">
        <v>0</v>
      </c>
      <c r="U418" s="17"/>
      <c r="V418" s="17" t="str">
        <f aca="false">IFERROR(VLOOKUP(U418,'Plantilla y Concentrado'!$B$4:$C$811,2,0),"")</f>
        <v/>
      </c>
      <c r="W418" s="20" t="n">
        <f aca="false">IF(S418=0,1,IF(S418&gt;AD418,(1-AE418),IF(S418&lt;AD418,1)))</f>
        <v>0</v>
      </c>
      <c r="X418" s="20" t="str">
        <f aca="false">IF(OR(S418=0,S418=""),"-",T418/S418)</f>
        <v>-</v>
      </c>
      <c r="Y418" s="21" t="n">
        <f aca="false">IF(T418&gt;S418,"SI")</f>
        <v>0</v>
      </c>
      <c r="Z418" s="22"/>
      <c r="AA418" s="22"/>
      <c r="AD418" s="23" t="str">
        <f aca="false">IF(F418="-","",F418*0.021)</f>
        <v/>
      </c>
      <c r="AE418" s="0" t="e">
        <f aca="false">IF(S418=0,"-",IF(S418&lt;AD418,(S418/100),((S418-AD418)/100)))</f>
        <v>#VALUE!</v>
      </c>
      <c r="AF418" s="0" t="n">
        <f aca="false">G418</f>
        <v>0</v>
      </c>
      <c r="AG418" s="0" t="n">
        <f aca="false">SUM(H418:Q418)</f>
        <v>0</v>
      </c>
    </row>
    <row r="419" customFormat="false" ht="13.5" hidden="true" customHeight="true" outlineLevel="0" collapsed="false">
      <c r="A419" s="13"/>
      <c r="B419" s="30"/>
      <c r="C419" s="15" t="s">
        <v>39</v>
      </c>
      <c r="D419" s="16" t="s">
        <v>40</v>
      </c>
      <c r="E419" s="16"/>
      <c r="F419" s="17" t="s">
        <v>37</v>
      </c>
      <c r="G419" s="17" t="n">
        <v>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0</v>
      </c>
      <c r="O419" s="17" t="n">
        <v>0</v>
      </c>
      <c r="P419" s="17" t="n">
        <v>0</v>
      </c>
      <c r="Q419" s="17" t="n">
        <v>0</v>
      </c>
      <c r="R419" s="17" t="s">
        <v>37</v>
      </c>
      <c r="S419" s="18" t="str">
        <f aca="false">IF(F419="-","",SUM(G419:Q419))</f>
        <v/>
      </c>
      <c r="T419" s="19" t="n">
        <v>0</v>
      </c>
      <c r="U419" s="17"/>
      <c r="V419" s="17" t="str">
        <f aca="false">IFERROR(VLOOKUP(U419,'Plantilla y Concentrado'!$B$4:$C$811,2,0),"")</f>
        <v/>
      </c>
      <c r="W419" s="20" t="n">
        <f aca="false">IF(S419=0,1,IF(S419&gt;AD419,(1-AE419),IF(S419&lt;AD419,1)))</f>
        <v>0</v>
      </c>
      <c r="X419" s="20" t="str">
        <f aca="false">IF(OR(S419=0,S419=""),"-",T419/S419)</f>
        <v>-</v>
      </c>
      <c r="Y419" s="21" t="n">
        <f aca="false">IF(T419&gt;S419,"SI")</f>
        <v>0</v>
      </c>
      <c r="Z419" s="22"/>
      <c r="AA419" s="22"/>
      <c r="AD419" s="23" t="str">
        <f aca="false">IF(F419="-","",F419*0.021)</f>
        <v/>
      </c>
      <c r="AE419" s="0" t="e">
        <f aca="false">IF(S419=0,"-",IF(S419&lt;AD419,(S419/100),((S419-AD419)/100)))</f>
        <v>#VALUE!</v>
      </c>
      <c r="AF419" s="0" t="n">
        <f aca="false">G419</f>
        <v>0</v>
      </c>
      <c r="AG419" s="0" t="n">
        <f aca="false">SUM(H419:Q419)</f>
        <v>0</v>
      </c>
    </row>
    <row r="420" customFormat="false" ht="13.5" hidden="false" customHeight="true" outlineLevel="0" collapsed="false">
      <c r="A420" s="13"/>
      <c r="B420" s="30"/>
      <c r="C420" s="25" t="s">
        <v>43</v>
      </c>
      <c r="D420" s="25"/>
      <c r="E420" s="26"/>
      <c r="F420" s="26" t="n">
        <f aca="false">SUM(F400:F419)</f>
        <v>611</v>
      </c>
      <c r="G420" s="26" t="n">
        <f aca="false">SUM(G400:G419)</f>
        <v>0</v>
      </c>
      <c r="H420" s="26" t="n">
        <f aca="false">SUM(H400:H419)</f>
        <v>0</v>
      </c>
      <c r="I420" s="26" t="n">
        <f aca="false">SUM(I400:I419)</f>
        <v>0</v>
      </c>
      <c r="J420" s="26" t="n">
        <f aca="false">SUM(J400:J419)</f>
        <v>0</v>
      </c>
      <c r="K420" s="26" t="n">
        <f aca="false">SUM(K400:K419)</f>
        <v>0</v>
      </c>
      <c r="L420" s="26" t="n">
        <f aca="false">SUM(L400:L419)</f>
        <v>0</v>
      </c>
      <c r="M420" s="26" t="n">
        <f aca="false">SUM(M400:M419)</f>
        <v>0</v>
      </c>
      <c r="N420" s="26" t="n">
        <f aca="false">SUM(N400:N419)</f>
        <v>0</v>
      </c>
      <c r="O420" s="26" t="n">
        <f aca="false">SUM(O400:O419)</f>
        <v>0</v>
      </c>
      <c r="P420" s="26" t="n">
        <f aca="false">SUM(P400:P419)</f>
        <v>0</v>
      </c>
      <c r="Q420" s="26" t="n">
        <f aca="false">SUM(Q400:Q419)</f>
        <v>0</v>
      </c>
      <c r="R420" s="26" t="n">
        <f aca="false">COUNTIF((R400:R419),"Si")</f>
        <v>9</v>
      </c>
      <c r="S420" s="18" t="n">
        <f aca="false">IF(F420="-","",SUM(G420:Q420))</f>
        <v>0</v>
      </c>
      <c r="T420" s="27" t="n">
        <f aca="false">SUM(T400:T419)</f>
        <v>0</v>
      </c>
      <c r="U420" s="26"/>
      <c r="V420" s="26" t="str">
        <f aca="false">IFERROR(VLOOKUP(U420,'Plantilla y Concentrado'!$B$4:$C$811,2,0),"")</f>
        <v/>
      </c>
      <c r="W420" s="20" t="n">
        <f aca="false">AVERAGE(W400:W419)</f>
        <v>0.45</v>
      </c>
      <c r="X420" s="20" t="str">
        <f aca="false">IF(OR(S420=0,S420=""),"-",T420/S420)</f>
        <v>-</v>
      </c>
      <c r="Y420" s="21" t="n">
        <f aca="false">IF(T420&gt;S420,"SI")</f>
        <v>0</v>
      </c>
      <c r="Z420" s="22"/>
      <c r="AA420" s="22"/>
      <c r="AD420" s="23" t="n">
        <f aca="false">IF(F420="-","",F420*0.021)</f>
        <v>12.831</v>
      </c>
      <c r="AE420" s="0" t="str">
        <f aca="false">IF(S420=0,"-",IF(S420&lt;AD420,(S420/100),((S420-AD420)/100)))</f>
        <v>-</v>
      </c>
      <c r="AF420" s="0" t="n">
        <f aca="false">G420</f>
        <v>0</v>
      </c>
      <c r="AG420" s="0" t="n">
        <f aca="false">SUM(H420:Q420)</f>
        <v>0</v>
      </c>
    </row>
    <row r="421" customFormat="false" ht="13.5" hidden="false" customHeight="true" outlineLevel="0" collapsed="false">
      <c r="A421" s="13"/>
      <c r="B421" s="30"/>
      <c r="C421" s="15" t="s">
        <v>39</v>
      </c>
      <c r="D421" s="16" t="s">
        <v>44</v>
      </c>
      <c r="E421" s="16" t="s">
        <v>45</v>
      </c>
      <c r="F421" s="17" t="n">
        <v>18</v>
      </c>
      <c r="G421" s="17" t="n">
        <v>0</v>
      </c>
      <c r="H421" s="17" t="n">
        <v>0</v>
      </c>
      <c r="I421" s="17" t="n">
        <v>0</v>
      </c>
      <c r="J421" s="17" t="n">
        <v>0</v>
      </c>
      <c r="K421" s="17" t="n">
        <v>0</v>
      </c>
      <c r="L421" s="17" t="n">
        <v>0</v>
      </c>
      <c r="M421" s="17" t="n">
        <v>0</v>
      </c>
      <c r="N421" s="17" t="n">
        <v>0</v>
      </c>
      <c r="O421" s="17" t="n">
        <v>0</v>
      </c>
      <c r="P421" s="17" t="n">
        <v>0</v>
      </c>
      <c r="Q421" s="17" t="n">
        <v>0</v>
      </c>
      <c r="R421" s="17" t="s">
        <v>35</v>
      </c>
      <c r="S421" s="18" t="n">
        <f aca="false">IF(F421="-","",SUM(G421:Q421))</f>
        <v>0</v>
      </c>
      <c r="T421" s="19" t="n">
        <v>0</v>
      </c>
      <c r="U421" s="17" t="n">
        <v>136675</v>
      </c>
      <c r="V421" s="17" t="str">
        <f aca="false">IFERROR(VLOOKUP(U421,'Plantilla y Concentrado'!$B$4:$C$811,2,0),"")</f>
        <v>Montiel Ramirez Cintya Elizabeth</v>
      </c>
      <c r="W421" s="20" t="n">
        <f aca="false">IF(S421=0,1,IF(S421&gt;AD421,(1-AE421),IF(S421&lt;AD421,1)))</f>
        <v>1</v>
      </c>
      <c r="X421" s="20" t="str">
        <f aca="false">IF(OR(S421=0,S421=""),"-",T421/S421)</f>
        <v>-</v>
      </c>
      <c r="Y421" s="21" t="n">
        <f aca="false">IF(T421&gt;S421,"SI")</f>
        <v>0</v>
      </c>
      <c r="Z421" s="22"/>
      <c r="AA421" s="22"/>
      <c r="AD421" s="23" t="n">
        <f aca="false">IF(F421="-","",F421*0.021)</f>
        <v>0.378</v>
      </c>
      <c r="AE421" s="0" t="str">
        <f aca="false">IF(S421=0,"-",IF(S421&lt;AD421,(S421/100),((S421-AD421)/100)))</f>
        <v>-</v>
      </c>
      <c r="AF421" s="0" t="n">
        <f aca="false">G421</f>
        <v>0</v>
      </c>
      <c r="AG421" s="0" t="n">
        <f aca="false">SUM(H421:Q421)</f>
        <v>0</v>
      </c>
    </row>
    <row r="422" customFormat="false" ht="13.5" hidden="false" customHeight="true" outlineLevel="0" collapsed="false">
      <c r="A422" s="13"/>
      <c r="B422" s="30"/>
      <c r="C422" s="15" t="s">
        <v>39</v>
      </c>
      <c r="D422" s="16" t="s">
        <v>44</v>
      </c>
      <c r="E422" s="16" t="n">
        <v>33</v>
      </c>
      <c r="F422" s="17" t="n">
        <v>59</v>
      </c>
      <c r="G422" s="17" t="n">
        <v>0</v>
      </c>
      <c r="H422" s="17" t="n">
        <v>0</v>
      </c>
      <c r="I422" s="17" t="n">
        <v>0</v>
      </c>
      <c r="J422" s="17" t="n">
        <v>0</v>
      </c>
      <c r="K422" s="17" t="n">
        <v>0</v>
      </c>
      <c r="L422" s="17" t="n">
        <v>0</v>
      </c>
      <c r="M422" s="17" t="n">
        <v>0</v>
      </c>
      <c r="N422" s="17" t="n">
        <v>0</v>
      </c>
      <c r="O422" s="17" t="n">
        <v>0</v>
      </c>
      <c r="P422" s="17" t="n">
        <v>0</v>
      </c>
      <c r="Q422" s="17" t="n">
        <v>0</v>
      </c>
      <c r="R422" s="17" t="s">
        <v>35</v>
      </c>
      <c r="S422" s="18" t="n">
        <f aca="false">IF(F422="-","",SUM(G422:Q422))</f>
        <v>0</v>
      </c>
      <c r="T422" s="19" t="n">
        <v>0</v>
      </c>
      <c r="U422" s="17" t="n">
        <v>136675</v>
      </c>
      <c r="V422" s="17" t="str">
        <f aca="false">IFERROR(VLOOKUP(U422,'Plantilla y Concentrado'!$B$4:$C$811,2,0),"")</f>
        <v>Montiel Ramirez Cintya Elizabeth</v>
      </c>
      <c r="W422" s="20" t="n">
        <f aca="false">IF(S422=0,1,IF(S422&gt;AD422,(1-AE422),IF(S422&lt;AD422,1)))</f>
        <v>1</v>
      </c>
      <c r="X422" s="20" t="str">
        <f aca="false">IF(OR(S422=0,S422=""),"-",T422/S422)</f>
        <v>-</v>
      </c>
      <c r="Y422" s="21" t="n">
        <f aca="false">IF(T422&gt;S422,"SI")</f>
        <v>0</v>
      </c>
      <c r="AD422" s="23" t="n">
        <f aca="false">IF(F422="-","",F422*0.021)</f>
        <v>1.239</v>
      </c>
      <c r="AE422" s="0" t="str">
        <f aca="false">IF(S422=0,"-",IF(S422&lt;AD422,(S422/100),((S422-AD422)/100)))</f>
        <v>-</v>
      </c>
      <c r="AF422" s="0" t="n">
        <f aca="false">G422</f>
        <v>0</v>
      </c>
      <c r="AG422" s="0" t="n">
        <f aca="false">SUM(H422:Q422)</f>
        <v>0</v>
      </c>
    </row>
    <row r="423" customFormat="false" ht="13.5" hidden="false" customHeight="true" outlineLevel="0" collapsed="false">
      <c r="A423" s="13"/>
      <c r="B423" s="30"/>
      <c r="C423" s="15" t="s">
        <v>39</v>
      </c>
      <c r="D423" s="16" t="s">
        <v>44</v>
      </c>
      <c r="E423" s="16" t="n">
        <v>34</v>
      </c>
      <c r="F423" s="17" t="n">
        <v>58</v>
      </c>
      <c r="G423" s="17" t="n">
        <v>0</v>
      </c>
      <c r="H423" s="17" t="n">
        <v>0</v>
      </c>
      <c r="I423" s="17" t="n">
        <v>0</v>
      </c>
      <c r="J423" s="17" t="n">
        <v>0</v>
      </c>
      <c r="K423" s="17" t="n">
        <v>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7" t="n">
        <v>0</v>
      </c>
      <c r="R423" s="17" t="s">
        <v>35</v>
      </c>
      <c r="S423" s="18" t="n">
        <f aca="false">IF(F423="-","",SUM(G423:Q423))</f>
        <v>0</v>
      </c>
      <c r="T423" s="19" t="n">
        <v>0</v>
      </c>
      <c r="U423" s="17" t="n">
        <v>136675</v>
      </c>
      <c r="V423" s="17" t="str">
        <f aca="false">IFERROR(VLOOKUP(U423,'Plantilla y Concentrado'!$B$4:$C$811,2,0),"")</f>
        <v>Montiel Ramirez Cintya Elizabeth</v>
      </c>
      <c r="W423" s="20" t="n">
        <f aca="false">IF(S423=0,1,IF(S423&gt;AD423,(1-AE423),IF(S423&lt;AD423,1)))</f>
        <v>1</v>
      </c>
      <c r="X423" s="20" t="str">
        <f aca="false">IF(OR(S423=0,S423=""),"-",T423/S423)</f>
        <v>-</v>
      </c>
      <c r="Y423" s="21" t="n">
        <f aca="false">IF(T423&gt;S423,"SI")</f>
        <v>0</v>
      </c>
      <c r="AD423" s="23" t="n">
        <f aca="false">IF(F423="-","",F423*0.021)</f>
        <v>1.218</v>
      </c>
      <c r="AE423" s="0" t="str">
        <f aca="false">IF(S423=0,"-",IF(S423&lt;AD423,(S423/100),((S423-AD423)/100)))</f>
        <v>-</v>
      </c>
      <c r="AF423" s="0" t="n">
        <f aca="false">G423</f>
        <v>0</v>
      </c>
      <c r="AG423" s="0" t="n">
        <f aca="false">SUM(H423:Q423)</f>
        <v>0</v>
      </c>
    </row>
    <row r="424" customFormat="false" ht="13.5" hidden="false" customHeight="true" outlineLevel="0" collapsed="false">
      <c r="A424" s="13"/>
      <c r="B424" s="30"/>
      <c r="C424" s="15" t="s">
        <v>39</v>
      </c>
      <c r="D424" s="16" t="s">
        <v>44</v>
      </c>
      <c r="E424" s="16" t="n">
        <v>35</v>
      </c>
      <c r="F424" s="17" t="n">
        <v>56</v>
      </c>
      <c r="G424" s="17" t="n">
        <v>0</v>
      </c>
      <c r="H424" s="17" t="n">
        <v>0</v>
      </c>
      <c r="I424" s="17" t="n">
        <v>0</v>
      </c>
      <c r="J424" s="17" t="n">
        <v>0</v>
      </c>
      <c r="K424" s="17" t="n">
        <v>0</v>
      </c>
      <c r="L424" s="17" t="n">
        <v>0</v>
      </c>
      <c r="M424" s="17" t="n">
        <v>0</v>
      </c>
      <c r="N424" s="17" t="n">
        <v>0</v>
      </c>
      <c r="O424" s="17" t="n">
        <v>0</v>
      </c>
      <c r="P424" s="17" t="n">
        <v>0</v>
      </c>
      <c r="Q424" s="17" t="n">
        <v>0</v>
      </c>
      <c r="R424" s="17" t="s">
        <v>35</v>
      </c>
      <c r="S424" s="18" t="n">
        <f aca="false">IF(F424="-","",SUM(G424:Q424))</f>
        <v>0</v>
      </c>
      <c r="T424" s="19" t="n">
        <v>0</v>
      </c>
      <c r="U424" s="17" t="n">
        <v>127209</v>
      </c>
      <c r="V424" s="17" t="str">
        <f aca="false">IFERROR(VLOOKUP(U424,'Plantilla y Concentrado'!$B$4:$C$811,2,0),"")</f>
        <v>Castillo Ramirez Tania Mayeli</v>
      </c>
      <c r="W424" s="20" t="n">
        <f aca="false">IF(S424=0,1,IF(S424&gt;AD424,(1-AE424),IF(S424&lt;AD424,1)))</f>
        <v>1</v>
      </c>
      <c r="X424" s="20" t="str">
        <f aca="false">IF(OR(S424=0,S424=""),"-",T424/S424)</f>
        <v>-</v>
      </c>
      <c r="Y424" s="21" t="n">
        <f aca="false">IF(T424&gt;S424,"SI")</f>
        <v>0</v>
      </c>
      <c r="AD424" s="23" t="n">
        <f aca="false">IF(F424="-","",F424*0.021)</f>
        <v>1.176</v>
      </c>
      <c r="AE424" s="0" t="str">
        <f aca="false">IF(S424=0,"-",IF(S424&lt;AD424,(S424/100),((S424-AD424)/100)))</f>
        <v>-</v>
      </c>
      <c r="AF424" s="0" t="n">
        <f aca="false">G424</f>
        <v>0</v>
      </c>
      <c r="AG424" s="0" t="n">
        <f aca="false">SUM(H424:Q424)</f>
        <v>0</v>
      </c>
    </row>
    <row r="425" customFormat="false" ht="13.5" hidden="false" customHeight="true" outlineLevel="0" collapsed="false">
      <c r="A425" s="13"/>
      <c r="B425" s="30"/>
      <c r="C425" s="15" t="s">
        <v>39</v>
      </c>
      <c r="D425" s="16" t="s">
        <v>44</v>
      </c>
      <c r="E425" s="16" t="n">
        <v>36</v>
      </c>
      <c r="F425" s="17" t="n">
        <v>50</v>
      </c>
      <c r="G425" s="17" t="n">
        <v>0</v>
      </c>
      <c r="H425" s="17" t="n">
        <v>0</v>
      </c>
      <c r="I425" s="17" t="n">
        <v>0</v>
      </c>
      <c r="J425" s="17" t="n">
        <v>0</v>
      </c>
      <c r="K425" s="17" t="n">
        <v>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7" t="n">
        <v>0</v>
      </c>
      <c r="R425" s="17" t="s">
        <v>35</v>
      </c>
      <c r="S425" s="18" t="n">
        <f aca="false">IF(F425="-","",SUM(G425:Q425))</f>
        <v>0</v>
      </c>
      <c r="T425" s="19" t="n">
        <v>0</v>
      </c>
      <c r="U425" s="17" t="n">
        <v>127209</v>
      </c>
      <c r="V425" s="17" t="str">
        <f aca="false">IFERROR(VLOOKUP(U425,'Plantilla y Concentrado'!$B$4:$C$811,2,0),"")</f>
        <v>Castillo Ramirez Tania Mayeli</v>
      </c>
      <c r="W425" s="20" t="n">
        <f aca="false">IF(S425=0,1,IF(S425&gt;AD425,(1-AE425),IF(S425&lt;AD425,1)))</f>
        <v>1</v>
      </c>
      <c r="X425" s="20" t="str">
        <f aca="false">IF(OR(S425=0,S425=""),"-",T425/S425)</f>
        <v>-</v>
      </c>
      <c r="Y425" s="21" t="n">
        <f aca="false">IF(T425&gt;S425,"SI")</f>
        <v>0</v>
      </c>
      <c r="AD425" s="23" t="n">
        <f aca="false">IF(F425="-","",F425*0.021)</f>
        <v>1.05</v>
      </c>
      <c r="AE425" s="0" t="str">
        <f aca="false">IF(S425=0,"-",IF(S425&lt;AD425,(S425/100),((S425-AD425)/100)))</f>
        <v>-</v>
      </c>
      <c r="AF425" s="0" t="n">
        <f aca="false">G425</f>
        <v>0</v>
      </c>
      <c r="AG425" s="0" t="n">
        <f aca="false">SUM(H425:Q425)</f>
        <v>0</v>
      </c>
    </row>
    <row r="426" customFormat="false" ht="13.5" hidden="false" customHeight="true" outlineLevel="0" collapsed="false">
      <c r="A426" s="13"/>
      <c r="B426" s="30"/>
      <c r="C426" s="15" t="s">
        <v>39</v>
      </c>
      <c r="D426" s="16" t="s">
        <v>44</v>
      </c>
      <c r="E426" s="16" t="s">
        <v>46</v>
      </c>
      <c r="F426" s="17" t="n">
        <v>34</v>
      </c>
      <c r="G426" s="17" t="n">
        <v>0</v>
      </c>
      <c r="H426" s="17" t="n">
        <v>0</v>
      </c>
      <c r="I426" s="17" t="n">
        <v>0</v>
      </c>
      <c r="J426" s="17" t="n">
        <v>0</v>
      </c>
      <c r="K426" s="17" t="n">
        <v>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7" t="n">
        <v>0</v>
      </c>
      <c r="R426" s="17" t="s">
        <v>35</v>
      </c>
      <c r="S426" s="18" t="n">
        <f aca="false">IF(F426="-","",SUM(G426:Q426))</f>
        <v>0</v>
      </c>
      <c r="T426" s="19" t="n">
        <v>0</v>
      </c>
      <c r="U426" s="17" t="n">
        <v>127209</v>
      </c>
      <c r="V426" s="17" t="str">
        <f aca="false">IFERROR(VLOOKUP(U426,'Plantilla y Concentrado'!$B$4:$C$811,2,0),"")</f>
        <v>Castillo Ramirez Tania Mayeli</v>
      </c>
      <c r="W426" s="20" t="n">
        <f aca="false">IF(S426=0,1,IF(S426&gt;AD426,(1-AE426),IF(S426&lt;AD426,1)))</f>
        <v>1</v>
      </c>
      <c r="X426" s="20" t="str">
        <f aca="false">IF(OR(S426=0,S426=""),"-",T426/S426)</f>
        <v>-</v>
      </c>
      <c r="Y426" s="21" t="n">
        <f aca="false">IF(T426&gt;S426,"SI")</f>
        <v>0</v>
      </c>
      <c r="AD426" s="23" t="n">
        <f aca="false">IF(F426="-","",F426*0.021)</f>
        <v>0.714</v>
      </c>
      <c r="AE426" s="0" t="str">
        <f aca="false">IF(S426=0,"-",IF(S426&lt;AD426,(S426/100),((S426-AD426)/100)))</f>
        <v>-</v>
      </c>
      <c r="AF426" s="0" t="n">
        <f aca="false">G426</f>
        <v>0</v>
      </c>
      <c r="AG426" s="0" t="n">
        <f aca="false">SUM(H426:Q426)</f>
        <v>0</v>
      </c>
    </row>
    <row r="427" customFormat="false" ht="13.5" hidden="true" customHeight="true" outlineLevel="0" collapsed="false">
      <c r="A427" s="13"/>
      <c r="B427" s="30"/>
      <c r="C427" s="15" t="s">
        <v>39</v>
      </c>
      <c r="D427" s="16" t="s">
        <v>44</v>
      </c>
      <c r="E427" s="16"/>
      <c r="F427" s="17" t="s">
        <v>37</v>
      </c>
      <c r="G427" s="17" t="n">
        <v>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0</v>
      </c>
      <c r="O427" s="17" t="n">
        <v>0</v>
      </c>
      <c r="P427" s="17" t="n">
        <v>0</v>
      </c>
      <c r="Q427" s="17" t="n">
        <v>0</v>
      </c>
      <c r="R427" s="17" t="s">
        <v>37</v>
      </c>
      <c r="S427" s="18" t="str">
        <f aca="false">IF(F427="-","",SUM(G427:Q427))</f>
        <v/>
      </c>
      <c r="T427" s="19" t="n">
        <v>0</v>
      </c>
      <c r="U427" s="17"/>
      <c r="V427" s="17" t="str">
        <f aca="false">IFERROR(VLOOKUP(U427,'Plantilla y Concentrado'!$B$4:$C$811,2,0),"")</f>
        <v/>
      </c>
      <c r="W427" s="20" t="n">
        <f aca="false">IF(S427=0,1,IF(S427&gt;AD427,(1-AE427),IF(S427&lt;AD427,1)))</f>
        <v>0</v>
      </c>
      <c r="X427" s="20" t="str">
        <f aca="false">IF(OR(S427=0,S427=""),"-",T427/S427)</f>
        <v>-</v>
      </c>
      <c r="Y427" s="21" t="n">
        <f aca="false">IF(T427&gt;S427,"SI")</f>
        <v>0</v>
      </c>
      <c r="AD427" s="23" t="str">
        <f aca="false">IF(F427="-","",F427*0.021)</f>
        <v/>
      </c>
      <c r="AE427" s="0" t="e">
        <f aca="false">IF(S427=0,"-",IF(S427&lt;AD427,(S427/100),((S427-AD427)/100)))</f>
        <v>#VALUE!</v>
      </c>
      <c r="AF427" s="0" t="n">
        <f aca="false">G427</f>
        <v>0</v>
      </c>
      <c r="AG427" s="0" t="n">
        <f aca="false">SUM(H427:Q427)</f>
        <v>0</v>
      </c>
    </row>
    <row r="428" customFormat="false" ht="13.5" hidden="true" customHeight="true" outlineLevel="0" collapsed="false">
      <c r="A428" s="13"/>
      <c r="B428" s="30"/>
      <c r="C428" s="15" t="s">
        <v>39</v>
      </c>
      <c r="D428" s="16" t="s">
        <v>44</v>
      </c>
      <c r="E428" s="16"/>
      <c r="F428" s="17" t="s">
        <v>37</v>
      </c>
      <c r="G428" s="17" t="n">
        <v>0</v>
      </c>
      <c r="H428" s="17" t="n">
        <v>0</v>
      </c>
      <c r="I428" s="17" t="n">
        <v>0</v>
      </c>
      <c r="J428" s="17" t="n">
        <v>0</v>
      </c>
      <c r="K428" s="17" t="n">
        <v>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7" t="n">
        <v>0</v>
      </c>
      <c r="R428" s="17" t="s">
        <v>37</v>
      </c>
      <c r="S428" s="18" t="str">
        <f aca="false">IF(F428="-","",SUM(G428:Q428))</f>
        <v/>
      </c>
      <c r="T428" s="19" t="n">
        <v>0</v>
      </c>
      <c r="U428" s="17"/>
      <c r="V428" s="17" t="str">
        <f aca="false">IFERROR(VLOOKUP(U428,'Plantilla y Concentrado'!$B$4:$C$811,2,0),"")</f>
        <v/>
      </c>
      <c r="W428" s="20" t="n">
        <f aca="false">IF(S428=0,1,IF(S428&gt;AD428,(1-AE428),IF(S428&lt;AD428,1)))</f>
        <v>0</v>
      </c>
      <c r="X428" s="20" t="str">
        <f aca="false">IF(OR(S428=0,S428=""),"-",T428/S428)</f>
        <v>-</v>
      </c>
      <c r="Y428" s="21" t="n">
        <f aca="false">IF(T428&gt;S428,"SI")</f>
        <v>0</v>
      </c>
      <c r="AD428" s="23" t="str">
        <f aca="false">IF(F428="-","",F428*0.021)</f>
        <v/>
      </c>
      <c r="AE428" s="0" t="e">
        <f aca="false">IF(S428=0,"-",IF(S428&lt;AD428,(S428/100),((S428-AD428)/100)))</f>
        <v>#VALUE!</v>
      </c>
      <c r="AF428" s="0" t="n">
        <f aca="false">G428</f>
        <v>0</v>
      </c>
      <c r="AG428" s="0" t="n">
        <f aca="false">SUM(H428:Q428)</f>
        <v>0</v>
      </c>
    </row>
    <row r="429" customFormat="false" ht="13.5" hidden="true" customHeight="true" outlineLevel="0" collapsed="false">
      <c r="A429" s="13"/>
      <c r="B429" s="30"/>
      <c r="C429" s="15" t="s">
        <v>39</v>
      </c>
      <c r="D429" s="16" t="s">
        <v>44</v>
      </c>
      <c r="E429" s="16"/>
      <c r="F429" s="17" t="s">
        <v>37</v>
      </c>
      <c r="G429" s="17" t="n">
        <v>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0</v>
      </c>
      <c r="O429" s="17" t="n">
        <v>0</v>
      </c>
      <c r="P429" s="17" t="n">
        <v>0</v>
      </c>
      <c r="Q429" s="17" t="n">
        <v>0</v>
      </c>
      <c r="R429" s="17" t="s">
        <v>37</v>
      </c>
      <c r="S429" s="18" t="str">
        <f aca="false">IF(F429="-","",SUM(G429:Q429))</f>
        <v/>
      </c>
      <c r="T429" s="19" t="n">
        <v>0</v>
      </c>
      <c r="U429" s="17"/>
      <c r="V429" s="17" t="str">
        <f aca="false">IFERROR(VLOOKUP(U429,'Plantilla y Concentrado'!$B$4:$C$811,2,0),"")</f>
        <v/>
      </c>
      <c r="W429" s="20" t="n">
        <f aca="false">IF(S429=0,1,IF(S429&gt;AD429,(1-AE429),IF(S429&lt;AD429,1)))</f>
        <v>0</v>
      </c>
      <c r="X429" s="20" t="str">
        <f aca="false">IF(OR(S429=0,S429=""),"-",T429/S429)</f>
        <v>-</v>
      </c>
      <c r="Y429" s="21" t="n">
        <f aca="false">IF(T429&gt;S429,"SI")</f>
        <v>0</v>
      </c>
      <c r="AD429" s="23" t="str">
        <f aca="false">IF(F429="-","",F429*0.021)</f>
        <v/>
      </c>
      <c r="AE429" s="0" t="e">
        <f aca="false">IF(S429=0,"-",IF(S429&lt;AD429,(S429/100),((S429-AD429)/100)))</f>
        <v>#VALUE!</v>
      </c>
      <c r="AF429" s="0" t="n">
        <f aca="false">G429</f>
        <v>0</v>
      </c>
      <c r="AG429" s="0" t="n">
        <f aca="false">SUM(H429:Q429)</f>
        <v>0</v>
      </c>
    </row>
    <row r="430" customFormat="false" ht="13.5" hidden="true" customHeight="true" outlineLevel="0" collapsed="false">
      <c r="A430" s="13"/>
      <c r="B430" s="30"/>
      <c r="C430" s="15" t="s">
        <v>39</v>
      </c>
      <c r="D430" s="16" t="s">
        <v>44</v>
      </c>
      <c r="E430" s="16"/>
      <c r="F430" s="17" t="s">
        <v>37</v>
      </c>
      <c r="G430" s="17" t="n">
        <v>0</v>
      </c>
      <c r="H430" s="17" t="n">
        <v>0</v>
      </c>
      <c r="I430" s="17" t="n">
        <v>0</v>
      </c>
      <c r="J430" s="17" t="n">
        <v>0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7" t="n">
        <v>0</v>
      </c>
      <c r="R430" s="17" t="s">
        <v>37</v>
      </c>
      <c r="S430" s="18" t="str">
        <f aca="false">IF(F430="-","",SUM(G430:Q430))</f>
        <v/>
      </c>
      <c r="T430" s="19" t="n">
        <v>0</v>
      </c>
      <c r="U430" s="17"/>
      <c r="V430" s="17" t="str">
        <f aca="false">IFERROR(VLOOKUP(U430,'Plantilla y Concentrado'!$B$4:$C$811,2,0),"")</f>
        <v/>
      </c>
      <c r="W430" s="20" t="n">
        <f aca="false">IF(S430=0,1,IF(S430&gt;AD430,(1-AE430),IF(S430&lt;AD430,1)))</f>
        <v>0</v>
      </c>
      <c r="X430" s="20" t="str">
        <f aca="false">IF(OR(S430=0,S430=""),"-",T430/S430)</f>
        <v>-</v>
      </c>
      <c r="Y430" s="21" t="n">
        <f aca="false">IF(T430&gt;S430,"SI")</f>
        <v>0</v>
      </c>
      <c r="AD430" s="23" t="str">
        <f aca="false">IF(F430="-","",F430*0.021)</f>
        <v/>
      </c>
      <c r="AE430" s="0" t="e">
        <f aca="false">IF(S430=0,"-",IF(S430&lt;AD430,(S430/100),((S430-AD430)/100)))</f>
        <v>#VALUE!</v>
      </c>
      <c r="AF430" s="0" t="n">
        <f aca="false">G430</f>
        <v>0</v>
      </c>
      <c r="AG430" s="0" t="n">
        <f aca="false">SUM(H430:Q430)</f>
        <v>0</v>
      </c>
    </row>
    <row r="431" customFormat="false" ht="13.5" hidden="true" customHeight="true" outlineLevel="0" collapsed="false">
      <c r="A431" s="13"/>
      <c r="B431" s="30"/>
      <c r="C431" s="15" t="s">
        <v>39</v>
      </c>
      <c r="D431" s="16" t="s">
        <v>44</v>
      </c>
      <c r="E431" s="16"/>
      <c r="F431" s="17" t="s">
        <v>37</v>
      </c>
      <c r="G431" s="17" t="n">
        <v>0</v>
      </c>
      <c r="H431" s="17" t="n">
        <v>0</v>
      </c>
      <c r="I431" s="17" t="n">
        <v>0</v>
      </c>
      <c r="J431" s="17" t="n">
        <v>0</v>
      </c>
      <c r="K431" s="17" t="n">
        <v>0</v>
      </c>
      <c r="L431" s="17" t="n">
        <v>0</v>
      </c>
      <c r="M431" s="17" t="n">
        <v>0</v>
      </c>
      <c r="N431" s="17" t="n">
        <v>0</v>
      </c>
      <c r="O431" s="17" t="n">
        <v>0</v>
      </c>
      <c r="P431" s="17" t="n">
        <v>0</v>
      </c>
      <c r="Q431" s="17" t="n">
        <v>0</v>
      </c>
      <c r="R431" s="17" t="s">
        <v>37</v>
      </c>
      <c r="S431" s="18" t="str">
        <f aca="false">IF(F431="-","",SUM(G431:Q431))</f>
        <v/>
      </c>
      <c r="T431" s="19" t="n">
        <v>0</v>
      </c>
      <c r="U431" s="17"/>
      <c r="V431" s="17" t="str">
        <f aca="false">IFERROR(VLOOKUP(U431,'Plantilla y Concentrado'!$B$4:$C$811,2,0),"")</f>
        <v/>
      </c>
      <c r="W431" s="20" t="n">
        <f aca="false">IF(S431=0,1,IF(S431&gt;AD431,(1-AE431),IF(S431&lt;AD431,1)))</f>
        <v>0</v>
      </c>
      <c r="X431" s="20" t="str">
        <f aca="false">IF(OR(S431=0,S431=""),"-",T431/S431)</f>
        <v>-</v>
      </c>
      <c r="Y431" s="21" t="n">
        <f aca="false">IF(T431&gt;S431,"SI")</f>
        <v>0</v>
      </c>
      <c r="AD431" s="23" t="str">
        <f aca="false">IF(F431="-","",F431*0.021)</f>
        <v/>
      </c>
      <c r="AE431" s="0" t="e">
        <f aca="false">IF(S431=0,"-",IF(S431&lt;AD431,(S431/100),((S431-AD431)/100)))</f>
        <v>#VALUE!</v>
      </c>
      <c r="AF431" s="0" t="n">
        <f aca="false">G431</f>
        <v>0</v>
      </c>
      <c r="AG431" s="0" t="n">
        <f aca="false">SUM(H431:Q431)</f>
        <v>0</v>
      </c>
    </row>
    <row r="432" customFormat="false" ht="13.5" hidden="true" customHeight="true" outlineLevel="0" collapsed="false">
      <c r="A432" s="13"/>
      <c r="B432" s="30"/>
      <c r="C432" s="15" t="s">
        <v>39</v>
      </c>
      <c r="D432" s="16" t="s">
        <v>44</v>
      </c>
      <c r="E432" s="16"/>
      <c r="F432" s="17" t="s">
        <v>37</v>
      </c>
      <c r="G432" s="17" t="n">
        <v>0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0</v>
      </c>
      <c r="O432" s="17" t="n">
        <v>0</v>
      </c>
      <c r="P432" s="17" t="n">
        <v>0</v>
      </c>
      <c r="Q432" s="17" t="n">
        <v>0</v>
      </c>
      <c r="R432" s="17" t="s">
        <v>37</v>
      </c>
      <c r="S432" s="18" t="str">
        <f aca="false">IF(F432="-","",SUM(G432:Q432))</f>
        <v/>
      </c>
      <c r="T432" s="19" t="n">
        <v>0</v>
      </c>
      <c r="U432" s="17"/>
      <c r="V432" s="17" t="str">
        <f aca="false">IFERROR(VLOOKUP(U432,'Plantilla y Concentrado'!$B$4:$C$811,2,0),"")</f>
        <v/>
      </c>
      <c r="W432" s="20" t="n">
        <f aca="false">IF(S432=0,1,IF(S432&gt;AD432,(1-AE432),IF(S432&lt;AD432,1)))</f>
        <v>0</v>
      </c>
      <c r="X432" s="20" t="str">
        <f aca="false">IF(OR(S432=0,S432=""),"-",T432/S432)</f>
        <v>-</v>
      </c>
      <c r="Y432" s="21" t="n">
        <f aca="false">IF(T432&gt;S432,"SI")</f>
        <v>0</v>
      </c>
      <c r="AD432" s="23" t="str">
        <f aca="false">IF(F432="-","",F432*0.021)</f>
        <v/>
      </c>
      <c r="AE432" s="0" t="e">
        <f aca="false">IF(S432=0,"-",IF(S432&lt;AD432,(S432/100),((S432-AD432)/100)))</f>
        <v>#VALUE!</v>
      </c>
      <c r="AF432" s="0" t="n">
        <f aca="false">G432</f>
        <v>0</v>
      </c>
      <c r="AG432" s="0" t="n">
        <f aca="false">SUM(H432:Q432)</f>
        <v>0</v>
      </c>
    </row>
    <row r="433" customFormat="false" ht="13.5" hidden="true" customHeight="true" outlineLevel="0" collapsed="false">
      <c r="A433" s="13"/>
      <c r="B433" s="30"/>
      <c r="C433" s="15" t="s">
        <v>39</v>
      </c>
      <c r="D433" s="16" t="s">
        <v>44</v>
      </c>
      <c r="E433" s="16"/>
      <c r="F433" s="17" t="s">
        <v>37</v>
      </c>
      <c r="G433" s="17" t="n">
        <v>0</v>
      </c>
      <c r="H433" s="17" t="n">
        <v>0</v>
      </c>
      <c r="I433" s="17" t="n">
        <v>0</v>
      </c>
      <c r="J433" s="17" t="n">
        <v>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0</v>
      </c>
      <c r="P433" s="17" t="n">
        <v>0</v>
      </c>
      <c r="Q433" s="17" t="n">
        <v>0</v>
      </c>
      <c r="R433" s="17" t="s">
        <v>37</v>
      </c>
      <c r="S433" s="18" t="str">
        <f aca="false">IF(F433="-","",SUM(G433:Q433))</f>
        <v/>
      </c>
      <c r="T433" s="19" t="n">
        <v>0</v>
      </c>
      <c r="U433" s="17"/>
      <c r="V433" s="17" t="str">
        <f aca="false">IFERROR(VLOOKUP(U433,'Plantilla y Concentrado'!$B$4:$C$811,2,0),"")</f>
        <v/>
      </c>
      <c r="W433" s="20" t="n">
        <f aca="false">IF(S433=0,1,IF(S433&gt;AD433,(1-AE433),IF(S433&lt;AD433,1)))</f>
        <v>0</v>
      </c>
      <c r="X433" s="20" t="str">
        <f aca="false">IF(OR(S433=0,S433=""),"-",T433/S433)</f>
        <v>-</v>
      </c>
      <c r="Y433" s="21" t="n">
        <f aca="false">IF(T433&gt;S433,"SI")</f>
        <v>0</v>
      </c>
      <c r="AD433" s="23" t="str">
        <f aca="false">IF(F433="-","",F433*0.021)</f>
        <v/>
      </c>
      <c r="AE433" s="0" t="e">
        <f aca="false">IF(S433=0,"-",IF(S433&lt;AD433,(S433/100),((S433-AD433)/100)))</f>
        <v>#VALUE!</v>
      </c>
      <c r="AF433" s="0" t="n">
        <f aca="false">G433</f>
        <v>0</v>
      </c>
      <c r="AG433" s="0" t="n">
        <f aca="false">SUM(H433:Q433)</f>
        <v>0</v>
      </c>
    </row>
    <row r="434" customFormat="false" ht="13.5" hidden="true" customHeight="true" outlineLevel="0" collapsed="false">
      <c r="A434" s="13"/>
      <c r="B434" s="30"/>
      <c r="C434" s="15" t="s">
        <v>39</v>
      </c>
      <c r="D434" s="16" t="s">
        <v>44</v>
      </c>
      <c r="E434" s="16"/>
      <c r="F434" s="17" t="s">
        <v>37</v>
      </c>
      <c r="G434" s="17" t="n">
        <v>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0</v>
      </c>
      <c r="O434" s="17" t="n">
        <v>0</v>
      </c>
      <c r="P434" s="17" t="n">
        <v>0</v>
      </c>
      <c r="Q434" s="17" t="n">
        <v>0</v>
      </c>
      <c r="R434" s="17" t="s">
        <v>37</v>
      </c>
      <c r="S434" s="18" t="str">
        <f aca="false">IF(F434="-","",SUM(G434:Q434))</f>
        <v/>
      </c>
      <c r="T434" s="19" t="n">
        <v>0</v>
      </c>
      <c r="U434" s="17"/>
      <c r="V434" s="17" t="str">
        <f aca="false">IFERROR(VLOOKUP(U434,'Plantilla y Concentrado'!$B$4:$C$811,2,0),"")</f>
        <v/>
      </c>
      <c r="W434" s="20" t="n">
        <f aca="false">IF(S434=0,1,IF(S434&gt;AD434,(1-AE434),IF(S434&lt;AD434,1)))</f>
        <v>0</v>
      </c>
      <c r="X434" s="20" t="str">
        <f aca="false">IF(OR(S434=0,S434=""),"-",T434/S434)</f>
        <v>-</v>
      </c>
      <c r="Y434" s="21" t="n">
        <f aca="false">IF(T434&gt;S434,"SI")</f>
        <v>0</v>
      </c>
      <c r="AD434" s="23" t="str">
        <f aca="false">IF(F434="-","",F434*0.021)</f>
        <v/>
      </c>
      <c r="AE434" s="0" t="e">
        <f aca="false">IF(S434=0,"-",IF(S434&lt;AD434,(S434/100),((S434-AD434)/100)))</f>
        <v>#VALUE!</v>
      </c>
      <c r="AF434" s="0" t="n">
        <f aca="false">G434</f>
        <v>0</v>
      </c>
      <c r="AG434" s="0" t="n">
        <f aca="false">SUM(H434:Q434)</f>
        <v>0</v>
      </c>
    </row>
    <row r="435" customFormat="false" ht="13.5" hidden="true" customHeight="true" outlineLevel="0" collapsed="false">
      <c r="A435" s="13"/>
      <c r="B435" s="30"/>
      <c r="C435" s="15" t="s">
        <v>39</v>
      </c>
      <c r="D435" s="16" t="s">
        <v>44</v>
      </c>
      <c r="E435" s="16"/>
      <c r="F435" s="17" t="s">
        <v>37</v>
      </c>
      <c r="G435" s="17" t="n">
        <v>0</v>
      </c>
      <c r="H435" s="17" t="n">
        <v>0</v>
      </c>
      <c r="I435" s="17" t="n">
        <v>0</v>
      </c>
      <c r="J435" s="17" t="n">
        <v>0</v>
      </c>
      <c r="K435" s="17" t="n">
        <v>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7" t="n">
        <v>0</v>
      </c>
      <c r="R435" s="17" t="s">
        <v>37</v>
      </c>
      <c r="S435" s="18" t="str">
        <f aca="false">IF(F435="-","",SUM(G435:Q435))</f>
        <v/>
      </c>
      <c r="T435" s="19" t="n">
        <v>0</v>
      </c>
      <c r="U435" s="17"/>
      <c r="V435" s="17" t="str">
        <f aca="false">IFERROR(VLOOKUP(U435,'Plantilla y Concentrado'!$B$4:$C$811,2,0),"")</f>
        <v/>
      </c>
      <c r="W435" s="20" t="n">
        <f aca="false">IF(S435=0,1,IF(S435&gt;AD435,(1-AE435),IF(S435&lt;AD435,1)))</f>
        <v>0</v>
      </c>
      <c r="X435" s="20" t="str">
        <f aca="false">IF(OR(S435=0,S435=""),"-",T435/S435)</f>
        <v>-</v>
      </c>
      <c r="Y435" s="21" t="n">
        <f aca="false">IF(T435&gt;S435,"SI")</f>
        <v>0</v>
      </c>
      <c r="AD435" s="23" t="str">
        <f aca="false">IF(F435="-","",F435*0.021)</f>
        <v/>
      </c>
      <c r="AE435" s="0" t="e">
        <f aca="false">IF(S435=0,"-",IF(S435&lt;AD435,(S435/100),((S435-AD435)/100)))</f>
        <v>#VALUE!</v>
      </c>
      <c r="AF435" s="0" t="n">
        <f aca="false">G435</f>
        <v>0</v>
      </c>
      <c r="AG435" s="0" t="n">
        <f aca="false">SUM(H435:Q435)</f>
        <v>0</v>
      </c>
    </row>
    <row r="436" customFormat="false" ht="13.5" hidden="false" customHeight="true" outlineLevel="0" collapsed="false">
      <c r="A436" s="13"/>
      <c r="B436" s="30"/>
      <c r="C436" s="25" t="s">
        <v>47</v>
      </c>
      <c r="D436" s="25"/>
      <c r="E436" s="26"/>
      <c r="F436" s="26" t="n">
        <f aca="false">SUM(F421:F435)</f>
        <v>275</v>
      </c>
      <c r="G436" s="26" t="n">
        <f aca="false">SUM(G421:G435)</f>
        <v>0</v>
      </c>
      <c r="H436" s="26" t="n">
        <f aca="false">SUM(H421:H435)</f>
        <v>0</v>
      </c>
      <c r="I436" s="26" t="n">
        <f aca="false">SUM(I421:I435)</f>
        <v>0</v>
      </c>
      <c r="J436" s="26" t="n">
        <f aca="false">SUM(J421:J435)</f>
        <v>0</v>
      </c>
      <c r="K436" s="26" t="n">
        <f aca="false">SUM(K421:K435)</f>
        <v>0</v>
      </c>
      <c r="L436" s="26" t="n">
        <f aca="false">SUM(L421:L435)</f>
        <v>0</v>
      </c>
      <c r="M436" s="26" t="n">
        <f aca="false">SUM(M421:M435)</f>
        <v>0</v>
      </c>
      <c r="N436" s="26" t="n">
        <f aca="false">SUM(N421:N435)</f>
        <v>0</v>
      </c>
      <c r="O436" s="26" t="n">
        <f aca="false">SUM(O421:O435)</f>
        <v>0</v>
      </c>
      <c r="P436" s="26" t="n">
        <f aca="false">SUM(P421:P435)</f>
        <v>0</v>
      </c>
      <c r="Q436" s="26" t="n">
        <f aca="false">SUM(Q421:Q435)</f>
        <v>0</v>
      </c>
      <c r="R436" s="26" t="n">
        <f aca="false">COUNTIF((R421:R435),"Si")</f>
        <v>6</v>
      </c>
      <c r="S436" s="18" t="n">
        <f aca="false">IF(F436="-","",SUM(G436:Q436))</f>
        <v>0</v>
      </c>
      <c r="T436" s="27" t="n">
        <f aca="false">SUM(T421:T435)</f>
        <v>0</v>
      </c>
      <c r="U436" s="26"/>
      <c r="V436" s="26" t="str">
        <f aca="false">IFERROR(VLOOKUP(U436,'Plantilla y Concentrado'!$B$4:$C$811,2,0),"")</f>
        <v/>
      </c>
      <c r="W436" s="20" t="n">
        <f aca="false">AVERAGE(W421:W435)</f>
        <v>0.4</v>
      </c>
      <c r="X436" s="20" t="str">
        <f aca="false">IF(OR(S436=0,S436=""),"-",T436/S436)</f>
        <v>-</v>
      </c>
      <c r="Y436" s="21" t="n">
        <f aca="false">IF(T436&gt;S436,"SI")</f>
        <v>0</v>
      </c>
      <c r="AD436" s="23" t="n">
        <f aca="false">IF(F436="-","",F436*0.021)</f>
        <v>5.775</v>
      </c>
      <c r="AE436" s="0" t="str">
        <f aca="false">IF(S436=0,"-",IF(S436&lt;AD436,(S436/100),((S436-AD436)/100)))</f>
        <v>-</v>
      </c>
      <c r="AF436" s="0" t="n">
        <f aca="false">G436</f>
        <v>0</v>
      </c>
      <c r="AG436" s="0" t="n">
        <f aca="false">SUM(H436:Q436)</f>
        <v>0</v>
      </c>
    </row>
    <row r="437" customFormat="false" ht="13.5" hidden="false" customHeight="true" outlineLevel="0" collapsed="false">
      <c r="A437" s="13"/>
      <c r="B437" s="30"/>
      <c r="C437" s="15" t="s">
        <v>39</v>
      </c>
      <c r="D437" s="16" t="s">
        <v>48</v>
      </c>
      <c r="E437" s="16" t="s">
        <v>49</v>
      </c>
      <c r="F437" s="17" t="n">
        <v>29</v>
      </c>
      <c r="G437" s="17" t="n">
        <v>0</v>
      </c>
      <c r="H437" s="17" t="n">
        <v>0</v>
      </c>
      <c r="I437" s="17" t="n">
        <v>0</v>
      </c>
      <c r="J437" s="17" t="n">
        <v>0</v>
      </c>
      <c r="K437" s="17" t="n">
        <v>0</v>
      </c>
      <c r="L437" s="17" t="n">
        <v>0</v>
      </c>
      <c r="M437" s="17" t="n">
        <v>0</v>
      </c>
      <c r="N437" s="17" t="n">
        <v>0</v>
      </c>
      <c r="O437" s="17" t="n">
        <v>0</v>
      </c>
      <c r="P437" s="17" t="n">
        <v>0</v>
      </c>
      <c r="Q437" s="17" t="n">
        <v>0</v>
      </c>
      <c r="R437" s="17" t="s">
        <v>35</v>
      </c>
      <c r="S437" s="18" t="n">
        <f aca="false">IF(F437="-","",SUM(G437:Q437))</f>
        <v>0</v>
      </c>
      <c r="T437" s="19" t="n">
        <v>0</v>
      </c>
      <c r="U437" s="17" t="n">
        <v>155932</v>
      </c>
      <c r="V437" s="17" t="str">
        <f aca="false">IFERROR(VLOOKUP(U437,'Plantilla y Concentrado'!$B$4:$C$811,2,0),"")</f>
        <v/>
      </c>
      <c r="W437" s="20" t="n">
        <f aca="false">IF(S437=0,1,IF(S437&gt;AD437,(1-AE437),IF(S437&lt;AD437,1)))</f>
        <v>1</v>
      </c>
      <c r="X437" s="20" t="str">
        <f aca="false">IF(OR(S437=0,S437=""),"-",T437/S437)</f>
        <v>-</v>
      </c>
      <c r="Y437" s="21" t="n">
        <f aca="false">IF(T437&gt;S437,"SI")</f>
        <v>0</v>
      </c>
      <c r="AD437" s="23" t="n">
        <f aca="false">IF(F437="-","",F437*0.021)</f>
        <v>0.609</v>
      </c>
      <c r="AE437" s="0" t="str">
        <f aca="false">IF(S437=0,"-",IF(S437&lt;AD437,(S437/100),((S437-AD437)/100)))</f>
        <v>-</v>
      </c>
      <c r="AF437" s="0" t="n">
        <f aca="false">G437</f>
        <v>0</v>
      </c>
      <c r="AG437" s="0" t="n">
        <f aca="false">SUM(H437:Q437)</f>
        <v>0</v>
      </c>
    </row>
    <row r="438" customFormat="false" ht="13.5" hidden="false" customHeight="true" outlineLevel="0" collapsed="false">
      <c r="A438" s="13"/>
      <c r="B438" s="30"/>
      <c r="C438" s="15" t="s">
        <v>39</v>
      </c>
      <c r="D438" s="16" t="s">
        <v>48</v>
      </c>
      <c r="E438" s="16" t="n">
        <v>42</v>
      </c>
      <c r="F438" s="17" t="n">
        <v>68</v>
      </c>
      <c r="G438" s="17" t="n">
        <v>0</v>
      </c>
      <c r="H438" s="17" t="n">
        <v>0</v>
      </c>
      <c r="I438" s="17" t="n">
        <v>0</v>
      </c>
      <c r="J438" s="17" t="n">
        <v>0</v>
      </c>
      <c r="K438" s="17" t="n">
        <v>0</v>
      </c>
      <c r="L438" s="17" t="n">
        <v>0</v>
      </c>
      <c r="M438" s="17" t="n">
        <v>0</v>
      </c>
      <c r="N438" s="17" t="n">
        <v>0</v>
      </c>
      <c r="O438" s="17" t="n">
        <v>0</v>
      </c>
      <c r="P438" s="17" t="n">
        <v>0</v>
      </c>
      <c r="Q438" s="17" t="n">
        <v>0</v>
      </c>
      <c r="R438" s="17" t="s">
        <v>35</v>
      </c>
      <c r="S438" s="18" t="n">
        <f aca="false">IF(F438="-","",SUM(G438:Q438))</f>
        <v>0</v>
      </c>
      <c r="T438" s="19" t="n">
        <v>0</v>
      </c>
      <c r="U438" s="17" t="n">
        <v>155932</v>
      </c>
      <c r="V438" s="17" t="str">
        <f aca="false">IFERROR(VLOOKUP(U438,'Plantilla y Concentrado'!$B$4:$C$811,2,0),"")</f>
        <v/>
      </c>
      <c r="W438" s="20" t="n">
        <f aca="false">IF(S438=0,1,IF(S438&gt;AD438,(1-AE438),IF(S438&lt;AD438,1)))</f>
        <v>1</v>
      </c>
      <c r="X438" s="20" t="str">
        <f aca="false">IF(OR(S438=0,S438=""),"-",T438/S438)</f>
        <v>-</v>
      </c>
      <c r="Y438" s="21" t="n">
        <f aca="false">IF(T438&gt;S438,"SI")</f>
        <v>0</v>
      </c>
      <c r="AD438" s="23" t="n">
        <f aca="false">IF(F438="-","",F438*0.021)</f>
        <v>1.428</v>
      </c>
      <c r="AE438" s="0" t="str">
        <f aca="false">IF(S438=0,"-",IF(S438&lt;AD438,(S438/100),((S438-AD438)/100)))</f>
        <v>-</v>
      </c>
      <c r="AF438" s="0" t="n">
        <f aca="false">G438</f>
        <v>0</v>
      </c>
      <c r="AG438" s="0" t="n">
        <f aca="false">SUM(H438:Q438)</f>
        <v>0</v>
      </c>
    </row>
    <row r="439" customFormat="false" ht="13.5" hidden="false" customHeight="true" outlineLevel="0" collapsed="false">
      <c r="A439" s="13"/>
      <c r="B439" s="30"/>
      <c r="C439" s="15" t="s">
        <v>39</v>
      </c>
      <c r="D439" s="16" t="s">
        <v>48</v>
      </c>
      <c r="E439" s="16" t="n">
        <v>43</v>
      </c>
      <c r="F439" s="17" t="n">
        <v>43</v>
      </c>
      <c r="G439" s="17" t="n">
        <v>0</v>
      </c>
      <c r="H439" s="17" t="n">
        <v>0</v>
      </c>
      <c r="I439" s="17" t="n">
        <v>0</v>
      </c>
      <c r="J439" s="17" t="n">
        <v>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7" t="n">
        <v>0</v>
      </c>
      <c r="R439" s="17" t="s">
        <v>35</v>
      </c>
      <c r="S439" s="18" t="n">
        <f aca="false">IF(F439="-","",SUM(G439:Q439))</f>
        <v>0</v>
      </c>
      <c r="T439" s="19" t="n">
        <v>0</v>
      </c>
      <c r="U439" s="17" t="n">
        <v>155932</v>
      </c>
      <c r="V439" s="17" t="str">
        <f aca="false">IFERROR(VLOOKUP(U439,'Plantilla y Concentrado'!$B$4:$C$811,2,0),"")</f>
        <v/>
      </c>
      <c r="W439" s="20" t="n">
        <f aca="false">IF(S439=0,1,IF(S439&gt;AD439,(1-AE439),IF(S439&lt;AD439,1)))</f>
        <v>1</v>
      </c>
      <c r="X439" s="20" t="str">
        <f aca="false">IF(OR(S439=0,S439=""),"-",T439/S439)</f>
        <v>-</v>
      </c>
      <c r="Y439" s="21" t="n">
        <f aca="false">IF(T439&gt;S439,"SI")</f>
        <v>0</v>
      </c>
      <c r="AD439" s="23" t="n">
        <f aca="false">IF(F439="-","",F439*0.021)</f>
        <v>0.903</v>
      </c>
      <c r="AE439" s="0" t="str">
        <f aca="false">IF(S439=0,"-",IF(S439&lt;AD439,(S439/100),((S439-AD439)/100)))</f>
        <v>-</v>
      </c>
      <c r="AF439" s="0" t="n">
        <f aca="false">G439</f>
        <v>0</v>
      </c>
      <c r="AG439" s="0" t="n">
        <f aca="false">SUM(H439:Q439)</f>
        <v>0</v>
      </c>
    </row>
    <row r="440" customFormat="false" ht="13.5" hidden="false" customHeight="true" outlineLevel="0" collapsed="false">
      <c r="A440" s="13"/>
      <c r="B440" s="30"/>
      <c r="C440" s="15" t="s">
        <v>39</v>
      </c>
      <c r="D440" s="16" t="s">
        <v>48</v>
      </c>
      <c r="E440" s="16" t="n">
        <v>44</v>
      </c>
      <c r="F440" s="17" t="n">
        <v>33</v>
      </c>
      <c r="G440" s="17" t="n">
        <v>0</v>
      </c>
      <c r="H440" s="17" t="n">
        <v>0</v>
      </c>
      <c r="I440" s="17" t="n">
        <v>0</v>
      </c>
      <c r="J440" s="17" t="n">
        <v>0</v>
      </c>
      <c r="K440" s="17" t="n">
        <v>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0</v>
      </c>
      <c r="Q440" s="17" t="n">
        <v>0</v>
      </c>
      <c r="R440" s="17" t="s">
        <v>37</v>
      </c>
      <c r="S440" s="18" t="n">
        <f aca="false">IF(F440="-","",SUM(G440:Q440))</f>
        <v>0</v>
      </c>
      <c r="T440" s="19" t="n">
        <v>0</v>
      </c>
      <c r="U440" s="17" t="n">
        <v>127209</v>
      </c>
      <c r="V440" s="17" t="str">
        <f aca="false">IFERROR(VLOOKUP(U440,'Plantilla y Concentrado'!$B$4:$C$811,2,0),"")</f>
        <v>Castillo Ramirez Tania Mayeli</v>
      </c>
      <c r="W440" s="20" t="n">
        <f aca="false">IF(S440=0,1,IF(S440&gt;AD440,(1-AE440),IF(S440&lt;AD440,1)))</f>
        <v>1</v>
      </c>
      <c r="X440" s="20" t="str">
        <f aca="false">IF(OR(S440=0,S440=""),"-",T440/S440)</f>
        <v>-</v>
      </c>
      <c r="Y440" s="21" t="n">
        <f aca="false">IF(T440&gt;S440,"SI")</f>
        <v>0</v>
      </c>
      <c r="AD440" s="23" t="n">
        <f aca="false">IF(F440="-","",F440*0.021)</f>
        <v>0.693</v>
      </c>
      <c r="AE440" s="0" t="str">
        <f aca="false">IF(S440=0,"-",IF(S440&lt;AD440,(S440/100),((S440-AD440)/100)))</f>
        <v>-</v>
      </c>
      <c r="AF440" s="0" t="n">
        <f aca="false">G440</f>
        <v>0</v>
      </c>
      <c r="AG440" s="0" t="n">
        <f aca="false">SUM(H440:Q440)</f>
        <v>0</v>
      </c>
    </row>
    <row r="441" customFormat="false" ht="13.5" hidden="false" customHeight="true" outlineLevel="0" collapsed="false">
      <c r="A441" s="13"/>
      <c r="B441" s="30"/>
      <c r="C441" s="15" t="s">
        <v>39</v>
      </c>
      <c r="D441" s="16" t="s">
        <v>48</v>
      </c>
      <c r="E441" s="16" t="n">
        <v>45</v>
      </c>
      <c r="F441" s="17" t="n">
        <v>51</v>
      </c>
      <c r="G441" s="17" t="n">
        <v>0</v>
      </c>
      <c r="H441" s="17" t="n">
        <v>0</v>
      </c>
      <c r="I441" s="17" t="n">
        <v>0</v>
      </c>
      <c r="J441" s="17" t="n">
        <v>0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7" t="n">
        <v>0</v>
      </c>
      <c r="R441" s="17" t="s">
        <v>37</v>
      </c>
      <c r="S441" s="18" t="n">
        <f aca="false">IF(F441="-","",SUM(G441:Q441))</f>
        <v>0</v>
      </c>
      <c r="T441" s="19" t="n">
        <v>0</v>
      </c>
      <c r="U441" s="17" t="n">
        <v>127209</v>
      </c>
      <c r="V441" s="17" t="str">
        <f aca="false">IFERROR(VLOOKUP(U441,'Plantilla y Concentrado'!$B$4:$C$811,2,0),"")</f>
        <v>Castillo Ramirez Tania Mayeli</v>
      </c>
      <c r="W441" s="20" t="n">
        <f aca="false">IF(S441=0,1,IF(S441&gt;AD441,(1-AE441),IF(S441&lt;AD441,1)))</f>
        <v>1</v>
      </c>
      <c r="X441" s="20" t="str">
        <f aca="false">IF(OR(S441=0,S441=""),"-",T441/S441)</f>
        <v>-</v>
      </c>
      <c r="Y441" s="21" t="n">
        <f aca="false">IF(T441&gt;S441,"SI")</f>
        <v>0</v>
      </c>
      <c r="AD441" s="23" t="n">
        <f aca="false">IF(F441="-","",F441*0.021)</f>
        <v>1.071</v>
      </c>
      <c r="AE441" s="0" t="str">
        <f aca="false">IF(S441=0,"-",IF(S441&lt;AD441,(S441/100),((S441-AD441)/100)))</f>
        <v>-</v>
      </c>
      <c r="AF441" s="0" t="n">
        <f aca="false">G441</f>
        <v>0</v>
      </c>
      <c r="AG441" s="0" t="n">
        <f aca="false">SUM(H441:Q441)</f>
        <v>0</v>
      </c>
    </row>
    <row r="442" customFormat="false" ht="13.5" hidden="false" customHeight="true" outlineLevel="0" collapsed="false">
      <c r="A442" s="13"/>
      <c r="B442" s="30"/>
      <c r="C442" s="15" t="s">
        <v>39</v>
      </c>
      <c r="D442" s="16" t="s">
        <v>48</v>
      </c>
      <c r="E442" s="16" t="n">
        <v>46</v>
      </c>
      <c r="F442" s="17" t="n">
        <v>59</v>
      </c>
      <c r="G442" s="17" t="n">
        <v>0</v>
      </c>
      <c r="H442" s="17" t="n">
        <v>2</v>
      </c>
      <c r="I442" s="17" t="n">
        <v>0</v>
      </c>
      <c r="J442" s="17" t="n">
        <v>0</v>
      </c>
      <c r="K442" s="17" t="n">
        <v>0</v>
      </c>
      <c r="L442" s="17" t="n">
        <v>0</v>
      </c>
      <c r="M442" s="17" t="n">
        <v>0</v>
      </c>
      <c r="N442" s="17" t="n">
        <v>0</v>
      </c>
      <c r="O442" s="17" t="n">
        <v>0</v>
      </c>
      <c r="P442" s="17" t="n">
        <v>0</v>
      </c>
      <c r="Q442" s="17" t="n">
        <v>0</v>
      </c>
      <c r="R442" s="17" t="s">
        <v>37</v>
      </c>
      <c r="S442" s="18" t="n">
        <f aca="false">IF(F442="-","",SUM(G442:Q442))</f>
        <v>2</v>
      </c>
      <c r="T442" s="19" t="n">
        <v>2</v>
      </c>
      <c r="U442" s="17" t="n">
        <v>136675</v>
      </c>
      <c r="V442" s="17" t="str">
        <f aca="false">IFERROR(VLOOKUP(U442,'Plantilla y Concentrado'!$B$4:$C$811,2,0),"")</f>
        <v>Montiel Ramirez Cintya Elizabeth</v>
      </c>
      <c r="W442" s="20" t="n">
        <f aca="false">IF(S442=0,1,IF(S442&gt;AD442,(1-AE442),IF(S442&lt;AD442,1)))</f>
        <v>0.99239</v>
      </c>
      <c r="X442" s="20" t="n">
        <f aca="false">IF(OR(S442=0,S442=""),"-",T442/S442)</f>
        <v>1</v>
      </c>
      <c r="Y442" s="21" t="n">
        <f aca="false">IF(T442&gt;S442,"SI")</f>
        <v>0</v>
      </c>
      <c r="AD442" s="23" t="n">
        <f aca="false">IF(F442="-","",F442*0.021)</f>
        <v>1.239</v>
      </c>
      <c r="AE442" s="0" t="n">
        <f aca="false">IF(S442=0,"-",IF(S442&lt;AD442,(S442/100),((S442-AD442)/100)))</f>
        <v>0.00761</v>
      </c>
      <c r="AF442" s="0" t="n">
        <f aca="false">G442</f>
        <v>0</v>
      </c>
      <c r="AG442" s="0" t="n">
        <f aca="false">SUM(H442:Q442)</f>
        <v>2</v>
      </c>
    </row>
    <row r="443" customFormat="false" ht="13.5" hidden="false" customHeight="true" outlineLevel="0" collapsed="false">
      <c r="A443" s="13"/>
      <c r="B443" s="30"/>
      <c r="C443" s="15" t="s">
        <v>39</v>
      </c>
      <c r="D443" s="16" t="s">
        <v>48</v>
      </c>
      <c r="E443" s="16" t="s">
        <v>51</v>
      </c>
      <c r="F443" s="17" t="n">
        <v>47</v>
      </c>
      <c r="G443" s="17" t="n">
        <v>0</v>
      </c>
      <c r="H443" s="17" t="n">
        <v>0</v>
      </c>
      <c r="I443" s="17" t="n">
        <v>0</v>
      </c>
      <c r="J443" s="17" t="n">
        <v>0</v>
      </c>
      <c r="K443" s="17" t="n">
        <v>0</v>
      </c>
      <c r="L443" s="17" t="n">
        <v>0</v>
      </c>
      <c r="M443" s="17" t="n">
        <v>0</v>
      </c>
      <c r="N443" s="17" t="n">
        <v>0</v>
      </c>
      <c r="O443" s="17" t="n">
        <v>0</v>
      </c>
      <c r="P443" s="17" t="n">
        <v>0</v>
      </c>
      <c r="Q443" s="17" t="n">
        <v>0</v>
      </c>
      <c r="R443" s="17" t="s">
        <v>37</v>
      </c>
      <c r="S443" s="18" t="n">
        <f aca="false">IF(F443="-","",SUM(G443:Q443))</f>
        <v>0</v>
      </c>
      <c r="T443" s="19" t="n">
        <v>0</v>
      </c>
      <c r="U443" s="17" t="n">
        <v>136675</v>
      </c>
      <c r="V443" s="17" t="str">
        <f aca="false">IFERROR(VLOOKUP(U443,'Plantilla y Concentrado'!$B$4:$C$811,2,0),"")</f>
        <v>Montiel Ramirez Cintya Elizabeth</v>
      </c>
      <c r="W443" s="20" t="n">
        <f aca="false">IF(S443=0,1,IF(S443&gt;AD443,(1-AE443),IF(S443&lt;AD443,1)))</f>
        <v>1</v>
      </c>
      <c r="X443" s="20" t="str">
        <f aca="false">IF(OR(S443=0,S443=""),"-",T443/S443)</f>
        <v>-</v>
      </c>
      <c r="Y443" s="21" t="n">
        <f aca="false">IF(T443&gt;S443,"SI")</f>
        <v>0</v>
      </c>
      <c r="AD443" s="23" t="n">
        <f aca="false">IF(F443="-","",F443*0.021)</f>
        <v>0.987</v>
      </c>
      <c r="AE443" s="0" t="str">
        <f aca="false">IF(S443=0,"-",IF(S443&lt;AD443,(S443/100),((S443-AD443)/100)))</f>
        <v>-</v>
      </c>
      <c r="AF443" s="0" t="n">
        <f aca="false">G443</f>
        <v>0</v>
      </c>
      <c r="AG443" s="0" t="n">
        <f aca="false">SUM(H443:Q443)</f>
        <v>0</v>
      </c>
    </row>
    <row r="444" customFormat="false" ht="13.5" hidden="true" customHeight="true" outlineLevel="0" collapsed="false">
      <c r="A444" s="13"/>
      <c r="B444" s="30"/>
      <c r="C444" s="15" t="s">
        <v>39</v>
      </c>
      <c r="D444" s="16" t="s">
        <v>48</v>
      </c>
      <c r="E444" s="16"/>
      <c r="F444" s="17" t="s">
        <v>37</v>
      </c>
      <c r="G444" s="17" t="n">
        <v>0</v>
      </c>
      <c r="H444" s="17" t="n">
        <v>0</v>
      </c>
      <c r="I444" s="17" t="n">
        <v>0</v>
      </c>
      <c r="J444" s="17" t="n">
        <v>0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7" t="n">
        <v>0</v>
      </c>
      <c r="R444" s="17" t="s">
        <v>37</v>
      </c>
      <c r="S444" s="18" t="str">
        <f aca="false">IF(F444="-","",SUM(G444:Q444))</f>
        <v/>
      </c>
      <c r="T444" s="19" t="n">
        <v>0</v>
      </c>
      <c r="U444" s="17"/>
      <c r="V444" s="17" t="str">
        <f aca="false">IFERROR(VLOOKUP(U444,'Plantilla y Concentrado'!$B$4:$C$811,2,0),"")</f>
        <v/>
      </c>
      <c r="W444" s="20" t="n">
        <f aca="false">IF(S444=0,1,IF(S444&gt;AD444,(1-AE444),IF(S444&lt;AD444,1)))</f>
        <v>0</v>
      </c>
      <c r="X444" s="20" t="str">
        <f aca="false">IF(OR(S444=0,S444=""),"-",T444/S444)</f>
        <v>-</v>
      </c>
      <c r="Y444" s="21" t="n">
        <f aca="false">IF(T444&gt;S444,"SI")</f>
        <v>0</v>
      </c>
      <c r="AD444" s="23" t="str">
        <f aca="false">IF(F444="-","",F444*0.021)</f>
        <v/>
      </c>
      <c r="AE444" s="0" t="e">
        <f aca="false">IF(S444=0,"-",IF(S444&lt;AD444,(S444/100),((S444-AD444)/100)))</f>
        <v>#VALUE!</v>
      </c>
      <c r="AF444" s="0" t="n">
        <f aca="false">G444</f>
        <v>0</v>
      </c>
      <c r="AG444" s="0" t="n">
        <f aca="false">SUM(H444:Q444)</f>
        <v>0</v>
      </c>
    </row>
    <row r="445" customFormat="false" ht="13.5" hidden="true" customHeight="true" outlineLevel="0" collapsed="false">
      <c r="A445" s="13"/>
      <c r="B445" s="30"/>
      <c r="C445" s="15" t="s">
        <v>39</v>
      </c>
      <c r="D445" s="16" t="s">
        <v>48</v>
      </c>
      <c r="E445" s="16"/>
      <c r="F445" s="17" t="s">
        <v>37</v>
      </c>
      <c r="G445" s="17" t="n">
        <v>0</v>
      </c>
      <c r="H445" s="17" t="n">
        <v>0</v>
      </c>
      <c r="I445" s="17" t="n">
        <v>0</v>
      </c>
      <c r="J445" s="17" t="n">
        <v>0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7" t="n">
        <v>0</v>
      </c>
      <c r="R445" s="17" t="s">
        <v>37</v>
      </c>
      <c r="S445" s="18" t="str">
        <f aca="false">IF(F445="-","",SUM(G445:Q445))</f>
        <v/>
      </c>
      <c r="T445" s="19" t="n">
        <v>0</v>
      </c>
      <c r="U445" s="17"/>
      <c r="V445" s="17" t="str">
        <f aca="false">IFERROR(VLOOKUP(U445,'Plantilla y Concentrado'!$B$4:$C$811,2,0),"")</f>
        <v/>
      </c>
      <c r="W445" s="20" t="n">
        <f aca="false">IF(S445=0,1,IF(S445&gt;AD445,(1-AE445),IF(S445&lt;AD445,1)))</f>
        <v>0</v>
      </c>
      <c r="X445" s="20" t="str">
        <f aca="false">IF(OR(S445=0,S445=""),"-",T445/S445)</f>
        <v>-</v>
      </c>
      <c r="Y445" s="21" t="n">
        <f aca="false">IF(T445&gt;S445,"SI")</f>
        <v>0</v>
      </c>
      <c r="AD445" s="23" t="str">
        <f aca="false">IF(F445="-","",F445*0.021)</f>
        <v/>
      </c>
      <c r="AE445" s="0" t="e">
        <f aca="false">IF(S445=0,"-",IF(S445&lt;AD445,(S445/100),((S445-AD445)/100)))</f>
        <v>#VALUE!</v>
      </c>
      <c r="AF445" s="0" t="n">
        <f aca="false">G445</f>
        <v>0</v>
      </c>
      <c r="AG445" s="0" t="n">
        <f aca="false">SUM(H445:Q445)</f>
        <v>0</v>
      </c>
    </row>
    <row r="446" customFormat="false" ht="13.5" hidden="true" customHeight="true" outlineLevel="0" collapsed="false">
      <c r="A446" s="13"/>
      <c r="B446" s="30"/>
      <c r="C446" s="15" t="s">
        <v>39</v>
      </c>
      <c r="D446" s="16" t="s">
        <v>48</v>
      </c>
      <c r="E446" s="16"/>
      <c r="F446" s="17" t="s">
        <v>37</v>
      </c>
      <c r="G446" s="17" t="n">
        <v>0</v>
      </c>
      <c r="H446" s="17" t="n">
        <v>0</v>
      </c>
      <c r="I446" s="17" t="n">
        <v>0</v>
      </c>
      <c r="J446" s="17" t="n">
        <v>0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7" t="n">
        <v>0</v>
      </c>
      <c r="R446" s="17" t="s">
        <v>37</v>
      </c>
      <c r="S446" s="18" t="str">
        <f aca="false">IF(F446="-","",SUM(G446:Q446))</f>
        <v/>
      </c>
      <c r="T446" s="19" t="n">
        <v>0</v>
      </c>
      <c r="U446" s="17"/>
      <c r="V446" s="17" t="str">
        <f aca="false">IFERROR(VLOOKUP(U446,'Plantilla y Concentrado'!$B$4:$C$811,2,0),"")</f>
        <v/>
      </c>
      <c r="W446" s="20" t="n">
        <f aca="false">IF(S446=0,1,IF(S446&gt;AD446,(1-AE446),IF(S446&lt;AD446,1)))</f>
        <v>0</v>
      </c>
      <c r="X446" s="20" t="str">
        <f aca="false">IF(OR(S446=0,S446=""),"-",T446/S446)</f>
        <v>-</v>
      </c>
      <c r="Y446" s="21" t="n">
        <f aca="false">IF(T446&gt;S446,"SI")</f>
        <v>0</v>
      </c>
      <c r="AD446" s="23" t="str">
        <f aca="false">IF(F446="-","",F446*0.021)</f>
        <v/>
      </c>
      <c r="AE446" s="0" t="e">
        <f aca="false">IF(S446=0,"-",IF(S446&lt;AD446,(S446/100),((S446-AD446)/100)))</f>
        <v>#VALUE!</v>
      </c>
      <c r="AF446" s="0" t="n">
        <f aca="false">G446</f>
        <v>0</v>
      </c>
      <c r="AG446" s="0" t="n">
        <f aca="false">SUM(H446:Q446)</f>
        <v>0</v>
      </c>
    </row>
    <row r="447" customFormat="false" ht="13.5" hidden="true" customHeight="true" outlineLevel="0" collapsed="false">
      <c r="A447" s="13"/>
      <c r="B447" s="30"/>
      <c r="C447" s="15" t="s">
        <v>39</v>
      </c>
      <c r="D447" s="16" t="s">
        <v>48</v>
      </c>
      <c r="E447" s="16"/>
      <c r="F447" s="17" t="s">
        <v>37</v>
      </c>
      <c r="G447" s="17" t="n">
        <v>0</v>
      </c>
      <c r="H447" s="17" t="n">
        <v>0</v>
      </c>
      <c r="I447" s="17" t="n">
        <v>0</v>
      </c>
      <c r="J447" s="17" t="n">
        <v>0</v>
      </c>
      <c r="K447" s="17" t="n">
        <v>0</v>
      </c>
      <c r="L447" s="17" t="n">
        <v>0</v>
      </c>
      <c r="M447" s="17" t="n">
        <v>0</v>
      </c>
      <c r="N447" s="17" t="n">
        <v>0</v>
      </c>
      <c r="O447" s="17" t="n">
        <v>0</v>
      </c>
      <c r="P447" s="17" t="n">
        <v>0</v>
      </c>
      <c r="Q447" s="17" t="n">
        <v>0</v>
      </c>
      <c r="R447" s="17" t="s">
        <v>37</v>
      </c>
      <c r="S447" s="18" t="str">
        <f aca="false">IF(F447="-","",SUM(G447:Q447))</f>
        <v/>
      </c>
      <c r="T447" s="19" t="n">
        <v>0</v>
      </c>
      <c r="U447" s="17"/>
      <c r="V447" s="17" t="str">
        <f aca="false">IFERROR(VLOOKUP(U447,'Plantilla y Concentrado'!$B$4:$C$811,2,0),"")</f>
        <v/>
      </c>
      <c r="W447" s="20" t="n">
        <f aca="false">IF(S447=0,1,IF(S447&gt;AD447,(1-AE447),IF(S447&lt;AD447,1)))</f>
        <v>0</v>
      </c>
      <c r="X447" s="20" t="str">
        <f aca="false">IF(OR(S447=0,S447=""),"-",T447/S447)</f>
        <v>-</v>
      </c>
      <c r="Y447" s="21" t="n">
        <f aca="false">IF(T447&gt;S447,"SI")</f>
        <v>0</v>
      </c>
      <c r="AD447" s="23" t="str">
        <f aca="false">IF(F447="-","",F447*0.021)</f>
        <v/>
      </c>
      <c r="AE447" s="0" t="e">
        <f aca="false">IF(S447=0,"-",IF(S447&lt;AD447,(S447/100),((S447-AD447)/100)))</f>
        <v>#VALUE!</v>
      </c>
      <c r="AF447" s="0" t="n">
        <f aca="false">G447</f>
        <v>0</v>
      </c>
      <c r="AG447" s="0" t="n">
        <f aca="false">SUM(H447:Q447)</f>
        <v>0</v>
      </c>
    </row>
    <row r="448" customFormat="false" ht="13.5" hidden="true" customHeight="true" outlineLevel="0" collapsed="false">
      <c r="A448" s="13"/>
      <c r="B448" s="30"/>
      <c r="C448" s="15" t="s">
        <v>39</v>
      </c>
      <c r="D448" s="16" t="s">
        <v>48</v>
      </c>
      <c r="E448" s="16"/>
      <c r="F448" s="17" t="s">
        <v>37</v>
      </c>
      <c r="G448" s="17" t="n">
        <v>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0</v>
      </c>
      <c r="O448" s="17" t="n">
        <v>0</v>
      </c>
      <c r="P448" s="17" t="n">
        <v>0</v>
      </c>
      <c r="Q448" s="17" t="n">
        <v>0</v>
      </c>
      <c r="R448" s="17" t="s">
        <v>37</v>
      </c>
      <c r="S448" s="18" t="str">
        <f aca="false">IF(F448="-","",SUM(G448:Q448))</f>
        <v/>
      </c>
      <c r="T448" s="19" t="n">
        <v>0</v>
      </c>
      <c r="U448" s="17"/>
      <c r="V448" s="17" t="str">
        <f aca="false">IFERROR(VLOOKUP(U448,'Plantilla y Concentrado'!$B$4:$C$811,2,0),"")</f>
        <v/>
      </c>
      <c r="W448" s="20" t="n">
        <f aca="false">IF(S448=0,1,IF(S448&gt;AD448,(1-AE448),IF(S448&lt;AD448,1)))</f>
        <v>0</v>
      </c>
      <c r="X448" s="20" t="str">
        <f aca="false">IF(OR(S448=0,S448=""),"-",T448/S448)</f>
        <v>-</v>
      </c>
      <c r="Y448" s="21" t="n">
        <f aca="false">IF(T448&gt;S448,"SI")</f>
        <v>0</v>
      </c>
      <c r="AD448" s="23" t="str">
        <f aca="false">IF(F448="-","",F448*0.021)</f>
        <v/>
      </c>
      <c r="AE448" s="0" t="e">
        <f aca="false">IF(S448=0,"-",IF(S448&lt;AD448,(S448/100),((S448-AD448)/100)))</f>
        <v>#VALUE!</v>
      </c>
      <c r="AF448" s="0" t="n">
        <f aca="false">G448</f>
        <v>0</v>
      </c>
      <c r="AG448" s="0" t="n">
        <f aca="false">SUM(H448:Q448)</f>
        <v>0</v>
      </c>
    </row>
    <row r="449" customFormat="false" ht="13.5" hidden="true" customHeight="true" outlineLevel="0" collapsed="false">
      <c r="A449" s="13"/>
      <c r="B449" s="30"/>
      <c r="C449" s="15" t="s">
        <v>39</v>
      </c>
      <c r="D449" s="16" t="s">
        <v>48</v>
      </c>
      <c r="E449" s="16"/>
      <c r="F449" s="17" t="s">
        <v>37</v>
      </c>
      <c r="G449" s="17" t="n">
        <v>0</v>
      </c>
      <c r="H449" s="17" t="n">
        <v>0</v>
      </c>
      <c r="I449" s="17" t="n">
        <v>0</v>
      </c>
      <c r="J449" s="17" t="n">
        <v>0</v>
      </c>
      <c r="K449" s="17" t="n">
        <v>0</v>
      </c>
      <c r="L449" s="17" t="n">
        <v>0</v>
      </c>
      <c r="M449" s="17" t="n">
        <v>0</v>
      </c>
      <c r="N449" s="17" t="n">
        <v>0</v>
      </c>
      <c r="O449" s="17" t="n">
        <v>0</v>
      </c>
      <c r="P449" s="17" t="n">
        <v>0</v>
      </c>
      <c r="Q449" s="17" t="n">
        <v>0</v>
      </c>
      <c r="R449" s="17" t="s">
        <v>37</v>
      </c>
      <c r="S449" s="18" t="str">
        <f aca="false">IF(F449="-","",SUM(G449:Q449))</f>
        <v/>
      </c>
      <c r="T449" s="19" t="n">
        <v>0</v>
      </c>
      <c r="U449" s="17"/>
      <c r="V449" s="17" t="str">
        <f aca="false">IFERROR(VLOOKUP(U449,'Plantilla y Concentrado'!$B$4:$C$811,2,0),"")</f>
        <v/>
      </c>
      <c r="W449" s="20" t="n">
        <f aca="false">IF(S449=0,1,IF(S449&gt;AD449,(1-AE449),IF(S449&lt;AD449,1)))</f>
        <v>0</v>
      </c>
      <c r="X449" s="20" t="str">
        <f aca="false">IF(OR(S449=0,S449=""),"-",T449/S449)</f>
        <v>-</v>
      </c>
      <c r="Y449" s="21" t="n">
        <f aca="false">IF(T449&gt;S449,"SI")</f>
        <v>0</v>
      </c>
      <c r="AD449" s="23" t="str">
        <f aca="false">IF(F449="-","",F449*0.021)</f>
        <v/>
      </c>
      <c r="AE449" s="0" t="e">
        <f aca="false">IF(S449=0,"-",IF(S449&lt;AD449,(S449/100),((S449-AD449)/100)))</f>
        <v>#VALUE!</v>
      </c>
      <c r="AF449" s="0" t="n">
        <f aca="false">G449</f>
        <v>0</v>
      </c>
      <c r="AG449" s="0" t="n">
        <f aca="false">SUM(H449:Q449)</f>
        <v>0</v>
      </c>
    </row>
    <row r="450" customFormat="false" ht="13.5" hidden="true" customHeight="true" outlineLevel="0" collapsed="false">
      <c r="A450" s="13"/>
      <c r="B450" s="30"/>
      <c r="C450" s="15" t="s">
        <v>39</v>
      </c>
      <c r="D450" s="16" t="s">
        <v>48</v>
      </c>
      <c r="E450" s="16"/>
      <c r="F450" s="17" t="s">
        <v>37</v>
      </c>
      <c r="G450" s="17" t="n">
        <v>0</v>
      </c>
      <c r="H450" s="17" t="n">
        <v>0</v>
      </c>
      <c r="I450" s="17" t="n">
        <v>0</v>
      </c>
      <c r="J450" s="17" t="n">
        <v>0</v>
      </c>
      <c r="K450" s="17" t="n">
        <v>0</v>
      </c>
      <c r="L450" s="17" t="n">
        <v>0</v>
      </c>
      <c r="M450" s="17" t="n">
        <v>0</v>
      </c>
      <c r="N450" s="17" t="n">
        <v>0</v>
      </c>
      <c r="O450" s="17" t="n">
        <v>0</v>
      </c>
      <c r="P450" s="17" t="n">
        <v>0</v>
      </c>
      <c r="Q450" s="17" t="n">
        <v>0</v>
      </c>
      <c r="R450" s="17" t="s">
        <v>37</v>
      </c>
      <c r="S450" s="18" t="str">
        <f aca="false">IF(F450="-","",SUM(G450:Q450))</f>
        <v/>
      </c>
      <c r="T450" s="19" t="n">
        <v>0</v>
      </c>
      <c r="U450" s="17"/>
      <c r="V450" s="17" t="str">
        <f aca="false">IFERROR(VLOOKUP(U450,'Plantilla y Concentrado'!$B$4:$C$811,2,0),"")</f>
        <v/>
      </c>
      <c r="W450" s="20" t="n">
        <f aca="false">IF(S450=0,1,IF(S450&gt;AD450,(1-AE450),IF(S450&lt;AD450,1)))</f>
        <v>0</v>
      </c>
      <c r="X450" s="20" t="str">
        <f aca="false">IF(OR(S450=0,S450=""),"-",T450/S450)</f>
        <v>-</v>
      </c>
      <c r="Y450" s="21" t="n">
        <f aca="false">IF(T450&gt;S450,"SI")</f>
        <v>0</v>
      </c>
      <c r="AD450" s="23" t="str">
        <f aca="false">IF(F450="-","",F450*0.021)</f>
        <v/>
      </c>
      <c r="AE450" s="0" t="e">
        <f aca="false">IF(S450=0,"-",IF(S450&lt;AD450,(S450/100),((S450-AD450)/100)))</f>
        <v>#VALUE!</v>
      </c>
      <c r="AF450" s="0" t="n">
        <f aca="false">G450</f>
        <v>0</v>
      </c>
      <c r="AG450" s="0" t="n">
        <f aca="false">SUM(H450:Q450)</f>
        <v>0</v>
      </c>
    </row>
    <row r="451" customFormat="false" ht="13.5" hidden="true" customHeight="true" outlineLevel="0" collapsed="false">
      <c r="A451" s="13"/>
      <c r="B451" s="30"/>
      <c r="C451" s="15" t="s">
        <v>39</v>
      </c>
      <c r="D451" s="16" t="s">
        <v>48</v>
      </c>
      <c r="E451" s="16"/>
      <c r="F451" s="17" t="s">
        <v>37</v>
      </c>
      <c r="G451" s="17" t="n">
        <v>0</v>
      </c>
      <c r="H451" s="17" t="n">
        <v>0</v>
      </c>
      <c r="I451" s="17" t="n">
        <v>0</v>
      </c>
      <c r="J451" s="17" t="n">
        <v>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7" t="n">
        <v>0</v>
      </c>
      <c r="R451" s="17" t="s">
        <v>37</v>
      </c>
      <c r="S451" s="18" t="str">
        <f aca="false">IF(F451="-","",SUM(G451:Q451))</f>
        <v/>
      </c>
      <c r="T451" s="19" t="n">
        <v>0</v>
      </c>
      <c r="U451" s="17"/>
      <c r="V451" s="17" t="str">
        <f aca="false">IFERROR(VLOOKUP(U451,'Plantilla y Concentrado'!$B$4:$C$811,2,0),"")</f>
        <v/>
      </c>
      <c r="W451" s="20" t="n">
        <f aca="false">IF(S451=0,1,IF(S451&gt;AD451,(1-AE451),IF(S451&lt;AD451,1)))</f>
        <v>0</v>
      </c>
      <c r="X451" s="20" t="str">
        <f aca="false">IF(OR(S451=0,S451=""),"-",T451/S451)</f>
        <v>-</v>
      </c>
      <c r="Y451" s="21" t="n">
        <f aca="false">IF(T451&gt;S451,"SI")</f>
        <v>0</v>
      </c>
      <c r="AD451" s="23" t="str">
        <f aca="false">IF(F451="-","",F451*0.021)</f>
        <v/>
      </c>
      <c r="AE451" s="0" t="e">
        <f aca="false">IF(S451=0,"-",IF(S451&lt;AD451,(S451/100),((S451-AD451)/100)))</f>
        <v>#VALUE!</v>
      </c>
      <c r="AF451" s="0" t="n">
        <f aca="false">G451</f>
        <v>0</v>
      </c>
      <c r="AG451" s="0" t="n">
        <f aca="false">SUM(H451:Q451)</f>
        <v>0</v>
      </c>
    </row>
    <row r="452" customFormat="false" ht="13.5" hidden="true" customHeight="true" outlineLevel="0" collapsed="false">
      <c r="A452" s="13"/>
      <c r="B452" s="30"/>
      <c r="C452" s="15" t="s">
        <v>39</v>
      </c>
      <c r="D452" s="16" t="s">
        <v>48</v>
      </c>
      <c r="E452" s="16"/>
      <c r="F452" s="17" t="s">
        <v>37</v>
      </c>
      <c r="G452" s="17" t="n">
        <v>0</v>
      </c>
      <c r="H452" s="17" t="n">
        <v>0</v>
      </c>
      <c r="I452" s="17" t="n">
        <v>0</v>
      </c>
      <c r="J452" s="17" t="n">
        <v>0</v>
      </c>
      <c r="K452" s="17" t="n">
        <v>0</v>
      </c>
      <c r="L452" s="17" t="n">
        <v>0</v>
      </c>
      <c r="M452" s="17" t="n">
        <v>0</v>
      </c>
      <c r="N452" s="17" t="n">
        <v>0</v>
      </c>
      <c r="O452" s="17" t="n">
        <v>0</v>
      </c>
      <c r="P452" s="17" t="n">
        <v>0</v>
      </c>
      <c r="Q452" s="17" t="n">
        <v>0</v>
      </c>
      <c r="R452" s="17" t="s">
        <v>37</v>
      </c>
      <c r="S452" s="18" t="str">
        <f aca="false">IF(F452="-","",SUM(G452:Q452))</f>
        <v/>
      </c>
      <c r="T452" s="19" t="n">
        <v>0</v>
      </c>
      <c r="U452" s="17"/>
      <c r="V452" s="17" t="str">
        <f aca="false">IFERROR(VLOOKUP(U452,'Plantilla y Concentrado'!$B$4:$C$811,2,0),"")</f>
        <v/>
      </c>
      <c r="W452" s="20" t="n">
        <f aca="false">IF(S452=0,1,IF(S452&gt;AD452,(1-AE452),IF(S452&lt;AD452,1)))</f>
        <v>0</v>
      </c>
      <c r="X452" s="20" t="str">
        <f aca="false">IF(OR(S452=0,S452=""),"-",T452/S452)</f>
        <v>-</v>
      </c>
      <c r="Y452" s="21" t="n">
        <f aca="false">IF(T452&gt;S452,"SI")</f>
        <v>0</v>
      </c>
      <c r="AD452" s="23" t="str">
        <f aca="false">IF(F452="-","",F452*0.021)</f>
        <v/>
      </c>
      <c r="AE452" s="0" t="e">
        <f aca="false">IF(S452=0,"-",IF(S452&lt;AD452,(S452/100),((S452-AD452)/100)))</f>
        <v>#VALUE!</v>
      </c>
      <c r="AF452" s="0" t="n">
        <f aca="false">G452</f>
        <v>0</v>
      </c>
      <c r="AG452" s="0" t="n">
        <f aca="false">SUM(H452:Q452)</f>
        <v>0</v>
      </c>
    </row>
    <row r="453" customFormat="false" ht="13.5" hidden="true" customHeight="true" outlineLevel="0" collapsed="false">
      <c r="A453" s="13"/>
      <c r="B453" s="30"/>
      <c r="C453" s="15" t="s">
        <v>39</v>
      </c>
      <c r="D453" s="16" t="s">
        <v>48</v>
      </c>
      <c r="E453" s="16"/>
      <c r="F453" s="17" t="s">
        <v>37</v>
      </c>
      <c r="G453" s="17" t="n">
        <v>0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0</v>
      </c>
      <c r="O453" s="17" t="n">
        <v>0</v>
      </c>
      <c r="P453" s="17" t="n">
        <v>0</v>
      </c>
      <c r="Q453" s="17" t="n">
        <v>0</v>
      </c>
      <c r="R453" s="17" t="s">
        <v>37</v>
      </c>
      <c r="S453" s="18" t="str">
        <f aca="false">IF(F453="-","",SUM(G453:Q453))</f>
        <v/>
      </c>
      <c r="T453" s="19" t="n">
        <v>0</v>
      </c>
      <c r="U453" s="17"/>
      <c r="V453" s="17" t="str">
        <f aca="false">IFERROR(VLOOKUP(U453,'Plantilla y Concentrado'!$B$4:$C$811,2,0),"")</f>
        <v/>
      </c>
      <c r="W453" s="20" t="n">
        <f aca="false">IF(S453=0,1,IF(S453&gt;AD453,(1-AE453),IF(S453&lt;AD453,1)))</f>
        <v>0</v>
      </c>
      <c r="X453" s="20" t="str">
        <f aca="false">IF(OR(S453=0,S453=""),"-",T453/S453)</f>
        <v>-</v>
      </c>
      <c r="Y453" s="21" t="n">
        <f aca="false">IF(T453&gt;S453,"SI")</f>
        <v>0</v>
      </c>
      <c r="AD453" s="23" t="str">
        <f aca="false">IF(F453="-","",F453*0.021)</f>
        <v/>
      </c>
      <c r="AE453" s="0" t="e">
        <f aca="false">IF(S453=0,"-",IF(S453&lt;AD453,(S453/100),((S453-AD453)/100)))</f>
        <v>#VALUE!</v>
      </c>
      <c r="AF453" s="0" t="n">
        <f aca="false">G453</f>
        <v>0</v>
      </c>
      <c r="AG453" s="0" t="n">
        <f aca="false">SUM(H453:Q453)</f>
        <v>0</v>
      </c>
    </row>
    <row r="454" customFormat="false" ht="13.5" hidden="true" customHeight="true" outlineLevel="0" collapsed="false">
      <c r="A454" s="13"/>
      <c r="B454" s="30"/>
      <c r="C454" s="15" t="s">
        <v>39</v>
      </c>
      <c r="D454" s="16" t="s">
        <v>48</v>
      </c>
      <c r="E454" s="16"/>
      <c r="F454" s="17" t="s">
        <v>37</v>
      </c>
      <c r="G454" s="17" t="n">
        <v>0</v>
      </c>
      <c r="H454" s="17" t="n">
        <v>0</v>
      </c>
      <c r="I454" s="17" t="n">
        <v>0</v>
      </c>
      <c r="J454" s="17" t="n">
        <v>0</v>
      </c>
      <c r="K454" s="17" t="n">
        <v>0</v>
      </c>
      <c r="L454" s="17" t="n">
        <v>0</v>
      </c>
      <c r="M454" s="17" t="n">
        <v>0</v>
      </c>
      <c r="N454" s="17" t="n">
        <v>0</v>
      </c>
      <c r="O454" s="17" t="n">
        <v>0</v>
      </c>
      <c r="P454" s="17" t="n">
        <v>0</v>
      </c>
      <c r="Q454" s="17" t="n">
        <v>0</v>
      </c>
      <c r="R454" s="17" t="s">
        <v>37</v>
      </c>
      <c r="S454" s="18" t="str">
        <f aca="false">IF(F454="-","",SUM(G454:Q454))</f>
        <v/>
      </c>
      <c r="T454" s="19" t="n">
        <v>0</v>
      </c>
      <c r="U454" s="17"/>
      <c r="V454" s="17" t="str">
        <f aca="false">IFERROR(VLOOKUP(U454,'Plantilla y Concentrado'!$B$4:$C$811,2,0),"")</f>
        <v/>
      </c>
      <c r="W454" s="20" t="n">
        <f aca="false">IF(S454=0,1,IF(S454&gt;AD454,(1-AE454),IF(S454&lt;AD454,1)))</f>
        <v>0</v>
      </c>
      <c r="X454" s="20" t="str">
        <f aca="false">IF(OR(S454=0,S454=""),"-",T454/S454)</f>
        <v>-</v>
      </c>
      <c r="Y454" s="21" t="n">
        <f aca="false">IF(T454&gt;S454,"SI")</f>
        <v>0</v>
      </c>
      <c r="AD454" s="23" t="str">
        <f aca="false">IF(F454="-","",F454*0.021)</f>
        <v/>
      </c>
      <c r="AE454" s="0" t="e">
        <f aca="false">IF(S454=0,"-",IF(S454&lt;AD454,(S454/100),((S454-AD454)/100)))</f>
        <v>#VALUE!</v>
      </c>
      <c r="AF454" s="0" t="n">
        <f aca="false">G454</f>
        <v>0</v>
      </c>
      <c r="AG454" s="0" t="n">
        <f aca="false">SUM(H454:Q454)</f>
        <v>0</v>
      </c>
    </row>
    <row r="455" customFormat="false" ht="13.5" hidden="true" customHeight="true" outlineLevel="0" collapsed="false">
      <c r="A455" s="13"/>
      <c r="B455" s="30"/>
      <c r="C455" s="15" t="s">
        <v>39</v>
      </c>
      <c r="D455" s="16" t="s">
        <v>48</v>
      </c>
      <c r="E455" s="16"/>
      <c r="F455" s="17" t="s">
        <v>37</v>
      </c>
      <c r="G455" s="17" t="n">
        <v>0</v>
      </c>
      <c r="H455" s="17" t="n">
        <v>0</v>
      </c>
      <c r="I455" s="17" t="n">
        <v>0</v>
      </c>
      <c r="J455" s="17" t="n">
        <v>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7" t="n">
        <v>0</v>
      </c>
      <c r="R455" s="17" t="s">
        <v>37</v>
      </c>
      <c r="S455" s="18" t="str">
        <f aca="false">IF(F455="-","",SUM(G455:Q455))</f>
        <v/>
      </c>
      <c r="T455" s="19" t="n">
        <v>0</v>
      </c>
      <c r="U455" s="17"/>
      <c r="V455" s="17" t="str">
        <f aca="false">IFERROR(VLOOKUP(U455,'Plantilla y Concentrado'!$B$4:$C$811,2,0),"")</f>
        <v/>
      </c>
      <c r="W455" s="20" t="n">
        <f aca="false">IF(S455=0,1,IF(S455&gt;AD455,(1-AE455),IF(S455&lt;AD455,1)))</f>
        <v>0</v>
      </c>
      <c r="X455" s="20" t="str">
        <f aca="false">IF(OR(S455=0,S455=""),"-",T455/S455)</f>
        <v>-</v>
      </c>
      <c r="Y455" s="21" t="n">
        <f aca="false">IF(T455&gt;S455,"SI")</f>
        <v>0</v>
      </c>
      <c r="AD455" s="23" t="str">
        <f aca="false">IF(F455="-","",F455*0.021)</f>
        <v/>
      </c>
      <c r="AE455" s="0" t="e">
        <f aca="false">IF(S455=0,"-",IF(S455&lt;AD455,(S455/100),((S455-AD455)/100)))</f>
        <v>#VALUE!</v>
      </c>
      <c r="AF455" s="0" t="n">
        <f aca="false">G455</f>
        <v>0</v>
      </c>
      <c r="AG455" s="0" t="n">
        <f aca="false">SUM(H455:Q455)</f>
        <v>0</v>
      </c>
    </row>
    <row r="456" customFormat="false" ht="13.5" hidden="true" customHeight="true" outlineLevel="0" collapsed="false">
      <c r="A456" s="13"/>
      <c r="B456" s="30"/>
      <c r="C456" s="15" t="s">
        <v>39</v>
      </c>
      <c r="D456" s="16" t="s">
        <v>48</v>
      </c>
      <c r="E456" s="16"/>
      <c r="F456" s="17" t="s">
        <v>37</v>
      </c>
      <c r="G456" s="17" t="n">
        <v>0</v>
      </c>
      <c r="H456" s="17" t="n">
        <v>0</v>
      </c>
      <c r="I456" s="17" t="n">
        <v>0</v>
      </c>
      <c r="J456" s="17" t="n">
        <v>0</v>
      </c>
      <c r="K456" s="17" t="n">
        <v>0</v>
      </c>
      <c r="L456" s="17" t="n">
        <v>0</v>
      </c>
      <c r="M456" s="17" t="n">
        <v>0</v>
      </c>
      <c r="N456" s="17" t="n">
        <v>0</v>
      </c>
      <c r="O456" s="17" t="n">
        <v>0</v>
      </c>
      <c r="P456" s="17" t="n">
        <v>0</v>
      </c>
      <c r="Q456" s="17" t="n">
        <v>0</v>
      </c>
      <c r="R456" s="17" t="s">
        <v>37</v>
      </c>
      <c r="S456" s="18" t="str">
        <f aca="false">IF(F456="-","",SUM(G456:Q456))</f>
        <v/>
      </c>
      <c r="T456" s="19" t="n">
        <v>0</v>
      </c>
      <c r="U456" s="17"/>
      <c r="V456" s="17" t="str">
        <f aca="false">IFERROR(VLOOKUP(U456,'Plantilla y Concentrado'!$B$4:$C$811,2,0),"")</f>
        <v/>
      </c>
      <c r="W456" s="20" t="n">
        <f aca="false">IF(S456=0,1,IF(S456&gt;AD456,(1-AE456),IF(S456&lt;AD456,1)))</f>
        <v>0</v>
      </c>
      <c r="X456" s="20" t="str">
        <f aca="false">IF(OR(S456=0,S456=""),"-",T456/S456)</f>
        <v>-</v>
      </c>
      <c r="Y456" s="21" t="n">
        <f aca="false">IF(T456&gt;S456,"SI")</f>
        <v>0</v>
      </c>
      <c r="AD456" s="23" t="str">
        <f aca="false">IF(F456="-","",F456*0.021)</f>
        <v/>
      </c>
      <c r="AE456" s="0" t="e">
        <f aca="false">IF(S456=0,"-",IF(S456&lt;AD456,(S456/100),((S456-AD456)/100)))</f>
        <v>#VALUE!</v>
      </c>
      <c r="AF456" s="0" t="n">
        <f aca="false">G456</f>
        <v>0</v>
      </c>
      <c r="AG456" s="0" t="n">
        <f aca="false">SUM(H456:Q456)</f>
        <v>0</v>
      </c>
    </row>
    <row r="457" customFormat="false" ht="13.5" hidden="true" customHeight="true" outlineLevel="0" collapsed="false">
      <c r="A457" s="13"/>
      <c r="B457" s="30"/>
      <c r="C457" s="15" t="s">
        <v>39</v>
      </c>
      <c r="D457" s="16" t="s">
        <v>48</v>
      </c>
      <c r="E457" s="16"/>
      <c r="F457" s="17" t="s">
        <v>37</v>
      </c>
      <c r="G457" s="17" t="n">
        <v>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0</v>
      </c>
      <c r="O457" s="17" t="n">
        <v>0</v>
      </c>
      <c r="P457" s="17" t="n">
        <v>0</v>
      </c>
      <c r="Q457" s="17" t="n">
        <v>0</v>
      </c>
      <c r="R457" s="17" t="s">
        <v>37</v>
      </c>
      <c r="S457" s="18" t="str">
        <f aca="false">IF(F457="-","",SUM(G457:Q457))</f>
        <v/>
      </c>
      <c r="T457" s="19" t="n">
        <v>0</v>
      </c>
      <c r="U457" s="17"/>
      <c r="V457" s="17" t="str">
        <f aca="false">IFERROR(VLOOKUP(U457,'Plantilla y Concentrado'!$B$4:$C$811,2,0),"")</f>
        <v/>
      </c>
      <c r="W457" s="20" t="n">
        <f aca="false">IF(S457=0,1,IF(S457&gt;AD457,(1-AE457),IF(S457&lt;AD457,1)))</f>
        <v>0</v>
      </c>
      <c r="X457" s="20" t="str">
        <f aca="false">IF(OR(S457=0,S457=""),"-",T457/S457)</f>
        <v>-</v>
      </c>
      <c r="Y457" s="21" t="n">
        <f aca="false">IF(T457&gt;S457,"SI")</f>
        <v>0</v>
      </c>
      <c r="AD457" s="23" t="str">
        <f aca="false">IF(F457="-","",F457*0.021)</f>
        <v/>
      </c>
      <c r="AE457" s="0" t="e">
        <f aca="false">IF(S457=0,"-",IF(S457&lt;AD457,(S457/100),((S457-AD457)/100)))</f>
        <v>#VALUE!</v>
      </c>
      <c r="AF457" s="0" t="n">
        <f aca="false">G457</f>
        <v>0</v>
      </c>
      <c r="AG457" s="0" t="n">
        <f aca="false">SUM(H457:Q457)</f>
        <v>0</v>
      </c>
    </row>
    <row r="458" customFormat="false" ht="13.5" hidden="true" customHeight="true" outlineLevel="0" collapsed="false">
      <c r="A458" s="13"/>
      <c r="B458" s="30"/>
      <c r="C458" s="15" t="s">
        <v>39</v>
      </c>
      <c r="D458" s="16" t="s">
        <v>48</v>
      </c>
      <c r="E458" s="16"/>
      <c r="F458" s="17" t="s">
        <v>37</v>
      </c>
      <c r="G458" s="17" t="n">
        <v>0</v>
      </c>
      <c r="H458" s="17" t="n">
        <v>0</v>
      </c>
      <c r="I458" s="17" t="n">
        <v>0</v>
      </c>
      <c r="J458" s="17" t="n">
        <v>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0</v>
      </c>
      <c r="P458" s="17" t="n">
        <v>0</v>
      </c>
      <c r="Q458" s="17" t="n">
        <v>0</v>
      </c>
      <c r="R458" s="17" t="s">
        <v>37</v>
      </c>
      <c r="S458" s="18" t="str">
        <f aca="false">IF(F458="-","",SUM(G458:Q458))</f>
        <v/>
      </c>
      <c r="T458" s="19" t="n">
        <v>0</v>
      </c>
      <c r="U458" s="17"/>
      <c r="V458" s="17" t="str">
        <f aca="false">IFERROR(VLOOKUP(U458,'Plantilla y Concentrado'!$B$4:$C$811,2,0),"")</f>
        <v/>
      </c>
      <c r="W458" s="20" t="n">
        <f aca="false">IF(S458=0,1,IF(S458&gt;AD458,(1-AE458),IF(S458&lt;AD458,1)))</f>
        <v>0</v>
      </c>
      <c r="X458" s="20" t="str">
        <f aca="false">IF(OR(S458=0,S458=""),"-",T458/S458)</f>
        <v>-</v>
      </c>
      <c r="Y458" s="21" t="n">
        <f aca="false">IF(T458&gt;S458,"SI")</f>
        <v>0</v>
      </c>
      <c r="AD458" s="23" t="str">
        <f aca="false">IF(F458="-","",F458*0.021)</f>
        <v/>
      </c>
      <c r="AE458" s="0" t="e">
        <f aca="false">IF(S458=0,"-",IF(S458&lt;AD458,(S458/100),((S458-AD458)/100)))</f>
        <v>#VALUE!</v>
      </c>
      <c r="AF458" s="0" t="n">
        <f aca="false">G458</f>
        <v>0</v>
      </c>
      <c r="AG458" s="0" t="n">
        <f aca="false">SUM(H458:Q458)</f>
        <v>0</v>
      </c>
    </row>
    <row r="459" customFormat="false" ht="13.5" hidden="false" customHeight="true" outlineLevel="0" collapsed="false">
      <c r="A459" s="13"/>
      <c r="B459" s="30"/>
      <c r="C459" s="25" t="s">
        <v>52</v>
      </c>
      <c r="D459" s="25"/>
      <c r="E459" s="26"/>
      <c r="F459" s="26" t="n">
        <f aca="false">SUM(F437:F458)</f>
        <v>330</v>
      </c>
      <c r="G459" s="26" t="n">
        <f aca="false">SUM(G437:G458)</f>
        <v>0</v>
      </c>
      <c r="H459" s="26" t="n">
        <f aca="false">SUM(H437:H458)</f>
        <v>2</v>
      </c>
      <c r="I459" s="26" t="n">
        <f aca="false">SUM(I437:I458)</f>
        <v>0</v>
      </c>
      <c r="J459" s="26" t="n">
        <f aca="false">SUM(J437:J458)</f>
        <v>0</v>
      </c>
      <c r="K459" s="26" t="n">
        <f aca="false">SUM(K437:K458)</f>
        <v>0</v>
      </c>
      <c r="L459" s="26" t="n">
        <f aca="false">SUM(L437:L458)</f>
        <v>0</v>
      </c>
      <c r="M459" s="26" t="n">
        <f aca="false">SUM(M437:M458)</f>
        <v>0</v>
      </c>
      <c r="N459" s="26" t="n">
        <f aca="false">SUM(N437:N458)</f>
        <v>0</v>
      </c>
      <c r="O459" s="26" t="n">
        <f aca="false">SUM(O437:O458)</f>
        <v>0</v>
      </c>
      <c r="P459" s="26" t="n">
        <f aca="false">SUM(P437:P458)</f>
        <v>0</v>
      </c>
      <c r="Q459" s="26" t="n">
        <f aca="false">SUM(Q437:Q458)</f>
        <v>0</v>
      </c>
      <c r="R459" s="26" t="n">
        <f aca="false">COUNTIF((R437:R458),"Si")</f>
        <v>3</v>
      </c>
      <c r="S459" s="18" t="n">
        <f aca="false">IF(F459="-","",SUM(G459:Q459))</f>
        <v>2</v>
      </c>
      <c r="T459" s="27" t="n">
        <f aca="false">SUM(T437:T458)</f>
        <v>2</v>
      </c>
      <c r="U459" s="26"/>
      <c r="V459" s="26" t="str">
        <f aca="false">IFERROR(VLOOKUP(U459,'Plantilla y Concentrado'!$B$4:$C$811,2,0),"")</f>
        <v/>
      </c>
      <c r="W459" s="20" t="n">
        <f aca="false">AVERAGE(W437:W458)</f>
        <v>0.317835909090909</v>
      </c>
      <c r="X459" s="20" t="n">
        <f aca="false">IF(OR(S459=0,S459=""),"-",T459/S459)</f>
        <v>1</v>
      </c>
      <c r="Y459" s="21" t="n">
        <f aca="false">IF(T459&gt;S459,"SI")</f>
        <v>0</v>
      </c>
      <c r="AD459" s="23" t="n">
        <f aca="false">IF(F459="-","",F459*0.021)</f>
        <v>6.93</v>
      </c>
      <c r="AE459" s="0" t="n">
        <f aca="false">IF(S459=0,"-",IF(S459&lt;AD459,(S459/100),((S459-AD459)/100)))</f>
        <v>0.02</v>
      </c>
      <c r="AF459" s="0" t="n">
        <f aca="false">G459</f>
        <v>0</v>
      </c>
      <c r="AG459" s="0" t="n">
        <f aca="false">SUM(H459:Q459)</f>
        <v>2</v>
      </c>
    </row>
    <row r="460" customFormat="false" ht="13.5" hidden="false" customHeight="true" outlineLevel="0" collapsed="false">
      <c r="A460" s="13"/>
      <c r="B460" s="30"/>
      <c r="C460" s="15" t="s">
        <v>33</v>
      </c>
      <c r="D460" s="16" t="s">
        <v>53</v>
      </c>
      <c r="E460" s="16" t="s">
        <v>54</v>
      </c>
      <c r="F460" s="17" t="n">
        <v>81</v>
      </c>
      <c r="G460" s="17" t="n">
        <v>0</v>
      </c>
      <c r="H460" s="17" t="n">
        <v>1</v>
      </c>
      <c r="I460" s="17" t="n">
        <v>0</v>
      </c>
      <c r="J460" s="17" t="n">
        <v>0</v>
      </c>
      <c r="K460" s="17" t="n">
        <v>0</v>
      </c>
      <c r="L460" s="17" t="n">
        <v>0</v>
      </c>
      <c r="M460" s="17" t="n">
        <v>0</v>
      </c>
      <c r="N460" s="17" t="n">
        <v>0</v>
      </c>
      <c r="O460" s="17" t="n">
        <v>0</v>
      </c>
      <c r="P460" s="17" t="n">
        <v>0</v>
      </c>
      <c r="Q460" s="17" t="n">
        <v>0</v>
      </c>
      <c r="R460" s="17" t="s">
        <v>35</v>
      </c>
      <c r="S460" s="18" t="n">
        <f aca="false">IF(F460="-","",SUM(G460:Q460))</f>
        <v>1</v>
      </c>
      <c r="T460" s="19" t="n">
        <v>1</v>
      </c>
      <c r="U460" s="17" t="n">
        <v>154648</v>
      </c>
      <c r="V460" s="17" t="str">
        <f aca="false">IFERROR(VLOOKUP(U460,'Plantilla y Concentrado'!$B$4:$C$811,2,0),"")</f>
        <v>Sanchez Vazquez Anayareli</v>
      </c>
      <c r="W460" s="20" t="n">
        <f aca="false">IF(S460=0,1,IF(S460&gt;AD460,(1-AE460),IF(S460&lt;AD460,1)))</f>
        <v>1</v>
      </c>
      <c r="X460" s="20" t="n">
        <f aca="false">IF(OR(S460=0,S460=""),"-",T460/S460)</f>
        <v>1</v>
      </c>
      <c r="Y460" s="21" t="n">
        <f aca="false">IF(T460&gt;S460,"SI")</f>
        <v>0</v>
      </c>
      <c r="AD460" s="23" t="n">
        <f aca="false">IF(F460="-","",F460*0.021)</f>
        <v>1.701</v>
      </c>
      <c r="AE460" s="0" t="n">
        <f aca="false">IF(S460=0,"-",IF(S460&lt;AD460,(S460/100),((S460-AD460)/100)))</f>
        <v>0.01</v>
      </c>
      <c r="AF460" s="0" t="n">
        <f aca="false">G460</f>
        <v>0</v>
      </c>
      <c r="AG460" s="0" t="n">
        <f aca="false">SUM(H460:Q460)</f>
        <v>1</v>
      </c>
    </row>
    <row r="461" customFormat="false" ht="13.5" hidden="false" customHeight="true" outlineLevel="0" collapsed="false">
      <c r="A461" s="13"/>
      <c r="B461" s="30"/>
      <c r="C461" s="15" t="s">
        <v>33</v>
      </c>
      <c r="D461" s="16" t="s">
        <v>53</v>
      </c>
      <c r="E461" s="16" t="n">
        <v>11</v>
      </c>
      <c r="F461" s="17" t="n">
        <v>82</v>
      </c>
      <c r="G461" s="17" t="n">
        <v>0</v>
      </c>
      <c r="H461" s="17" t="n">
        <v>0</v>
      </c>
      <c r="I461" s="17" t="n">
        <v>0</v>
      </c>
      <c r="J461" s="17" t="n">
        <v>0</v>
      </c>
      <c r="K461" s="17" t="n">
        <v>0</v>
      </c>
      <c r="L461" s="17" t="n">
        <v>0</v>
      </c>
      <c r="M461" s="17" t="n">
        <v>0</v>
      </c>
      <c r="N461" s="17" t="n">
        <v>0</v>
      </c>
      <c r="O461" s="17" t="n">
        <v>0</v>
      </c>
      <c r="P461" s="17" t="n">
        <v>0</v>
      </c>
      <c r="Q461" s="17" t="n">
        <v>0</v>
      </c>
      <c r="R461" s="17" t="s">
        <v>35</v>
      </c>
      <c r="S461" s="18" t="n">
        <f aca="false">IF(F461="-","",SUM(G461:Q461))</f>
        <v>0</v>
      </c>
      <c r="T461" s="19" t="n">
        <v>0</v>
      </c>
      <c r="U461" s="17" t="n">
        <v>154648</v>
      </c>
      <c r="V461" s="17" t="str">
        <f aca="false">IFERROR(VLOOKUP(U461,'Plantilla y Concentrado'!$B$4:$C$811,2,0),"")</f>
        <v>Sanchez Vazquez Anayareli</v>
      </c>
      <c r="W461" s="20" t="n">
        <f aca="false">IF(S461=0,1,IF(S461&gt;AD461,(1-AE461),IF(S461&lt;AD461,1)))</f>
        <v>1</v>
      </c>
      <c r="X461" s="20" t="str">
        <f aca="false">IF(OR(S461=0,S461=""),"-",T461/S461)</f>
        <v>-</v>
      </c>
      <c r="Y461" s="21" t="n">
        <f aca="false">IF(T461&gt;S461,"SI")</f>
        <v>0</v>
      </c>
      <c r="AD461" s="23" t="n">
        <f aca="false">IF(F461="-","",F461*0.021)</f>
        <v>1.722</v>
      </c>
      <c r="AE461" s="0" t="str">
        <f aca="false">IF(S461=0,"-",IF(S461&lt;AD461,(S461/100),((S461-AD461)/100)))</f>
        <v>-</v>
      </c>
      <c r="AF461" s="0" t="n">
        <f aca="false">G461</f>
        <v>0</v>
      </c>
      <c r="AG461" s="0" t="n">
        <f aca="false">SUM(H461:Q461)</f>
        <v>0</v>
      </c>
    </row>
    <row r="462" customFormat="false" ht="13.5" hidden="false" customHeight="true" outlineLevel="0" collapsed="false">
      <c r="A462" s="13"/>
      <c r="B462" s="30"/>
      <c r="C462" s="15" t="s">
        <v>33</v>
      </c>
      <c r="D462" s="16" t="s">
        <v>53</v>
      </c>
      <c r="E462" s="16" t="n">
        <v>12</v>
      </c>
      <c r="F462" s="17" t="n">
        <v>63</v>
      </c>
      <c r="G462" s="17" t="n">
        <v>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0</v>
      </c>
      <c r="O462" s="17" t="n">
        <v>0</v>
      </c>
      <c r="P462" s="17" t="n">
        <v>0</v>
      </c>
      <c r="Q462" s="17" t="n">
        <v>0</v>
      </c>
      <c r="R462" s="17" t="s">
        <v>35</v>
      </c>
      <c r="S462" s="18" t="n">
        <f aca="false">IF(F462="-","",SUM(G462:Q462))</f>
        <v>0</v>
      </c>
      <c r="T462" s="19" t="n">
        <v>0</v>
      </c>
      <c r="U462" s="17" t="n">
        <v>154648</v>
      </c>
      <c r="V462" s="17" t="str">
        <f aca="false">IFERROR(VLOOKUP(U462,'Plantilla y Concentrado'!$B$4:$C$811,2,0),"")</f>
        <v>Sanchez Vazquez Anayareli</v>
      </c>
      <c r="W462" s="20" t="n">
        <f aca="false">IF(S462=0,1,IF(S462&gt;AD462,(1-AE462),IF(S462&lt;AD462,1)))</f>
        <v>1</v>
      </c>
      <c r="X462" s="20" t="str">
        <f aca="false">IF(OR(S462=0,S462=""),"-",T462/S462)</f>
        <v>-</v>
      </c>
      <c r="Y462" s="21" t="n">
        <f aca="false">IF(T462&gt;S462,"SI")</f>
        <v>0</v>
      </c>
      <c r="AD462" s="23" t="n">
        <f aca="false">IF(F462="-","",F462*0.021)</f>
        <v>1.323</v>
      </c>
      <c r="AE462" s="0" t="str">
        <f aca="false">IF(S462=0,"-",IF(S462&lt;AD462,(S462/100),((S462-AD462)/100)))</f>
        <v>-</v>
      </c>
      <c r="AF462" s="0" t="n">
        <f aca="false">G462</f>
        <v>0</v>
      </c>
      <c r="AG462" s="0" t="n">
        <f aca="false">SUM(H462:Q462)</f>
        <v>0</v>
      </c>
    </row>
    <row r="463" customFormat="false" ht="13.5" hidden="false" customHeight="true" outlineLevel="0" collapsed="false">
      <c r="A463" s="13"/>
      <c r="B463" s="30"/>
      <c r="C463" s="15" t="s">
        <v>33</v>
      </c>
      <c r="D463" s="16" t="s">
        <v>53</v>
      </c>
      <c r="E463" s="16" t="n">
        <v>13</v>
      </c>
      <c r="F463" s="17" t="n">
        <v>65</v>
      </c>
      <c r="G463" s="17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0</v>
      </c>
      <c r="O463" s="17" t="n">
        <v>0</v>
      </c>
      <c r="P463" s="17" t="n">
        <v>0</v>
      </c>
      <c r="Q463" s="17" t="n">
        <v>0</v>
      </c>
      <c r="R463" s="17" t="s">
        <v>35</v>
      </c>
      <c r="S463" s="18" t="n">
        <f aca="false">IF(F463="-","",SUM(G463:Q463))</f>
        <v>0</v>
      </c>
      <c r="T463" s="19" t="n">
        <v>0</v>
      </c>
      <c r="U463" s="17" t="n">
        <v>154648</v>
      </c>
      <c r="V463" s="17" t="str">
        <f aca="false">IFERROR(VLOOKUP(U463,'Plantilla y Concentrado'!$B$4:$C$811,2,0),"")</f>
        <v>Sanchez Vazquez Anayareli</v>
      </c>
      <c r="W463" s="20" t="n">
        <f aca="false">IF(S463=0,1,IF(S463&gt;AD463,(1-AE463),IF(S463&lt;AD463,1)))</f>
        <v>1</v>
      </c>
      <c r="X463" s="20" t="str">
        <f aca="false">IF(OR(S463=0,S463=""),"-",T463/S463)</f>
        <v>-</v>
      </c>
      <c r="Y463" s="21" t="n">
        <f aca="false">IF(T463&gt;S463,"SI")</f>
        <v>0</v>
      </c>
      <c r="AD463" s="23" t="n">
        <f aca="false">IF(F463="-","",F463*0.021)</f>
        <v>1.365</v>
      </c>
      <c r="AE463" s="0" t="str">
        <f aca="false">IF(S463=0,"-",IF(S463&lt;AD463,(S463/100),((S463-AD463)/100)))</f>
        <v>-</v>
      </c>
      <c r="AF463" s="0" t="n">
        <f aca="false">G463</f>
        <v>0</v>
      </c>
      <c r="AG463" s="0" t="n">
        <f aca="false">SUM(H463:Q463)</f>
        <v>0</v>
      </c>
    </row>
    <row r="464" customFormat="false" ht="13.5" hidden="false" customHeight="true" outlineLevel="0" collapsed="false">
      <c r="A464" s="13"/>
      <c r="B464" s="30"/>
      <c r="C464" s="15" t="s">
        <v>39</v>
      </c>
      <c r="D464" s="16" t="s">
        <v>53</v>
      </c>
      <c r="E464" s="16" t="s">
        <v>55</v>
      </c>
      <c r="F464" s="17" t="n">
        <v>25</v>
      </c>
      <c r="G464" s="17" t="n">
        <v>0</v>
      </c>
      <c r="H464" s="17" t="n">
        <v>0</v>
      </c>
      <c r="I464" s="17" t="n">
        <v>0</v>
      </c>
      <c r="J464" s="17" t="n">
        <v>0</v>
      </c>
      <c r="K464" s="17" t="n">
        <v>0</v>
      </c>
      <c r="L464" s="17" t="n">
        <v>0</v>
      </c>
      <c r="M464" s="17" t="n">
        <v>0</v>
      </c>
      <c r="N464" s="17" t="n">
        <v>0</v>
      </c>
      <c r="O464" s="17" t="n">
        <v>0</v>
      </c>
      <c r="P464" s="17" t="n">
        <v>0</v>
      </c>
      <c r="Q464" s="17" t="n">
        <v>0</v>
      </c>
      <c r="R464" s="17" t="s">
        <v>37</v>
      </c>
      <c r="S464" s="18" t="n">
        <f aca="false">IF(F464="-","",SUM(G464:Q464))</f>
        <v>0</v>
      </c>
      <c r="T464" s="19" t="n">
        <v>0</v>
      </c>
      <c r="U464" s="17" t="n">
        <v>154648</v>
      </c>
      <c r="V464" s="17" t="str">
        <f aca="false">IFERROR(VLOOKUP(U464,'Plantilla y Concentrado'!$B$4:$C$811,2,0),"")</f>
        <v>Sanchez Vazquez Anayareli</v>
      </c>
      <c r="W464" s="20" t="n">
        <f aca="false">IF(S464=0,1,IF(S464&gt;AD464,(1-AE464),IF(S464&lt;AD464,1)))</f>
        <v>1</v>
      </c>
      <c r="X464" s="20" t="str">
        <f aca="false">IF(OR(S464=0,S464=""),"-",T464/S464)</f>
        <v>-</v>
      </c>
      <c r="Y464" s="21" t="n">
        <f aca="false">IF(T464&gt;S464,"SI")</f>
        <v>0</v>
      </c>
      <c r="AD464" s="23" t="n">
        <f aca="false">IF(F464="-","",F464*0.021)</f>
        <v>0.525</v>
      </c>
      <c r="AE464" s="0" t="str">
        <f aca="false">IF(S464=0,"-",IF(S464&lt;AD464,(S464/100),((S464-AD464)/100)))</f>
        <v>-</v>
      </c>
      <c r="AF464" s="0" t="n">
        <f aca="false">G464</f>
        <v>0</v>
      </c>
      <c r="AG464" s="0" t="n">
        <f aca="false">SUM(H464:Q464)</f>
        <v>0</v>
      </c>
    </row>
    <row r="465" customFormat="false" ht="13.5" hidden="true" customHeight="true" outlineLevel="0" collapsed="false">
      <c r="A465" s="13"/>
      <c r="B465" s="30"/>
      <c r="C465" s="15" t="s">
        <v>39</v>
      </c>
      <c r="D465" s="16" t="s">
        <v>53</v>
      </c>
      <c r="E465" s="16"/>
      <c r="F465" s="17" t="s">
        <v>37</v>
      </c>
      <c r="G465" s="17" t="n">
        <v>0</v>
      </c>
      <c r="H465" s="17" t="n">
        <v>0</v>
      </c>
      <c r="I465" s="17" t="n">
        <v>0</v>
      </c>
      <c r="J465" s="17" t="n">
        <v>0</v>
      </c>
      <c r="K465" s="17" t="n">
        <v>0</v>
      </c>
      <c r="L465" s="17" t="n">
        <v>0</v>
      </c>
      <c r="M465" s="17" t="n">
        <v>0</v>
      </c>
      <c r="N465" s="17" t="n">
        <v>0</v>
      </c>
      <c r="O465" s="17" t="n">
        <v>0</v>
      </c>
      <c r="P465" s="17" t="n">
        <v>0</v>
      </c>
      <c r="Q465" s="17" t="n">
        <v>0</v>
      </c>
      <c r="R465" s="17" t="s">
        <v>37</v>
      </c>
      <c r="S465" s="18" t="str">
        <f aca="false">IF(F465="-","",SUM(G465:Q465))</f>
        <v/>
      </c>
      <c r="T465" s="19" t="n">
        <v>0</v>
      </c>
      <c r="U465" s="17"/>
      <c r="V465" s="17" t="str">
        <f aca="false">IFERROR(VLOOKUP(U465,'Plantilla y Concentrado'!$B$4:$C$811,2,0),"")</f>
        <v/>
      </c>
      <c r="W465" s="20" t="n">
        <f aca="false">IF(S465=0,1,IF(S465&gt;AD465,(1-AE465),IF(S465&lt;AD465,1)))</f>
        <v>0</v>
      </c>
      <c r="X465" s="20" t="str">
        <f aca="false">IF(OR(S465=0,S465=""),"-",T465/S465)</f>
        <v>-</v>
      </c>
      <c r="Y465" s="21" t="n">
        <f aca="false">IF(T465&gt;S465,"SI")</f>
        <v>0</v>
      </c>
      <c r="AD465" s="23" t="str">
        <f aca="false">IF(F465="-","",F465*0.021)</f>
        <v/>
      </c>
      <c r="AE465" s="0" t="e">
        <f aca="false">IF(S465=0,"-",IF(S465&lt;AD465,(S465/100),((S465-AD465)/100)))</f>
        <v>#VALUE!</v>
      </c>
      <c r="AF465" s="0" t="n">
        <f aca="false">G465</f>
        <v>0</v>
      </c>
      <c r="AG465" s="0" t="n">
        <f aca="false">SUM(H465:Q465)</f>
        <v>0</v>
      </c>
    </row>
    <row r="466" customFormat="false" ht="13.5" hidden="true" customHeight="true" outlineLevel="0" collapsed="false">
      <c r="A466" s="13"/>
      <c r="B466" s="30"/>
      <c r="C466" s="15" t="s">
        <v>39</v>
      </c>
      <c r="D466" s="16" t="s">
        <v>53</v>
      </c>
      <c r="E466" s="16"/>
      <c r="F466" s="17" t="s">
        <v>37</v>
      </c>
      <c r="G466" s="17" t="n">
        <v>0</v>
      </c>
      <c r="H466" s="17" t="n">
        <v>0</v>
      </c>
      <c r="I466" s="17" t="n">
        <v>0</v>
      </c>
      <c r="J466" s="17" t="n">
        <v>0</v>
      </c>
      <c r="K466" s="17" t="n">
        <v>0</v>
      </c>
      <c r="L466" s="17" t="n">
        <v>0</v>
      </c>
      <c r="M466" s="17" t="n">
        <v>0</v>
      </c>
      <c r="N466" s="17" t="n">
        <v>0</v>
      </c>
      <c r="O466" s="17" t="n">
        <v>0</v>
      </c>
      <c r="P466" s="17" t="n">
        <v>0</v>
      </c>
      <c r="Q466" s="17" t="n">
        <v>0</v>
      </c>
      <c r="R466" s="17" t="s">
        <v>37</v>
      </c>
      <c r="S466" s="18" t="str">
        <f aca="false">IF(F466="-","",SUM(G466:Q466))</f>
        <v/>
      </c>
      <c r="T466" s="19" t="n">
        <v>0</v>
      </c>
      <c r="U466" s="17"/>
      <c r="V466" s="17" t="str">
        <f aca="false">IFERROR(VLOOKUP(U466,'Plantilla y Concentrado'!$B$4:$C$811,2,0),"")</f>
        <v/>
      </c>
      <c r="W466" s="20" t="n">
        <f aca="false">IF(S466=0,1,IF(S466&gt;AD466,(1-AE466),IF(S466&lt;AD466,1)))</f>
        <v>0</v>
      </c>
      <c r="X466" s="20" t="str">
        <f aca="false">IF(OR(S466=0,S466=""),"-",T466/S466)</f>
        <v>-</v>
      </c>
      <c r="Y466" s="21" t="n">
        <f aca="false">IF(T466&gt;S466,"SI")</f>
        <v>0</v>
      </c>
      <c r="AD466" s="23" t="str">
        <f aca="false">IF(F466="-","",F466*0.021)</f>
        <v/>
      </c>
      <c r="AE466" s="0" t="e">
        <f aca="false">IF(S466=0,"-",IF(S466&lt;AD466,(S466/100),((S466-AD466)/100)))</f>
        <v>#VALUE!</v>
      </c>
      <c r="AF466" s="0" t="n">
        <f aca="false">G466</f>
        <v>0</v>
      </c>
      <c r="AG466" s="0" t="n">
        <f aca="false">SUM(H466:Q466)</f>
        <v>0</v>
      </c>
    </row>
    <row r="467" customFormat="false" ht="13.5" hidden="true" customHeight="true" outlineLevel="0" collapsed="false">
      <c r="A467" s="13"/>
      <c r="B467" s="30"/>
      <c r="C467" s="15" t="s">
        <v>39</v>
      </c>
      <c r="D467" s="16" t="s">
        <v>53</v>
      </c>
      <c r="E467" s="16"/>
      <c r="F467" s="17" t="s">
        <v>37</v>
      </c>
      <c r="G467" s="17" t="n">
        <v>0</v>
      </c>
      <c r="H467" s="17" t="n">
        <v>0</v>
      </c>
      <c r="I467" s="17" t="n">
        <v>0</v>
      </c>
      <c r="J467" s="17" t="n">
        <v>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7" t="n">
        <v>0</v>
      </c>
      <c r="R467" s="17" t="s">
        <v>37</v>
      </c>
      <c r="S467" s="18" t="str">
        <f aca="false">IF(F467="-","",SUM(G467:Q467))</f>
        <v/>
      </c>
      <c r="T467" s="19" t="n">
        <v>0</v>
      </c>
      <c r="U467" s="17"/>
      <c r="V467" s="17" t="str">
        <f aca="false">IFERROR(VLOOKUP(U467,'Plantilla y Concentrado'!$B$4:$C$811,2,0),"")</f>
        <v/>
      </c>
      <c r="W467" s="20" t="n">
        <f aca="false">IF(S467=0,1,IF(S467&gt;AD467,(1-AE467),IF(S467&lt;AD467,1)))</f>
        <v>0</v>
      </c>
      <c r="X467" s="20" t="str">
        <f aca="false">IF(OR(S467=0,S467=""),"-",T467/S467)</f>
        <v>-</v>
      </c>
      <c r="Y467" s="21" t="n">
        <f aca="false">IF(T467&gt;S467,"SI")</f>
        <v>0</v>
      </c>
      <c r="AD467" s="23" t="str">
        <f aca="false">IF(F467="-","",F467*0.021)</f>
        <v/>
      </c>
      <c r="AE467" s="0" t="e">
        <f aca="false">IF(S467=0,"-",IF(S467&lt;AD467,(S467/100),((S467-AD467)/100)))</f>
        <v>#VALUE!</v>
      </c>
      <c r="AF467" s="0" t="n">
        <f aca="false">G467</f>
        <v>0</v>
      </c>
      <c r="AG467" s="0" t="n">
        <f aca="false">SUM(H467:Q467)</f>
        <v>0</v>
      </c>
    </row>
    <row r="468" customFormat="false" ht="13.5" hidden="true" customHeight="true" outlineLevel="0" collapsed="false">
      <c r="A468" s="13"/>
      <c r="B468" s="30"/>
      <c r="C468" s="15" t="s">
        <v>39</v>
      </c>
      <c r="D468" s="16" t="s">
        <v>53</v>
      </c>
      <c r="E468" s="16"/>
      <c r="F468" s="17" t="s">
        <v>37</v>
      </c>
      <c r="G468" s="17" t="n">
        <v>0</v>
      </c>
      <c r="H468" s="17" t="n">
        <v>0</v>
      </c>
      <c r="I468" s="17" t="n">
        <v>0</v>
      </c>
      <c r="J468" s="17" t="n">
        <v>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7" t="n">
        <v>0</v>
      </c>
      <c r="R468" s="17" t="s">
        <v>37</v>
      </c>
      <c r="S468" s="18" t="str">
        <f aca="false">IF(F468="-","",SUM(G468:Q468))</f>
        <v/>
      </c>
      <c r="T468" s="19" t="n">
        <v>0</v>
      </c>
      <c r="U468" s="17"/>
      <c r="V468" s="17" t="str">
        <f aca="false">IFERROR(VLOOKUP(U468,'Plantilla y Concentrado'!$B$4:$C$811,2,0),"")</f>
        <v/>
      </c>
      <c r="W468" s="20" t="n">
        <f aca="false">IF(S468=0,1,IF(S468&gt;AD468,(1-AE468),IF(S468&lt;AD468,1)))</f>
        <v>0</v>
      </c>
      <c r="X468" s="20" t="str">
        <f aca="false">IF(OR(S468=0,S468=""),"-",T468/S468)</f>
        <v>-</v>
      </c>
      <c r="Y468" s="21" t="n">
        <f aca="false">IF(T468&gt;S468,"SI")</f>
        <v>0</v>
      </c>
      <c r="AD468" s="23" t="str">
        <f aca="false">IF(F468="-","",F468*0.021)</f>
        <v/>
      </c>
      <c r="AE468" s="0" t="e">
        <f aca="false">IF(S468=0,"-",IF(S468&lt;AD468,(S468/100),((S468-AD468)/100)))</f>
        <v>#VALUE!</v>
      </c>
      <c r="AF468" s="0" t="n">
        <f aca="false">G468</f>
        <v>0</v>
      </c>
      <c r="AG468" s="0" t="n">
        <f aca="false">SUM(H468:Q468)</f>
        <v>0</v>
      </c>
    </row>
    <row r="469" customFormat="false" ht="13.5" hidden="true" customHeight="true" outlineLevel="0" collapsed="false">
      <c r="A469" s="13"/>
      <c r="B469" s="30"/>
      <c r="C469" s="15" t="s">
        <v>39</v>
      </c>
      <c r="D469" s="16" t="s">
        <v>53</v>
      </c>
      <c r="E469" s="16"/>
      <c r="F469" s="17" t="s">
        <v>37</v>
      </c>
      <c r="G469" s="17" t="n">
        <v>0</v>
      </c>
      <c r="H469" s="17" t="n">
        <v>0</v>
      </c>
      <c r="I469" s="17" t="n">
        <v>0</v>
      </c>
      <c r="J469" s="17" t="n">
        <v>0</v>
      </c>
      <c r="K469" s="17" t="n">
        <v>0</v>
      </c>
      <c r="L469" s="17" t="n">
        <v>0</v>
      </c>
      <c r="M469" s="17" t="n">
        <v>0</v>
      </c>
      <c r="N469" s="17" t="n">
        <v>0</v>
      </c>
      <c r="O469" s="17" t="n">
        <v>0</v>
      </c>
      <c r="P469" s="17" t="n">
        <v>0</v>
      </c>
      <c r="Q469" s="17" t="n">
        <v>0</v>
      </c>
      <c r="R469" s="17" t="s">
        <v>37</v>
      </c>
      <c r="S469" s="18" t="str">
        <f aca="false">IF(F469="-","",SUM(G469:Q469))</f>
        <v/>
      </c>
      <c r="T469" s="19" t="n">
        <v>0</v>
      </c>
      <c r="U469" s="17"/>
      <c r="V469" s="17" t="str">
        <f aca="false">IFERROR(VLOOKUP(U469,'Plantilla y Concentrado'!$B$4:$C$811,2,0),"")</f>
        <v/>
      </c>
      <c r="W469" s="20" t="n">
        <f aca="false">IF(S469=0,1,IF(S469&gt;AD469,(1-AE469),IF(S469&lt;AD469,1)))</f>
        <v>0</v>
      </c>
      <c r="X469" s="20" t="str">
        <f aca="false">IF(OR(S469=0,S469=""),"-",T469/S469)</f>
        <v>-</v>
      </c>
      <c r="Y469" s="21" t="n">
        <f aca="false">IF(T469&gt;S469,"SI")</f>
        <v>0</v>
      </c>
      <c r="AD469" s="23" t="str">
        <f aca="false">IF(F469="-","",F469*0.021)</f>
        <v/>
      </c>
      <c r="AE469" s="0" t="e">
        <f aca="false">IF(S469=0,"-",IF(S469&lt;AD469,(S469/100),((S469-AD469)/100)))</f>
        <v>#VALUE!</v>
      </c>
      <c r="AF469" s="0" t="n">
        <f aca="false">G469</f>
        <v>0</v>
      </c>
      <c r="AG469" s="0" t="n">
        <f aca="false">SUM(H469:Q469)</f>
        <v>0</v>
      </c>
    </row>
    <row r="470" customFormat="false" ht="13.5" hidden="true" customHeight="true" outlineLevel="0" collapsed="false">
      <c r="A470" s="13"/>
      <c r="B470" s="30"/>
      <c r="C470" s="15" t="s">
        <v>39</v>
      </c>
      <c r="D470" s="16" t="s">
        <v>53</v>
      </c>
      <c r="E470" s="16"/>
      <c r="F470" s="17" t="s">
        <v>37</v>
      </c>
      <c r="G470" s="17" t="n">
        <v>0</v>
      </c>
      <c r="H470" s="17" t="n">
        <v>0</v>
      </c>
      <c r="I470" s="17" t="n">
        <v>0</v>
      </c>
      <c r="J470" s="17" t="n">
        <v>0</v>
      </c>
      <c r="K470" s="17" t="n">
        <v>0</v>
      </c>
      <c r="L470" s="17" t="n">
        <v>0</v>
      </c>
      <c r="M470" s="17" t="n">
        <v>0</v>
      </c>
      <c r="N470" s="17" t="n">
        <v>0</v>
      </c>
      <c r="O470" s="17" t="n">
        <v>0</v>
      </c>
      <c r="P470" s="17" t="n">
        <v>0</v>
      </c>
      <c r="Q470" s="17" t="n">
        <v>0</v>
      </c>
      <c r="R470" s="17" t="s">
        <v>37</v>
      </c>
      <c r="S470" s="18" t="str">
        <f aca="false">IF(F470="-","",SUM(G470:Q470))</f>
        <v/>
      </c>
      <c r="T470" s="19" t="n">
        <v>0</v>
      </c>
      <c r="U470" s="17"/>
      <c r="V470" s="17" t="str">
        <f aca="false">IFERROR(VLOOKUP(U470,'Plantilla y Concentrado'!$B$4:$C$811,2,0),"")</f>
        <v/>
      </c>
      <c r="W470" s="20" t="n">
        <f aca="false">IF(S470=0,1,IF(S470&gt;AD470,(1-AE470),IF(S470&lt;AD470,1)))</f>
        <v>0</v>
      </c>
      <c r="X470" s="20" t="str">
        <f aca="false">IF(OR(S470=0,S470=""),"-",T470/S470)</f>
        <v>-</v>
      </c>
      <c r="Y470" s="21" t="n">
        <f aca="false">IF(T470&gt;S470,"SI")</f>
        <v>0</v>
      </c>
      <c r="AD470" s="23" t="str">
        <f aca="false">IF(F470="-","",F470*0.021)</f>
        <v/>
      </c>
      <c r="AE470" s="0" t="e">
        <f aca="false">IF(S470=0,"-",IF(S470&lt;AD470,(S470/100),((S470-AD470)/100)))</f>
        <v>#VALUE!</v>
      </c>
      <c r="AF470" s="0" t="n">
        <f aca="false">G470</f>
        <v>0</v>
      </c>
      <c r="AG470" s="0" t="n">
        <f aca="false">SUM(H470:Q470)</f>
        <v>0</v>
      </c>
    </row>
    <row r="471" customFormat="false" ht="13.5" hidden="true" customHeight="true" outlineLevel="0" collapsed="false">
      <c r="A471" s="13"/>
      <c r="B471" s="30"/>
      <c r="C471" s="15" t="s">
        <v>39</v>
      </c>
      <c r="D471" s="16" t="s">
        <v>53</v>
      </c>
      <c r="E471" s="16"/>
      <c r="F471" s="17" t="s">
        <v>37</v>
      </c>
      <c r="G471" s="17" t="n">
        <v>0</v>
      </c>
      <c r="H471" s="17" t="n">
        <v>0</v>
      </c>
      <c r="I471" s="17" t="n">
        <v>0</v>
      </c>
      <c r="J471" s="17" t="n">
        <v>0</v>
      </c>
      <c r="K471" s="17" t="n">
        <v>0</v>
      </c>
      <c r="L471" s="17" t="n">
        <v>0</v>
      </c>
      <c r="M471" s="17" t="n">
        <v>0</v>
      </c>
      <c r="N471" s="17" t="n">
        <v>0</v>
      </c>
      <c r="O471" s="17" t="n">
        <v>0</v>
      </c>
      <c r="P471" s="17" t="n">
        <v>0</v>
      </c>
      <c r="Q471" s="17" t="n">
        <v>0</v>
      </c>
      <c r="R471" s="17" t="s">
        <v>37</v>
      </c>
      <c r="S471" s="18" t="str">
        <f aca="false">IF(F471="-","",SUM(G471:Q471))</f>
        <v/>
      </c>
      <c r="T471" s="19" t="n">
        <v>0</v>
      </c>
      <c r="U471" s="17"/>
      <c r="V471" s="17" t="str">
        <f aca="false">IFERROR(VLOOKUP(U471,'Plantilla y Concentrado'!$B$4:$C$811,2,0),"")</f>
        <v/>
      </c>
      <c r="W471" s="20" t="n">
        <f aca="false">IF(S471=0,1,IF(S471&gt;AD471,(1-AE471),IF(S471&lt;AD471,1)))</f>
        <v>0</v>
      </c>
      <c r="X471" s="20" t="str">
        <f aca="false">IF(OR(S471=0,S471=""),"-",T471/S471)</f>
        <v>-</v>
      </c>
      <c r="Y471" s="21" t="n">
        <f aca="false">IF(T471&gt;S471,"SI")</f>
        <v>0</v>
      </c>
      <c r="AD471" s="23" t="str">
        <f aca="false">IF(F471="-","",F471*0.021)</f>
        <v/>
      </c>
      <c r="AE471" s="0" t="e">
        <f aca="false">IF(S471=0,"-",IF(S471&lt;AD471,(S471/100),((S471-AD471)/100)))</f>
        <v>#VALUE!</v>
      </c>
      <c r="AF471" s="0" t="n">
        <f aca="false">G471</f>
        <v>0</v>
      </c>
      <c r="AG471" s="0" t="n">
        <f aca="false">SUM(H471:Q471)</f>
        <v>0</v>
      </c>
    </row>
    <row r="472" customFormat="false" ht="13.5" hidden="false" customHeight="true" outlineLevel="0" collapsed="false">
      <c r="A472" s="13"/>
      <c r="B472" s="30"/>
      <c r="C472" s="25" t="s">
        <v>56</v>
      </c>
      <c r="D472" s="25"/>
      <c r="E472" s="26"/>
      <c r="F472" s="26" t="n">
        <f aca="false">SUM(F460:F471)</f>
        <v>316</v>
      </c>
      <c r="G472" s="26" t="n">
        <f aca="false">SUM(G460:G471)</f>
        <v>0</v>
      </c>
      <c r="H472" s="26" t="n">
        <f aca="false">SUM(H460:H471)</f>
        <v>1</v>
      </c>
      <c r="I472" s="26" t="n">
        <f aca="false">SUM(I460:I471)</f>
        <v>0</v>
      </c>
      <c r="J472" s="26" t="n">
        <f aca="false">SUM(J460:J471)</f>
        <v>0</v>
      </c>
      <c r="K472" s="26" t="n">
        <f aca="false">SUM(K460:K471)</f>
        <v>0</v>
      </c>
      <c r="L472" s="26" t="n">
        <f aca="false">SUM(L460:L471)</f>
        <v>0</v>
      </c>
      <c r="M472" s="26" t="n">
        <f aca="false">SUM(M460:M471)</f>
        <v>0</v>
      </c>
      <c r="N472" s="26" t="n">
        <f aca="false">SUM(N460:N471)</f>
        <v>0</v>
      </c>
      <c r="O472" s="26" t="n">
        <f aca="false">SUM(O460:O471)</f>
        <v>0</v>
      </c>
      <c r="P472" s="26" t="n">
        <f aca="false">SUM(P460:P471)</f>
        <v>0</v>
      </c>
      <c r="Q472" s="26" t="n">
        <f aca="false">SUM(Q460:Q471)</f>
        <v>0</v>
      </c>
      <c r="R472" s="26" t="n">
        <f aca="false">COUNTIF((R460:R471),"Si")</f>
        <v>4</v>
      </c>
      <c r="S472" s="18" t="n">
        <f aca="false">IF(F472="-","",SUM(G472:Q472))</f>
        <v>1</v>
      </c>
      <c r="T472" s="27" t="n">
        <f aca="false">SUM(T460:T471)</f>
        <v>1</v>
      </c>
      <c r="U472" s="26"/>
      <c r="V472" s="26" t="str">
        <f aca="false">IFERROR(VLOOKUP(U472,'Plantilla y Concentrado'!$B$4:$C$811,2,0),"")</f>
        <v/>
      </c>
      <c r="W472" s="20" t="n">
        <f aca="false">AVERAGE(W460:W471)</f>
        <v>0.416666666666667</v>
      </c>
      <c r="X472" s="20" t="n">
        <f aca="false">IF(OR(S472=0,S472=""),"-",T472/S472)</f>
        <v>1</v>
      </c>
      <c r="Y472" s="21" t="n">
        <f aca="false">IF(T472&gt;S472,"SI")</f>
        <v>0</v>
      </c>
      <c r="AD472" s="23" t="n">
        <f aca="false">IF(F472="-","",F472*0.021)</f>
        <v>6.636</v>
      </c>
      <c r="AE472" s="0" t="n">
        <f aca="false">IF(S472=0,"-",IF(S472&lt;AD472,(S472/100),((S472-AD472)/100)))</f>
        <v>0.01</v>
      </c>
      <c r="AF472" s="0" t="n">
        <f aca="false">G472</f>
        <v>0</v>
      </c>
      <c r="AG472" s="0" t="n">
        <f aca="false">SUM(H472:Q472)</f>
        <v>1</v>
      </c>
    </row>
    <row r="473" customFormat="false" ht="13.5" hidden="false" customHeight="true" outlineLevel="0" collapsed="false">
      <c r="A473" s="13"/>
      <c r="B473" s="30"/>
      <c r="C473" s="15" t="s">
        <v>33</v>
      </c>
      <c r="D473" s="16" t="s">
        <v>57</v>
      </c>
      <c r="E473" s="16" t="s">
        <v>58</v>
      </c>
      <c r="F473" s="17" t="n">
        <v>34</v>
      </c>
      <c r="G473" s="17" t="n">
        <v>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0</v>
      </c>
      <c r="O473" s="17" t="n">
        <v>0</v>
      </c>
      <c r="P473" s="17" t="n">
        <v>0</v>
      </c>
      <c r="Q473" s="17" t="n">
        <v>0</v>
      </c>
      <c r="R473" s="17" t="s">
        <v>35</v>
      </c>
      <c r="S473" s="18" t="n">
        <f aca="false">IF(F473="-","",SUM(G473:Q473))</f>
        <v>0</v>
      </c>
      <c r="T473" s="19" t="n">
        <v>0</v>
      </c>
      <c r="U473" s="17" t="n">
        <v>136867</v>
      </c>
      <c r="V473" s="17" t="str">
        <f aca="false">IFERROR(VLOOKUP(U473,'Plantilla y Concentrado'!$B$4:$C$811,2,0),"")</f>
        <v>Barba Ramirez Jatziri Lizeth</v>
      </c>
      <c r="W473" s="20" t="n">
        <f aca="false">IF(S473=0,1,IF(S473&gt;AD473,(1-AE473),IF(S473&lt;AD473,1)))</f>
        <v>1</v>
      </c>
      <c r="X473" s="20" t="str">
        <f aca="false">IF(OR(S473=0,S473=""),"-",T473/S473)</f>
        <v>-</v>
      </c>
      <c r="Y473" s="21" t="n">
        <f aca="false">IF(T473&gt;S473,"SI")</f>
        <v>0</v>
      </c>
      <c r="AD473" s="23" t="n">
        <f aca="false">IF(F473="-","",F473*0.021)</f>
        <v>0.714</v>
      </c>
      <c r="AE473" s="0" t="str">
        <f aca="false">IF(S473=0,"-",IF(S473&lt;AD473,(S473/100),((S473-AD473)/100)))</f>
        <v>-</v>
      </c>
      <c r="AF473" s="0" t="n">
        <f aca="false">G473</f>
        <v>0</v>
      </c>
      <c r="AG473" s="0" t="n">
        <f aca="false">SUM(H473:Q473)</f>
        <v>0</v>
      </c>
    </row>
    <row r="474" customFormat="false" ht="13.5" hidden="false" customHeight="true" outlineLevel="0" collapsed="false">
      <c r="A474" s="13"/>
      <c r="B474" s="30"/>
      <c r="C474" s="15" t="s">
        <v>33</v>
      </c>
      <c r="D474" s="16" t="s">
        <v>57</v>
      </c>
      <c r="E474" s="16" t="n">
        <v>4</v>
      </c>
      <c r="F474" s="17" t="n">
        <v>153</v>
      </c>
      <c r="G474" s="17" t="n">
        <v>0</v>
      </c>
      <c r="H474" s="17" t="n">
        <v>0</v>
      </c>
      <c r="I474" s="17" t="n">
        <v>0</v>
      </c>
      <c r="J474" s="17" t="n">
        <v>0</v>
      </c>
      <c r="K474" s="17" t="n">
        <v>0</v>
      </c>
      <c r="L474" s="17" t="n">
        <v>0</v>
      </c>
      <c r="M474" s="17" t="n">
        <v>0</v>
      </c>
      <c r="N474" s="17" t="n">
        <v>0</v>
      </c>
      <c r="O474" s="17" t="n">
        <v>0</v>
      </c>
      <c r="P474" s="17" t="n">
        <v>0</v>
      </c>
      <c r="Q474" s="17" t="n">
        <v>0</v>
      </c>
      <c r="R474" s="17" t="s">
        <v>35</v>
      </c>
      <c r="S474" s="18" t="n">
        <f aca="false">IF(F474="-","",SUM(G474:Q474))</f>
        <v>0</v>
      </c>
      <c r="T474" s="19" t="n">
        <v>0</v>
      </c>
      <c r="U474" s="17" t="n">
        <v>136867</v>
      </c>
      <c r="V474" s="17" t="str">
        <f aca="false">IFERROR(VLOOKUP(U474,'Plantilla y Concentrado'!$B$4:$C$811,2,0),"")</f>
        <v>Barba Ramirez Jatziri Lizeth</v>
      </c>
      <c r="W474" s="20" t="n">
        <f aca="false">IF(S474=0,1,IF(S474&gt;AD474,(1-AE474),IF(S474&lt;AD474,1)))</f>
        <v>1</v>
      </c>
      <c r="X474" s="20" t="str">
        <f aca="false">IF(OR(S474=0,S474=""),"-",T474/S474)</f>
        <v>-</v>
      </c>
      <c r="Y474" s="21" t="n">
        <f aca="false">IF(T474&gt;S474,"SI")</f>
        <v>0</v>
      </c>
      <c r="AD474" s="23" t="n">
        <f aca="false">IF(F474="-","",F474*0.021)</f>
        <v>3.213</v>
      </c>
      <c r="AE474" s="0" t="str">
        <f aca="false">IF(S474=0,"-",IF(S474&lt;AD474,(S474/100),((S474-AD474)/100)))</f>
        <v>-</v>
      </c>
      <c r="AF474" s="0" t="n">
        <f aca="false">G474</f>
        <v>0</v>
      </c>
      <c r="AG474" s="0" t="n">
        <f aca="false">SUM(H474:Q474)</f>
        <v>0</v>
      </c>
    </row>
    <row r="475" customFormat="false" ht="13.5" hidden="false" customHeight="true" outlineLevel="0" collapsed="false">
      <c r="A475" s="13"/>
      <c r="B475" s="30"/>
      <c r="C475" s="15" t="s">
        <v>33</v>
      </c>
      <c r="D475" s="16" t="s">
        <v>57</v>
      </c>
      <c r="E475" s="16" t="n">
        <v>5</v>
      </c>
      <c r="F475" s="17" t="n">
        <v>117</v>
      </c>
      <c r="G475" s="17" t="n">
        <v>0</v>
      </c>
      <c r="H475" s="17" t="n">
        <v>1</v>
      </c>
      <c r="I475" s="17" t="n">
        <v>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7" t="n">
        <v>0</v>
      </c>
      <c r="R475" s="17" t="s">
        <v>35</v>
      </c>
      <c r="S475" s="18" t="n">
        <f aca="false">IF(F475="-","",SUM(G475:Q475))</f>
        <v>1</v>
      </c>
      <c r="T475" s="19" t="n">
        <v>1</v>
      </c>
      <c r="U475" s="17" t="n">
        <v>136867</v>
      </c>
      <c r="V475" s="17" t="str">
        <f aca="false">IFERROR(VLOOKUP(U475,'Plantilla y Concentrado'!$B$4:$C$811,2,0),"")</f>
        <v>Barba Ramirez Jatziri Lizeth</v>
      </c>
      <c r="W475" s="20" t="n">
        <f aca="false">IF(S475=0,1,IF(S475&gt;AD475,(1-AE475),IF(S475&lt;AD475,1)))</f>
        <v>1</v>
      </c>
      <c r="X475" s="20" t="n">
        <f aca="false">IF(OR(S475=0,S475=""),"-",T475/S475)</f>
        <v>1</v>
      </c>
      <c r="Y475" s="21" t="n">
        <f aca="false">IF(T475&gt;S475,"SI")</f>
        <v>0</v>
      </c>
      <c r="AD475" s="23" t="n">
        <f aca="false">IF(F475="-","",F475*0.021)</f>
        <v>2.457</v>
      </c>
      <c r="AE475" s="0" t="n">
        <f aca="false">IF(S475=0,"-",IF(S475&lt;AD475,(S475/100),((S475-AD475)/100)))</f>
        <v>0.01</v>
      </c>
      <c r="AF475" s="0" t="n">
        <f aca="false">G475</f>
        <v>0</v>
      </c>
      <c r="AG475" s="0" t="n">
        <f aca="false">SUM(H475:Q475)</f>
        <v>1</v>
      </c>
    </row>
    <row r="476" customFormat="false" ht="13.5" hidden="false" customHeight="true" outlineLevel="0" collapsed="false">
      <c r="A476" s="13"/>
      <c r="B476" s="30"/>
      <c r="C476" s="15" t="s">
        <v>33</v>
      </c>
      <c r="D476" s="16" t="s">
        <v>57</v>
      </c>
      <c r="E476" s="16" t="n">
        <v>6</v>
      </c>
      <c r="F476" s="17" t="n">
        <v>105</v>
      </c>
      <c r="G476" s="17" t="n">
        <v>0</v>
      </c>
      <c r="H476" s="17" t="n">
        <v>0</v>
      </c>
      <c r="I476" s="17" t="n">
        <v>0</v>
      </c>
      <c r="J476" s="17" t="n">
        <v>0</v>
      </c>
      <c r="K476" s="17" t="n">
        <v>0</v>
      </c>
      <c r="L476" s="17" t="n">
        <v>0</v>
      </c>
      <c r="M476" s="17" t="n">
        <v>0</v>
      </c>
      <c r="N476" s="17" t="n">
        <v>0</v>
      </c>
      <c r="O476" s="17" t="n">
        <v>0</v>
      </c>
      <c r="P476" s="17" t="n">
        <v>0</v>
      </c>
      <c r="Q476" s="17" t="n">
        <v>0</v>
      </c>
      <c r="R476" s="17" t="s">
        <v>35</v>
      </c>
      <c r="S476" s="18" t="n">
        <f aca="false">IF(F476="-","",SUM(G476:Q476))</f>
        <v>0</v>
      </c>
      <c r="T476" s="19" t="n">
        <v>0</v>
      </c>
      <c r="U476" s="17" t="n">
        <v>136867</v>
      </c>
      <c r="V476" s="17" t="str">
        <f aca="false">IFERROR(VLOOKUP(U476,'Plantilla y Concentrado'!$B$4:$C$811,2,0),"")</f>
        <v>Barba Ramirez Jatziri Lizeth</v>
      </c>
      <c r="W476" s="20" t="n">
        <f aca="false">IF(S476=0,1,IF(S476&gt;AD476,(1-AE476),IF(S476&lt;AD476,1)))</f>
        <v>1</v>
      </c>
      <c r="X476" s="20" t="str">
        <f aca="false">IF(OR(S476=0,S476=""),"-",T476/S476)</f>
        <v>-</v>
      </c>
      <c r="Y476" s="21" t="n">
        <f aca="false">IF(T476&gt;S476,"SI")</f>
        <v>0</v>
      </c>
      <c r="AD476" s="23" t="n">
        <f aca="false">IF(F476="-","",F476*0.021)</f>
        <v>2.205</v>
      </c>
      <c r="AE476" s="0" t="str">
        <f aca="false">IF(S476=0,"-",IF(S476&lt;AD476,(S476/100),((S476-AD476)/100)))</f>
        <v>-</v>
      </c>
      <c r="AF476" s="0" t="n">
        <f aca="false">G476</f>
        <v>0</v>
      </c>
      <c r="AG476" s="0" t="n">
        <f aca="false">SUM(H476:Q476)</f>
        <v>0</v>
      </c>
    </row>
    <row r="477" customFormat="false" ht="13.5" hidden="false" customHeight="true" outlineLevel="0" collapsed="false">
      <c r="A477" s="13"/>
      <c r="B477" s="30"/>
      <c r="C477" s="15" t="s">
        <v>33</v>
      </c>
      <c r="D477" s="16" t="s">
        <v>57</v>
      </c>
      <c r="E477" s="16" t="n">
        <v>7</v>
      </c>
      <c r="F477" s="17" t="n">
        <v>126</v>
      </c>
      <c r="G477" s="17" t="n">
        <v>0</v>
      </c>
      <c r="H477" s="17" t="n">
        <v>0</v>
      </c>
      <c r="I477" s="17" t="n">
        <v>0</v>
      </c>
      <c r="J477" s="17" t="n">
        <v>0</v>
      </c>
      <c r="K477" s="17" t="n">
        <v>0</v>
      </c>
      <c r="L477" s="17" t="n">
        <v>0</v>
      </c>
      <c r="M477" s="17" t="n">
        <v>0</v>
      </c>
      <c r="N477" s="17" t="n">
        <v>0</v>
      </c>
      <c r="O477" s="17" t="n">
        <v>0</v>
      </c>
      <c r="P477" s="17" t="n">
        <v>0</v>
      </c>
      <c r="Q477" s="17" t="n">
        <v>0</v>
      </c>
      <c r="R477" s="17" t="s">
        <v>35</v>
      </c>
      <c r="S477" s="18" t="n">
        <f aca="false">IF(F477="-","",SUM(G477:Q477))</f>
        <v>0</v>
      </c>
      <c r="T477" s="19" t="n">
        <v>0</v>
      </c>
      <c r="U477" s="17" t="n">
        <v>136867</v>
      </c>
      <c r="V477" s="17" t="str">
        <f aca="false">IFERROR(VLOOKUP(U477,'Plantilla y Concentrado'!$B$4:$C$811,2,0),"")</f>
        <v>Barba Ramirez Jatziri Lizeth</v>
      </c>
      <c r="W477" s="20" t="n">
        <f aca="false">IF(S477=0,1,IF(S477&gt;AD477,(1-AE477),IF(S477&lt;AD477,1)))</f>
        <v>1</v>
      </c>
      <c r="X477" s="20" t="str">
        <f aca="false">IF(OR(S477=0,S477=""),"-",T477/S477)</f>
        <v>-</v>
      </c>
      <c r="Y477" s="21" t="n">
        <f aca="false">IF(T477&gt;S477,"SI")</f>
        <v>0</v>
      </c>
      <c r="AD477" s="23" t="n">
        <f aca="false">IF(F477="-","",F477*0.021)</f>
        <v>2.646</v>
      </c>
      <c r="AE477" s="0" t="str">
        <f aca="false">IF(S477=0,"-",IF(S477&lt;AD477,(S477/100),((S477-AD477)/100)))</f>
        <v>-</v>
      </c>
      <c r="AF477" s="0" t="n">
        <f aca="false">G477</f>
        <v>0</v>
      </c>
      <c r="AG477" s="0" t="n">
        <f aca="false">SUM(H477:Q477)</f>
        <v>0</v>
      </c>
    </row>
    <row r="478" customFormat="false" ht="13.5" hidden="true" customHeight="true" outlineLevel="0" collapsed="false">
      <c r="A478" s="13"/>
      <c r="B478" s="30"/>
      <c r="C478" s="15" t="s">
        <v>33</v>
      </c>
      <c r="D478" s="16" t="s">
        <v>57</v>
      </c>
      <c r="E478" s="16"/>
      <c r="F478" s="17"/>
      <c r="G478" s="17" t="n">
        <v>0</v>
      </c>
      <c r="H478" s="17" t="n">
        <v>0</v>
      </c>
      <c r="I478" s="17" t="n">
        <v>0</v>
      </c>
      <c r="J478" s="17" t="n">
        <v>0</v>
      </c>
      <c r="K478" s="17" t="n">
        <v>0</v>
      </c>
      <c r="L478" s="17" t="n">
        <v>0</v>
      </c>
      <c r="M478" s="17" t="n">
        <v>0</v>
      </c>
      <c r="N478" s="17" t="n">
        <v>0</v>
      </c>
      <c r="O478" s="17" t="n">
        <v>0</v>
      </c>
      <c r="P478" s="17" t="n">
        <v>0</v>
      </c>
      <c r="Q478" s="17" t="n">
        <v>0</v>
      </c>
      <c r="R478" s="17" t="s">
        <v>35</v>
      </c>
      <c r="S478" s="18" t="n">
        <f aca="false">IF(F478="-","",SUM(G478:Q478))</f>
        <v>0</v>
      </c>
      <c r="T478" s="19" t="n">
        <v>0</v>
      </c>
      <c r="U478" s="17"/>
      <c r="V478" s="17" t="str">
        <f aca="false">IFERROR(VLOOKUP(U478,'Plantilla y Concentrado'!$B$4:$C$811,2,0),"")</f>
        <v/>
      </c>
      <c r="W478" s="20" t="n">
        <f aca="false">IF(S478=0,1,IF(S478&gt;AD478,(1-AE478),IF(S478&lt;AD478,1)))</f>
        <v>1</v>
      </c>
      <c r="X478" s="20" t="str">
        <f aca="false">IF(OR(S478=0,S478=""),"-",T478/S478)</f>
        <v>-</v>
      </c>
      <c r="Y478" s="21" t="n">
        <f aca="false">IF(T478&gt;S478,"SI")</f>
        <v>0</v>
      </c>
      <c r="AD478" s="23" t="n">
        <f aca="false">IF(F478="-","",F478*0.021)</f>
        <v>0</v>
      </c>
      <c r="AE478" s="0" t="str">
        <f aca="false">IF(S478=0,"-",IF(S478&lt;AD478,(S478/100),((S478-AD478)/100)))</f>
        <v>-</v>
      </c>
      <c r="AF478" s="0" t="n">
        <f aca="false">G478</f>
        <v>0</v>
      </c>
      <c r="AG478" s="0" t="n">
        <f aca="false">SUM(H478:Q478)</f>
        <v>0</v>
      </c>
    </row>
    <row r="479" customFormat="false" ht="13.5" hidden="true" customHeight="true" outlineLevel="0" collapsed="false">
      <c r="A479" s="13"/>
      <c r="B479" s="30"/>
      <c r="C479" s="15" t="s">
        <v>33</v>
      </c>
      <c r="D479" s="16" t="s">
        <v>57</v>
      </c>
      <c r="E479" s="16"/>
      <c r="F479" s="17"/>
      <c r="G479" s="17" t="n">
        <v>0</v>
      </c>
      <c r="H479" s="17" t="n">
        <v>0</v>
      </c>
      <c r="I479" s="17" t="n">
        <v>0</v>
      </c>
      <c r="J479" s="17" t="n">
        <v>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7" t="n">
        <v>0</v>
      </c>
      <c r="R479" s="17" t="s">
        <v>35</v>
      </c>
      <c r="S479" s="18" t="n">
        <f aca="false">IF(F479="-","",SUM(G479:Q479))</f>
        <v>0</v>
      </c>
      <c r="T479" s="19" t="n">
        <v>0</v>
      </c>
      <c r="U479" s="17"/>
      <c r="V479" s="17" t="str">
        <f aca="false">IFERROR(VLOOKUP(U479,'Plantilla y Concentrado'!$B$4:$C$811,2,0),"")</f>
        <v/>
      </c>
      <c r="W479" s="20" t="n">
        <f aca="false">IF(S479=0,1,IF(S479&gt;AD479,(1-AE479),IF(S479&lt;AD479,1)))</f>
        <v>1</v>
      </c>
      <c r="X479" s="20" t="str">
        <f aca="false">IF(OR(S479=0,S479=""),"-",T479/S479)</f>
        <v>-</v>
      </c>
      <c r="Y479" s="21" t="n">
        <f aca="false">IF(T479&gt;S479,"SI")</f>
        <v>0</v>
      </c>
      <c r="AD479" s="23" t="n">
        <f aca="false">IF(F479="-","",F479*0.021)</f>
        <v>0</v>
      </c>
      <c r="AE479" s="0" t="str">
        <f aca="false">IF(S479=0,"-",IF(S479&lt;AD479,(S479/100),((S479-AD479)/100)))</f>
        <v>-</v>
      </c>
      <c r="AF479" s="0" t="n">
        <f aca="false">G479</f>
        <v>0</v>
      </c>
      <c r="AG479" s="0" t="n">
        <f aca="false">SUM(H479:Q479)</f>
        <v>0</v>
      </c>
    </row>
    <row r="480" customFormat="false" ht="13.5" hidden="true" customHeight="true" outlineLevel="0" collapsed="false">
      <c r="A480" s="13"/>
      <c r="B480" s="30"/>
      <c r="C480" s="15" t="s">
        <v>33</v>
      </c>
      <c r="D480" s="16" t="s">
        <v>57</v>
      </c>
      <c r="E480" s="16"/>
      <c r="F480" s="17"/>
      <c r="G480" s="17" t="n">
        <v>0</v>
      </c>
      <c r="H480" s="17" t="n">
        <v>0</v>
      </c>
      <c r="I480" s="17" t="n">
        <v>0</v>
      </c>
      <c r="J480" s="17" t="n">
        <v>0</v>
      </c>
      <c r="K480" s="17" t="n">
        <v>0</v>
      </c>
      <c r="L480" s="17" t="n">
        <v>0</v>
      </c>
      <c r="M480" s="17" t="n">
        <v>0</v>
      </c>
      <c r="N480" s="17" t="n">
        <v>0</v>
      </c>
      <c r="O480" s="17" t="n">
        <v>0</v>
      </c>
      <c r="P480" s="17" t="n">
        <v>0</v>
      </c>
      <c r="Q480" s="17" t="n">
        <v>0</v>
      </c>
      <c r="R480" s="17" t="s">
        <v>35</v>
      </c>
      <c r="S480" s="18" t="n">
        <f aca="false">IF(F480="-","",SUM(G480:Q480))</f>
        <v>0</v>
      </c>
      <c r="T480" s="19" t="n">
        <v>0</v>
      </c>
      <c r="U480" s="17"/>
      <c r="V480" s="17" t="str">
        <f aca="false">IFERROR(VLOOKUP(U480,'Plantilla y Concentrado'!$B$4:$C$811,2,0),"")</f>
        <v/>
      </c>
      <c r="W480" s="20" t="n">
        <f aca="false">IF(S480=0,1,IF(S480&gt;AD480,(1-AE480),IF(S480&lt;AD480,1)))</f>
        <v>1</v>
      </c>
      <c r="X480" s="20" t="str">
        <f aca="false">IF(OR(S480=0,S480=""),"-",T480/S480)</f>
        <v>-</v>
      </c>
      <c r="Y480" s="21" t="n">
        <f aca="false">IF(T480&gt;S480,"SI")</f>
        <v>0</v>
      </c>
      <c r="AD480" s="23" t="n">
        <f aca="false">IF(F480="-","",F480*0.021)</f>
        <v>0</v>
      </c>
      <c r="AE480" s="0" t="str">
        <f aca="false">IF(S480=0,"-",IF(S480&lt;AD480,(S480/100),((S480-AD480)/100)))</f>
        <v>-</v>
      </c>
      <c r="AF480" s="0" t="n">
        <f aca="false">G480</f>
        <v>0</v>
      </c>
      <c r="AG480" s="0" t="n">
        <f aca="false">SUM(H480:Q480)</f>
        <v>0</v>
      </c>
    </row>
    <row r="481" customFormat="false" ht="13.5" hidden="true" customHeight="true" outlineLevel="0" collapsed="false">
      <c r="A481" s="13"/>
      <c r="B481" s="30"/>
      <c r="C481" s="15" t="s">
        <v>33</v>
      </c>
      <c r="D481" s="16" t="s">
        <v>57</v>
      </c>
      <c r="E481" s="16"/>
      <c r="F481" s="17"/>
      <c r="G481" s="17" t="n">
        <v>0</v>
      </c>
      <c r="H481" s="17" t="n">
        <v>0</v>
      </c>
      <c r="I481" s="17" t="n">
        <v>0</v>
      </c>
      <c r="J481" s="17" t="n">
        <v>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7" t="n">
        <v>0</v>
      </c>
      <c r="R481" s="17" t="s">
        <v>35</v>
      </c>
      <c r="S481" s="18" t="n">
        <f aca="false">IF(F481="-","",SUM(G481:Q481))</f>
        <v>0</v>
      </c>
      <c r="T481" s="19" t="n">
        <v>0</v>
      </c>
      <c r="U481" s="17"/>
      <c r="V481" s="17" t="str">
        <f aca="false">IFERROR(VLOOKUP(U481,'Plantilla y Concentrado'!$B$4:$C$811,2,0),"")</f>
        <v/>
      </c>
      <c r="W481" s="20" t="n">
        <f aca="false">IF(S481=0,1,IF(S481&gt;AD481,(1-AE481),IF(S481&lt;AD481,1)))</f>
        <v>1</v>
      </c>
      <c r="X481" s="20" t="str">
        <f aca="false">IF(OR(S481=0,S481=""),"-",T481/S481)</f>
        <v>-</v>
      </c>
      <c r="Y481" s="21" t="n">
        <f aca="false">IF(T481&gt;S481,"SI")</f>
        <v>0</v>
      </c>
      <c r="AD481" s="23" t="n">
        <f aca="false">IF(F481="-","",F481*0.021)</f>
        <v>0</v>
      </c>
      <c r="AE481" s="0" t="str">
        <f aca="false">IF(S481=0,"-",IF(S481&lt;AD481,(S481/100),((S481-AD481)/100)))</f>
        <v>-</v>
      </c>
      <c r="AF481" s="0" t="n">
        <f aca="false">G481</f>
        <v>0</v>
      </c>
      <c r="AG481" s="0" t="n">
        <f aca="false">SUM(H481:Q481)</f>
        <v>0</v>
      </c>
    </row>
    <row r="482" customFormat="false" ht="13.5" hidden="true" customHeight="true" outlineLevel="0" collapsed="false">
      <c r="A482" s="13"/>
      <c r="B482" s="30"/>
      <c r="C482" s="15" t="s">
        <v>33</v>
      </c>
      <c r="D482" s="16" t="s">
        <v>57</v>
      </c>
      <c r="E482" s="16"/>
      <c r="F482" s="17"/>
      <c r="G482" s="17" t="n">
        <v>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0</v>
      </c>
      <c r="O482" s="17" t="n">
        <v>0</v>
      </c>
      <c r="P482" s="17" t="n">
        <v>0</v>
      </c>
      <c r="Q482" s="17" t="n">
        <v>0</v>
      </c>
      <c r="R482" s="17" t="s">
        <v>35</v>
      </c>
      <c r="S482" s="18" t="n">
        <f aca="false">IF(F482="-","",SUM(G482:Q482))</f>
        <v>0</v>
      </c>
      <c r="T482" s="19" t="n">
        <v>0</v>
      </c>
      <c r="U482" s="17"/>
      <c r="V482" s="17" t="str">
        <f aca="false">IFERROR(VLOOKUP(U482,'Plantilla y Concentrado'!$B$4:$C$811,2,0),"")</f>
        <v/>
      </c>
      <c r="W482" s="20" t="n">
        <f aca="false">IF(S482=0,1,IF(S482&gt;AD482,(1-AE482),IF(S482&lt;AD482,1)))</f>
        <v>1</v>
      </c>
      <c r="X482" s="20" t="str">
        <f aca="false">IF(OR(S482=0,S482=""),"-",T482/S482)</f>
        <v>-</v>
      </c>
      <c r="Y482" s="21" t="n">
        <f aca="false">IF(T482&gt;S482,"SI")</f>
        <v>0</v>
      </c>
      <c r="AD482" s="23" t="n">
        <f aca="false">IF(F482="-","",F482*0.021)</f>
        <v>0</v>
      </c>
      <c r="AE482" s="0" t="str">
        <f aca="false">IF(S482=0,"-",IF(S482&lt;AD482,(S482/100),((S482-AD482)/100)))</f>
        <v>-</v>
      </c>
      <c r="AF482" s="0" t="n">
        <f aca="false">G482</f>
        <v>0</v>
      </c>
      <c r="AG482" s="0" t="n">
        <f aca="false">SUM(H482:Q482)</f>
        <v>0</v>
      </c>
    </row>
    <row r="483" customFormat="false" ht="13.5" hidden="true" customHeight="true" outlineLevel="0" collapsed="false">
      <c r="A483" s="13"/>
      <c r="B483" s="30"/>
      <c r="C483" s="15" t="s">
        <v>33</v>
      </c>
      <c r="D483" s="16" t="s">
        <v>57</v>
      </c>
      <c r="E483" s="16"/>
      <c r="F483" s="17" t="s">
        <v>37</v>
      </c>
      <c r="G483" s="17" t="n">
        <v>0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0</v>
      </c>
      <c r="O483" s="17" t="n">
        <v>0</v>
      </c>
      <c r="P483" s="17" t="n">
        <v>0</v>
      </c>
      <c r="Q483" s="17" t="n">
        <v>0</v>
      </c>
      <c r="R483" s="17" t="s">
        <v>37</v>
      </c>
      <c r="S483" s="18" t="str">
        <f aca="false">IF(F483="-","",SUM(G483:Q483))</f>
        <v/>
      </c>
      <c r="T483" s="19" t="n">
        <v>0</v>
      </c>
      <c r="U483" s="17"/>
      <c r="V483" s="17" t="str">
        <f aca="false">IFERROR(VLOOKUP(U483,'Plantilla y Concentrado'!$B$4:$C$811,2,0),"")</f>
        <v/>
      </c>
      <c r="W483" s="20" t="n">
        <f aca="false">IF(S483=0,1,IF(S483&gt;AD483,(1-AE483),IF(S483&lt;AD483,1)))</f>
        <v>0</v>
      </c>
      <c r="X483" s="20" t="str">
        <f aca="false">IF(OR(S483=0,S483=""),"-",T483/S483)</f>
        <v>-</v>
      </c>
      <c r="Y483" s="21" t="n">
        <f aca="false">IF(T483&gt;S483,"SI")</f>
        <v>0</v>
      </c>
      <c r="AD483" s="23" t="str">
        <f aca="false">IF(F483="-","",F483*0.021)</f>
        <v/>
      </c>
      <c r="AE483" s="0" t="e">
        <f aca="false">IF(S483=0,"-",IF(S483&lt;AD483,(S483/100),((S483-AD483)/100)))</f>
        <v>#VALUE!</v>
      </c>
      <c r="AF483" s="0" t="n">
        <f aca="false">G483</f>
        <v>0</v>
      </c>
      <c r="AG483" s="0" t="n">
        <f aca="false">SUM(H483:Q483)</f>
        <v>0</v>
      </c>
    </row>
    <row r="484" customFormat="false" ht="13.5" hidden="true" customHeight="true" outlineLevel="0" collapsed="false">
      <c r="A484" s="13"/>
      <c r="B484" s="30"/>
      <c r="C484" s="15" t="s">
        <v>33</v>
      </c>
      <c r="D484" s="16" t="s">
        <v>57</v>
      </c>
      <c r="E484" s="16"/>
      <c r="F484" s="17" t="s">
        <v>37</v>
      </c>
      <c r="G484" s="17" t="n">
        <v>0</v>
      </c>
      <c r="H484" s="17" t="n">
        <v>0</v>
      </c>
      <c r="I484" s="17" t="n">
        <v>0</v>
      </c>
      <c r="J484" s="17" t="n">
        <v>0</v>
      </c>
      <c r="K484" s="17" t="n">
        <v>0</v>
      </c>
      <c r="L484" s="17" t="n">
        <v>0</v>
      </c>
      <c r="M484" s="17" t="n">
        <v>0</v>
      </c>
      <c r="N484" s="17" t="n">
        <v>0</v>
      </c>
      <c r="O484" s="17" t="n">
        <v>0</v>
      </c>
      <c r="P484" s="17" t="n">
        <v>0</v>
      </c>
      <c r="Q484" s="17" t="n">
        <v>0</v>
      </c>
      <c r="R484" s="17" t="s">
        <v>37</v>
      </c>
      <c r="S484" s="18" t="str">
        <f aca="false">IF(F484="-","",SUM(G484:Q484))</f>
        <v/>
      </c>
      <c r="T484" s="19" t="n">
        <v>0</v>
      </c>
      <c r="U484" s="17"/>
      <c r="V484" s="17" t="str">
        <f aca="false">IFERROR(VLOOKUP(U484,'Plantilla y Concentrado'!$B$4:$C$811,2,0),"")</f>
        <v/>
      </c>
      <c r="W484" s="20" t="n">
        <f aca="false">IF(S484=0,1,IF(S484&gt;AD484,(1-AE484),IF(S484&lt;AD484,1)))</f>
        <v>0</v>
      </c>
      <c r="X484" s="20" t="str">
        <f aca="false">IF(OR(S484=0,S484=""),"-",T484/S484)</f>
        <v>-</v>
      </c>
      <c r="Y484" s="21" t="n">
        <f aca="false">IF(T484&gt;S484,"SI")</f>
        <v>0</v>
      </c>
      <c r="AD484" s="23" t="str">
        <f aca="false">IF(F484="-","",F484*0.021)</f>
        <v/>
      </c>
      <c r="AE484" s="0" t="e">
        <f aca="false">IF(S484=0,"-",IF(S484&lt;AD484,(S484/100),((S484-AD484)/100)))</f>
        <v>#VALUE!</v>
      </c>
      <c r="AF484" s="0" t="n">
        <f aca="false">G484</f>
        <v>0</v>
      </c>
      <c r="AG484" s="0" t="n">
        <f aca="false">SUM(H484:Q484)</f>
        <v>0</v>
      </c>
    </row>
    <row r="485" customFormat="false" ht="13.5" hidden="true" customHeight="true" outlineLevel="0" collapsed="false">
      <c r="A485" s="13"/>
      <c r="B485" s="30"/>
      <c r="C485" s="15" t="s">
        <v>33</v>
      </c>
      <c r="D485" s="16" t="s">
        <v>57</v>
      </c>
      <c r="E485" s="16"/>
      <c r="F485" s="17" t="s">
        <v>37</v>
      </c>
      <c r="G485" s="17" t="n">
        <v>0</v>
      </c>
      <c r="H485" s="17" t="n">
        <v>0</v>
      </c>
      <c r="I485" s="17" t="n">
        <v>0</v>
      </c>
      <c r="J485" s="17" t="n">
        <v>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7" t="n">
        <v>0</v>
      </c>
      <c r="R485" s="17" t="s">
        <v>37</v>
      </c>
      <c r="S485" s="18" t="str">
        <f aca="false">IF(F485="-","",SUM(G485:Q485))</f>
        <v/>
      </c>
      <c r="T485" s="19" t="n">
        <v>0</v>
      </c>
      <c r="U485" s="17"/>
      <c r="V485" s="17" t="str">
        <f aca="false">IFERROR(VLOOKUP(U485,'Plantilla y Concentrado'!$B$4:$C$811,2,0),"")</f>
        <v/>
      </c>
      <c r="W485" s="20" t="n">
        <f aca="false">IF(S485=0,1,IF(S485&gt;AD485,(1-AE485),IF(S485&lt;AD485,1)))</f>
        <v>0</v>
      </c>
      <c r="X485" s="20" t="str">
        <f aca="false">IF(OR(S485=0,S485=""),"-",T485/S485)</f>
        <v>-</v>
      </c>
      <c r="Y485" s="21" t="n">
        <f aca="false">IF(T485&gt;S485,"SI")</f>
        <v>0</v>
      </c>
      <c r="AD485" s="23" t="str">
        <f aca="false">IF(F485="-","",F485*0.021)</f>
        <v/>
      </c>
      <c r="AE485" s="0" t="e">
        <f aca="false">IF(S485=0,"-",IF(S485&lt;AD485,(S485/100),((S485-AD485)/100)))</f>
        <v>#VALUE!</v>
      </c>
      <c r="AF485" s="0" t="n">
        <f aca="false">G485</f>
        <v>0</v>
      </c>
      <c r="AG485" s="0" t="n">
        <f aca="false">SUM(H485:Q485)</f>
        <v>0</v>
      </c>
    </row>
    <row r="486" customFormat="false" ht="13.5" hidden="true" customHeight="true" outlineLevel="0" collapsed="false">
      <c r="A486" s="13"/>
      <c r="B486" s="30"/>
      <c r="C486" s="15" t="s">
        <v>33</v>
      </c>
      <c r="D486" s="16" t="s">
        <v>57</v>
      </c>
      <c r="E486" s="16"/>
      <c r="F486" s="17" t="s">
        <v>37</v>
      </c>
      <c r="G486" s="17" t="n">
        <v>0</v>
      </c>
      <c r="H486" s="17" t="n">
        <v>0</v>
      </c>
      <c r="I486" s="17" t="n">
        <v>0</v>
      </c>
      <c r="J486" s="17" t="n">
        <v>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7" t="n">
        <v>0</v>
      </c>
      <c r="R486" s="17" t="s">
        <v>37</v>
      </c>
      <c r="S486" s="18" t="str">
        <f aca="false">IF(F486="-","",SUM(G486:Q486))</f>
        <v/>
      </c>
      <c r="T486" s="19" t="n">
        <v>0</v>
      </c>
      <c r="U486" s="17"/>
      <c r="V486" s="17" t="str">
        <f aca="false">IFERROR(VLOOKUP(U486,'Plantilla y Concentrado'!$B$4:$C$811,2,0),"")</f>
        <v/>
      </c>
      <c r="W486" s="20" t="n">
        <f aca="false">IF(S486=0,1,IF(S486&gt;AD486,(1-AE486),IF(S486&lt;AD486,1)))</f>
        <v>0</v>
      </c>
      <c r="X486" s="20" t="str">
        <f aca="false">IF(OR(S486=0,S486=""),"-",T486/S486)</f>
        <v>-</v>
      </c>
      <c r="Y486" s="21" t="n">
        <f aca="false">IF(T486&gt;S486,"SI")</f>
        <v>0</v>
      </c>
      <c r="AD486" s="23" t="str">
        <f aca="false">IF(F486="-","",F486*0.021)</f>
        <v/>
      </c>
      <c r="AE486" s="0" t="e">
        <f aca="false">IF(S486=0,"-",IF(S486&lt;AD486,(S486/100),((S486-AD486)/100)))</f>
        <v>#VALUE!</v>
      </c>
      <c r="AF486" s="0" t="n">
        <f aca="false">G486</f>
        <v>0</v>
      </c>
      <c r="AG486" s="0" t="n">
        <f aca="false">SUM(H486:Q486)</f>
        <v>0</v>
      </c>
    </row>
    <row r="487" customFormat="false" ht="13.5" hidden="true" customHeight="true" outlineLevel="0" collapsed="false">
      <c r="A487" s="13"/>
      <c r="B487" s="30"/>
      <c r="C487" s="15" t="s">
        <v>33</v>
      </c>
      <c r="D487" s="16" t="s">
        <v>57</v>
      </c>
      <c r="E487" s="16"/>
      <c r="F487" s="17" t="s">
        <v>37</v>
      </c>
      <c r="G487" s="17" t="n">
        <v>0</v>
      </c>
      <c r="H487" s="17" t="n">
        <v>0</v>
      </c>
      <c r="I487" s="17" t="n">
        <v>0</v>
      </c>
      <c r="J487" s="17" t="n">
        <v>0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7" t="n">
        <v>0</v>
      </c>
      <c r="R487" s="17" t="s">
        <v>37</v>
      </c>
      <c r="S487" s="18" t="str">
        <f aca="false">IF(F487="-","",SUM(G487:Q487))</f>
        <v/>
      </c>
      <c r="T487" s="19" t="n">
        <v>0</v>
      </c>
      <c r="U487" s="17"/>
      <c r="V487" s="17" t="str">
        <f aca="false">IFERROR(VLOOKUP(U487,'Plantilla y Concentrado'!$B$4:$C$811,2,0),"")</f>
        <v/>
      </c>
      <c r="W487" s="20" t="n">
        <f aca="false">IF(S487=0,1,IF(S487&gt;AD487,(1-AE487),IF(S487&lt;AD487,1)))</f>
        <v>0</v>
      </c>
      <c r="X487" s="20" t="str">
        <f aca="false">IF(OR(S487=0,S487=""),"-",T487/S487)</f>
        <v>-</v>
      </c>
      <c r="Y487" s="21" t="n">
        <f aca="false">IF(T487&gt;S487,"SI")</f>
        <v>0</v>
      </c>
      <c r="AD487" s="23" t="str">
        <f aca="false">IF(F487="-","",F487*0.021)</f>
        <v/>
      </c>
      <c r="AE487" s="0" t="e">
        <f aca="false">IF(S487=0,"-",IF(S487&lt;AD487,(S487/100),((S487-AD487)/100)))</f>
        <v>#VALUE!</v>
      </c>
      <c r="AF487" s="0" t="n">
        <f aca="false">G487</f>
        <v>0</v>
      </c>
      <c r="AG487" s="0" t="n">
        <f aca="false">SUM(H487:Q487)</f>
        <v>0</v>
      </c>
    </row>
    <row r="488" customFormat="false" ht="13.5" hidden="true" customHeight="true" outlineLevel="0" collapsed="false">
      <c r="A488" s="13"/>
      <c r="B488" s="30"/>
      <c r="C488" s="15" t="s">
        <v>33</v>
      </c>
      <c r="D488" s="16" t="s">
        <v>57</v>
      </c>
      <c r="E488" s="16"/>
      <c r="F488" s="17" t="s">
        <v>37</v>
      </c>
      <c r="G488" s="17" t="n">
        <v>0</v>
      </c>
      <c r="H488" s="17" t="n">
        <v>0</v>
      </c>
      <c r="I488" s="17" t="n">
        <v>0</v>
      </c>
      <c r="J488" s="17" t="n">
        <v>0</v>
      </c>
      <c r="K488" s="17" t="n">
        <v>0</v>
      </c>
      <c r="L488" s="17" t="n">
        <v>0</v>
      </c>
      <c r="M488" s="17" t="n">
        <v>0</v>
      </c>
      <c r="N488" s="17" t="n">
        <v>0</v>
      </c>
      <c r="O488" s="17" t="n">
        <v>0</v>
      </c>
      <c r="P488" s="17" t="n">
        <v>0</v>
      </c>
      <c r="Q488" s="17" t="n">
        <v>0</v>
      </c>
      <c r="R488" s="17" t="s">
        <v>37</v>
      </c>
      <c r="S488" s="18" t="str">
        <f aca="false">IF(F488="-","",SUM(G488:Q488))</f>
        <v/>
      </c>
      <c r="T488" s="19" t="n">
        <v>0</v>
      </c>
      <c r="U488" s="17"/>
      <c r="V488" s="17" t="str">
        <f aca="false">IFERROR(VLOOKUP(U488,'Plantilla y Concentrado'!$B$4:$C$811,2,0),"")</f>
        <v/>
      </c>
      <c r="W488" s="20" t="n">
        <f aca="false">IF(S488=0,1,IF(S488&gt;AD488,(1-AE488),IF(S488&lt;AD488,1)))</f>
        <v>0</v>
      </c>
      <c r="X488" s="20" t="str">
        <f aca="false">IF(OR(S488=0,S488=""),"-",T488/S488)</f>
        <v>-</v>
      </c>
      <c r="Y488" s="21" t="n">
        <f aca="false">IF(T488&gt;S488,"SI")</f>
        <v>0</v>
      </c>
      <c r="AD488" s="23" t="str">
        <f aca="false">IF(F488="-","",F488*0.021)</f>
        <v/>
      </c>
      <c r="AE488" s="0" t="e">
        <f aca="false">IF(S488=0,"-",IF(S488&lt;AD488,(S488/100),((S488-AD488)/100)))</f>
        <v>#VALUE!</v>
      </c>
      <c r="AF488" s="0" t="n">
        <f aca="false">G488</f>
        <v>0</v>
      </c>
      <c r="AG488" s="0" t="n">
        <f aca="false">SUM(H488:Q488)</f>
        <v>0</v>
      </c>
    </row>
    <row r="489" customFormat="false" ht="13.5" hidden="true" customHeight="true" outlineLevel="0" collapsed="false">
      <c r="A489" s="13"/>
      <c r="B489" s="30"/>
      <c r="C489" s="15" t="s">
        <v>33</v>
      </c>
      <c r="D489" s="16" t="s">
        <v>57</v>
      </c>
      <c r="E489" s="16"/>
      <c r="F489" s="17" t="s">
        <v>37</v>
      </c>
      <c r="G489" s="17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0</v>
      </c>
      <c r="O489" s="17" t="n">
        <v>0</v>
      </c>
      <c r="P489" s="17" t="n">
        <v>0</v>
      </c>
      <c r="Q489" s="17" t="n">
        <v>0</v>
      </c>
      <c r="R489" s="17" t="s">
        <v>37</v>
      </c>
      <c r="S489" s="18" t="str">
        <f aca="false">IF(F489="-","",SUM(G489:Q489))</f>
        <v/>
      </c>
      <c r="T489" s="19" t="n">
        <v>0</v>
      </c>
      <c r="U489" s="17"/>
      <c r="V489" s="17" t="str">
        <f aca="false">IFERROR(VLOOKUP(U489,'Plantilla y Concentrado'!$B$4:$C$811,2,0),"")</f>
        <v/>
      </c>
      <c r="W489" s="20" t="n">
        <f aca="false">IF(S489=0,1,IF(S489&gt;AD489,(1-AE489),IF(S489&lt;AD489,1)))</f>
        <v>0</v>
      </c>
      <c r="X489" s="20" t="str">
        <f aca="false">IF(OR(S489=0,S489=""),"-",T489/S489)</f>
        <v>-</v>
      </c>
      <c r="Y489" s="21" t="n">
        <f aca="false">IF(T489&gt;S489,"SI")</f>
        <v>0</v>
      </c>
      <c r="AD489" s="23" t="str">
        <f aca="false">IF(F489="-","",F489*0.021)</f>
        <v/>
      </c>
      <c r="AE489" s="0" t="e">
        <f aca="false">IF(S489=0,"-",IF(S489&lt;AD489,(S489/100),((S489-AD489)/100)))</f>
        <v>#VALUE!</v>
      </c>
      <c r="AF489" s="0" t="n">
        <f aca="false">G489</f>
        <v>0</v>
      </c>
      <c r="AG489" s="0" t="n">
        <f aca="false">SUM(H489:Q489)</f>
        <v>0</v>
      </c>
    </row>
    <row r="490" customFormat="false" ht="13.5" hidden="true" customHeight="true" outlineLevel="0" collapsed="false">
      <c r="A490" s="13"/>
      <c r="B490" s="30"/>
      <c r="C490" s="15" t="s">
        <v>33</v>
      </c>
      <c r="D490" s="16" t="s">
        <v>57</v>
      </c>
      <c r="E490" s="16"/>
      <c r="F490" s="17" t="s">
        <v>37</v>
      </c>
      <c r="G490" s="17" t="n">
        <v>0</v>
      </c>
      <c r="H490" s="17" t="n">
        <v>0</v>
      </c>
      <c r="I490" s="17" t="n">
        <v>0</v>
      </c>
      <c r="J490" s="17" t="n">
        <v>0</v>
      </c>
      <c r="K490" s="17" t="n">
        <v>0</v>
      </c>
      <c r="L490" s="17" t="n">
        <v>0</v>
      </c>
      <c r="M490" s="17" t="n">
        <v>0</v>
      </c>
      <c r="N490" s="17" t="n">
        <v>0</v>
      </c>
      <c r="O490" s="17" t="n">
        <v>0</v>
      </c>
      <c r="P490" s="17" t="n">
        <v>0</v>
      </c>
      <c r="Q490" s="17" t="n">
        <v>0</v>
      </c>
      <c r="R490" s="17" t="s">
        <v>37</v>
      </c>
      <c r="S490" s="18" t="str">
        <f aca="false">IF(F490="-","",SUM(G490:Q490))</f>
        <v/>
      </c>
      <c r="T490" s="19" t="n">
        <v>0</v>
      </c>
      <c r="U490" s="17"/>
      <c r="V490" s="17" t="str">
        <f aca="false">IFERROR(VLOOKUP(U490,'Plantilla y Concentrado'!$B$4:$C$811,2,0),"")</f>
        <v/>
      </c>
      <c r="W490" s="20" t="n">
        <f aca="false">IF(S490=0,1,IF(S490&gt;AD490,(1-AE490),IF(S490&lt;AD490,1)))</f>
        <v>0</v>
      </c>
      <c r="X490" s="20" t="str">
        <f aca="false">IF(OR(S490=0,S490=""),"-",T490/S490)</f>
        <v>-</v>
      </c>
      <c r="Y490" s="21" t="n">
        <f aca="false">IF(T490&gt;S490,"SI")</f>
        <v>0</v>
      </c>
      <c r="AD490" s="23" t="str">
        <f aca="false">IF(F490="-","",F490*0.021)</f>
        <v/>
      </c>
      <c r="AE490" s="0" t="e">
        <f aca="false">IF(S490=0,"-",IF(S490&lt;AD490,(S490/100),((S490-AD490)/100)))</f>
        <v>#VALUE!</v>
      </c>
      <c r="AF490" s="0" t="n">
        <f aca="false">G490</f>
        <v>0</v>
      </c>
      <c r="AG490" s="0" t="n">
        <f aca="false">SUM(H490:Q490)</f>
        <v>0</v>
      </c>
    </row>
    <row r="491" customFormat="false" ht="13.5" hidden="true" customHeight="true" outlineLevel="0" collapsed="false">
      <c r="A491" s="13"/>
      <c r="B491" s="30"/>
      <c r="C491" s="15" t="s">
        <v>33</v>
      </c>
      <c r="D491" s="16" t="s">
        <v>57</v>
      </c>
      <c r="E491" s="16"/>
      <c r="F491" s="17" t="s">
        <v>37</v>
      </c>
      <c r="G491" s="17" t="n">
        <v>0</v>
      </c>
      <c r="H491" s="17" t="n">
        <v>0</v>
      </c>
      <c r="I491" s="17" t="n">
        <v>0</v>
      </c>
      <c r="J491" s="17" t="n">
        <v>0</v>
      </c>
      <c r="K491" s="17" t="n">
        <v>0</v>
      </c>
      <c r="L491" s="17" t="n">
        <v>0</v>
      </c>
      <c r="M491" s="17" t="n">
        <v>0</v>
      </c>
      <c r="N491" s="17" t="n">
        <v>0</v>
      </c>
      <c r="O491" s="17" t="n">
        <v>0</v>
      </c>
      <c r="P491" s="17" t="n">
        <v>0</v>
      </c>
      <c r="Q491" s="17" t="n">
        <v>0</v>
      </c>
      <c r="R491" s="17" t="s">
        <v>37</v>
      </c>
      <c r="S491" s="18" t="str">
        <f aca="false">IF(F491="-","",SUM(G491:Q491))</f>
        <v/>
      </c>
      <c r="T491" s="19" t="n">
        <v>0</v>
      </c>
      <c r="U491" s="17"/>
      <c r="V491" s="17" t="str">
        <f aca="false">IFERROR(VLOOKUP(U491,'Plantilla y Concentrado'!$B$4:$C$811,2,0),"")</f>
        <v/>
      </c>
      <c r="W491" s="20" t="n">
        <f aca="false">IF(S491=0,1,IF(S491&gt;AD491,(1-AE491),IF(S491&lt;AD491,1)))</f>
        <v>0</v>
      </c>
      <c r="X491" s="20" t="str">
        <f aca="false">IF(OR(S491=0,S491=""),"-",T491/S491)</f>
        <v>-</v>
      </c>
      <c r="Y491" s="21" t="n">
        <f aca="false">IF(T491&gt;S491,"SI")</f>
        <v>0</v>
      </c>
      <c r="AD491" s="23" t="str">
        <f aca="false">IF(F491="-","",F491*0.021)</f>
        <v/>
      </c>
      <c r="AE491" s="0" t="e">
        <f aca="false">IF(S491=0,"-",IF(S491&lt;AD491,(S491/100),((S491-AD491)/100)))</f>
        <v>#VALUE!</v>
      </c>
      <c r="AF491" s="0" t="n">
        <f aca="false">G491</f>
        <v>0</v>
      </c>
      <c r="AG491" s="0" t="n">
        <f aca="false">SUM(H491:Q491)</f>
        <v>0</v>
      </c>
    </row>
    <row r="492" customFormat="false" ht="13.5" hidden="true" customHeight="true" outlineLevel="0" collapsed="false">
      <c r="A492" s="13"/>
      <c r="B492" s="30"/>
      <c r="C492" s="15" t="s">
        <v>33</v>
      </c>
      <c r="D492" s="16" t="s">
        <v>57</v>
      </c>
      <c r="E492" s="16"/>
      <c r="F492" s="17" t="s">
        <v>37</v>
      </c>
      <c r="G492" s="17" t="n">
        <v>0</v>
      </c>
      <c r="H492" s="17" t="n">
        <v>0</v>
      </c>
      <c r="I492" s="17" t="n">
        <v>0</v>
      </c>
      <c r="J492" s="17" t="n">
        <v>0</v>
      </c>
      <c r="K492" s="17" t="n">
        <v>0</v>
      </c>
      <c r="L492" s="17" t="n">
        <v>0</v>
      </c>
      <c r="M492" s="17" t="n">
        <v>0</v>
      </c>
      <c r="N492" s="17" t="n">
        <v>0</v>
      </c>
      <c r="O492" s="17" t="n">
        <v>0</v>
      </c>
      <c r="P492" s="17" t="n">
        <v>0</v>
      </c>
      <c r="Q492" s="17" t="n">
        <v>0</v>
      </c>
      <c r="R492" s="17" t="s">
        <v>37</v>
      </c>
      <c r="S492" s="18" t="str">
        <f aca="false">IF(F492="-","",SUM(G492:Q492))</f>
        <v/>
      </c>
      <c r="T492" s="19" t="n">
        <v>0</v>
      </c>
      <c r="U492" s="17"/>
      <c r="V492" s="17" t="str">
        <f aca="false">IFERROR(VLOOKUP(U492,'Plantilla y Concentrado'!$B$4:$C$811,2,0),"")</f>
        <v/>
      </c>
      <c r="W492" s="20" t="n">
        <f aca="false">IF(S492=0,1,IF(S492&gt;AD492,(1-AE492),IF(S492&lt;AD492,1)))</f>
        <v>0</v>
      </c>
      <c r="X492" s="20" t="str">
        <f aca="false">IF(OR(S492=0,S492=""),"-",T492/S492)</f>
        <v>-</v>
      </c>
      <c r="Y492" s="21" t="n">
        <f aca="false">IF(T492&gt;S492,"SI")</f>
        <v>0</v>
      </c>
      <c r="AD492" s="23" t="str">
        <f aca="false">IF(F492="-","",F492*0.021)</f>
        <v/>
      </c>
      <c r="AE492" s="0" t="e">
        <f aca="false">IF(S492=0,"-",IF(S492&lt;AD492,(S492/100),((S492-AD492)/100)))</f>
        <v>#VALUE!</v>
      </c>
      <c r="AF492" s="0" t="n">
        <f aca="false">G492</f>
        <v>0</v>
      </c>
      <c r="AG492" s="0" t="n">
        <f aca="false">SUM(H492:Q492)</f>
        <v>0</v>
      </c>
    </row>
    <row r="493" customFormat="false" ht="13.5" hidden="true" customHeight="true" outlineLevel="0" collapsed="false">
      <c r="A493" s="13"/>
      <c r="B493" s="30"/>
      <c r="C493" s="15" t="s">
        <v>33</v>
      </c>
      <c r="D493" s="16" t="s">
        <v>57</v>
      </c>
      <c r="E493" s="16"/>
      <c r="F493" s="17" t="s">
        <v>37</v>
      </c>
      <c r="G493" s="17" t="n">
        <v>0</v>
      </c>
      <c r="H493" s="17" t="n">
        <v>0</v>
      </c>
      <c r="I493" s="17" t="n">
        <v>0</v>
      </c>
      <c r="J493" s="17" t="n">
        <v>0</v>
      </c>
      <c r="K493" s="17" t="n">
        <v>0</v>
      </c>
      <c r="L493" s="17" t="n">
        <v>0</v>
      </c>
      <c r="M493" s="17" t="n">
        <v>0</v>
      </c>
      <c r="N493" s="17" t="n">
        <v>0</v>
      </c>
      <c r="O493" s="17" t="n">
        <v>0</v>
      </c>
      <c r="P493" s="17" t="n">
        <v>0</v>
      </c>
      <c r="Q493" s="17" t="n">
        <v>0</v>
      </c>
      <c r="R493" s="17" t="s">
        <v>37</v>
      </c>
      <c r="S493" s="18" t="str">
        <f aca="false">IF(F493="-","",SUM(G493:Q493))</f>
        <v/>
      </c>
      <c r="T493" s="19" t="n">
        <v>0</v>
      </c>
      <c r="U493" s="17"/>
      <c r="V493" s="17" t="str">
        <f aca="false">IFERROR(VLOOKUP(U493,'Plantilla y Concentrado'!$B$4:$C$811,2,0),"")</f>
        <v/>
      </c>
      <c r="W493" s="20" t="n">
        <f aca="false">IF(S493=0,1,IF(S493&gt;AD493,(1-AE493),IF(S493&lt;AD493,1)))</f>
        <v>0</v>
      </c>
      <c r="X493" s="20" t="str">
        <f aca="false">IF(OR(S493=0,S493=""),"-",T493/S493)</f>
        <v>-</v>
      </c>
      <c r="Y493" s="21" t="n">
        <f aca="false">IF(T493&gt;S493,"SI")</f>
        <v>0</v>
      </c>
      <c r="AD493" s="23" t="str">
        <f aca="false">IF(F493="-","",F493*0.021)</f>
        <v/>
      </c>
      <c r="AE493" s="0" t="e">
        <f aca="false">IF(S493=0,"-",IF(S493&lt;AD493,(S493/100),((S493-AD493)/100)))</f>
        <v>#VALUE!</v>
      </c>
      <c r="AF493" s="0" t="n">
        <f aca="false">G493</f>
        <v>0</v>
      </c>
      <c r="AG493" s="0" t="n">
        <f aca="false">SUM(H493:Q493)</f>
        <v>0</v>
      </c>
    </row>
    <row r="494" customFormat="false" ht="13.5" hidden="true" customHeight="true" outlineLevel="0" collapsed="false">
      <c r="A494" s="13"/>
      <c r="B494" s="30"/>
      <c r="C494" s="15" t="s">
        <v>33</v>
      </c>
      <c r="D494" s="16" t="s">
        <v>57</v>
      </c>
      <c r="E494" s="16"/>
      <c r="F494" s="17" t="s">
        <v>37</v>
      </c>
      <c r="G494" s="17" t="n">
        <v>0</v>
      </c>
      <c r="H494" s="17" t="n">
        <v>0</v>
      </c>
      <c r="I494" s="17" t="n">
        <v>0</v>
      </c>
      <c r="J494" s="17" t="n">
        <v>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7" t="n">
        <v>0</v>
      </c>
      <c r="R494" s="17" t="s">
        <v>37</v>
      </c>
      <c r="S494" s="18" t="str">
        <f aca="false">IF(F494="-","",SUM(G494:Q494))</f>
        <v/>
      </c>
      <c r="T494" s="19" t="n">
        <v>0</v>
      </c>
      <c r="U494" s="17"/>
      <c r="V494" s="17" t="str">
        <f aca="false">IFERROR(VLOOKUP(U494,'Plantilla y Concentrado'!$B$4:$C$811,2,0),"")</f>
        <v/>
      </c>
      <c r="W494" s="20" t="n">
        <f aca="false">IF(S494=0,1,IF(S494&gt;AD494,(1-AE494),IF(S494&lt;AD494,1)))</f>
        <v>0</v>
      </c>
      <c r="X494" s="20" t="str">
        <f aca="false">IF(OR(S494=0,S494=""),"-",T494/S494)</f>
        <v>-</v>
      </c>
      <c r="Y494" s="21" t="n">
        <f aca="false">IF(T494&gt;S494,"SI")</f>
        <v>0</v>
      </c>
      <c r="AD494" s="23" t="str">
        <f aca="false">IF(F494="-","",F494*0.021)</f>
        <v/>
      </c>
      <c r="AE494" s="0" t="e">
        <f aca="false">IF(S494=0,"-",IF(S494&lt;AD494,(S494/100),((S494-AD494)/100)))</f>
        <v>#VALUE!</v>
      </c>
      <c r="AF494" s="0" t="n">
        <f aca="false">G494</f>
        <v>0</v>
      </c>
      <c r="AG494" s="0" t="n">
        <f aca="false">SUM(H494:Q494)</f>
        <v>0</v>
      </c>
    </row>
    <row r="495" customFormat="false" ht="13.5" hidden="true" customHeight="true" outlineLevel="0" collapsed="false">
      <c r="A495" s="13"/>
      <c r="B495" s="30"/>
      <c r="C495" s="15" t="s">
        <v>33</v>
      </c>
      <c r="D495" s="16" t="s">
        <v>57</v>
      </c>
      <c r="E495" s="16"/>
      <c r="F495" s="17" t="s">
        <v>37</v>
      </c>
      <c r="G495" s="17" t="n">
        <v>0</v>
      </c>
      <c r="H495" s="17" t="n">
        <v>0</v>
      </c>
      <c r="I495" s="17" t="n">
        <v>0</v>
      </c>
      <c r="J495" s="17" t="n">
        <v>0</v>
      </c>
      <c r="K495" s="17" t="n">
        <v>0</v>
      </c>
      <c r="L495" s="17" t="n">
        <v>0</v>
      </c>
      <c r="M495" s="17" t="n">
        <v>0</v>
      </c>
      <c r="N495" s="17" t="n">
        <v>0</v>
      </c>
      <c r="O495" s="17" t="n">
        <v>0</v>
      </c>
      <c r="P495" s="17" t="n">
        <v>0</v>
      </c>
      <c r="Q495" s="17" t="n">
        <v>0</v>
      </c>
      <c r="R495" s="17" t="s">
        <v>37</v>
      </c>
      <c r="S495" s="18" t="str">
        <f aca="false">IF(F495="-","",SUM(G495:Q495))</f>
        <v/>
      </c>
      <c r="T495" s="19" t="n">
        <v>0</v>
      </c>
      <c r="U495" s="17"/>
      <c r="V495" s="17" t="str">
        <f aca="false">IFERROR(VLOOKUP(U495,'Plantilla y Concentrado'!$B$4:$C$811,2,0),"")</f>
        <v/>
      </c>
      <c r="W495" s="20" t="n">
        <f aca="false">IF(S495=0,1,IF(S495&gt;AD495,(1-AE495),IF(S495&lt;AD495,1)))</f>
        <v>0</v>
      </c>
      <c r="X495" s="20" t="str">
        <f aca="false">IF(OR(S495=0,S495=""),"-",T495/S495)</f>
        <v>-</v>
      </c>
      <c r="Y495" s="21" t="n">
        <f aca="false">IF(T495&gt;S495,"SI")</f>
        <v>0</v>
      </c>
      <c r="AD495" s="23" t="str">
        <f aca="false">IF(F495="-","",F495*0.021)</f>
        <v/>
      </c>
      <c r="AE495" s="0" t="e">
        <f aca="false">IF(S495=0,"-",IF(S495&lt;AD495,(S495/100),((S495-AD495)/100)))</f>
        <v>#VALUE!</v>
      </c>
      <c r="AF495" s="0" t="n">
        <f aca="false">G495</f>
        <v>0</v>
      </c>
      <c r="AG495" s="0" t="n">
        <f aca="false">SUM(H495:Q495)</f>
        <v>0</v>
      </c>
    </row>
    <row r="496" customFormat="false" ht="13.5" hidden="false" customHeight="true" outlineLevel="0" collapsed="false">
      <c r="A496" s="13"/>
      <c r="B496" s="30"/>
      <c r="C496" s="25" t="s">
        <v>59</v>
      </c>
      <c r="D496" s="25"/>
      <c r="E496" s="26"/>
      <c r="F496" s="26" t="n">
        <f aca="false">SUM(F473:F495)</f>
        <v>535</v>
      </c>
      <c r="G496" s="26" t="n">
        <f aca="false">SUM(G473:G495)</f>
        <v>0</v>
      </c>
      <c r="H496" s="26" t="n">
        <f aca="false">SUM(H473:H495)</f>
        <v>1</v>
      </c>
      <c r="I496" s="26" t="n">
        <f aca="false">SUM(I473:I495)</f>
        <v>0</v>
      </c>
      <c r="J496" s="26" t="n">
        <f aca="false">SUM(J473:J495)</f>
        <v>0</v>
      </c>
      <c r="K496" s="26" t="n">
        <f aca="false">SUM(K473:K495)</f>
        <v>0</v>
      </c>
      <c r="L496" s="26" t="n">
        <f aca="false">SUM(L473:L495)</f>
        <v>0</v>
      </c>
      <c r="M496" s="26" t="n">
        <f aca="false">SUM(M473:M495)</f>
        <v>0</v>
      </c>
      <c r="N496" s="26" t="n">
        <f aca="false">SUM(N473:N495)</f>
        <v>0</v>
      </c>
      <c r="O496" s="26" t="n">
        <f aca="false">SUM(O473:O495)</f>
        <v>0</v>
      </c>
      <c r="P496" s="26" t="n">
        <f aca="false">SUM(P473:P495)</f>
        <v>0</v>
      </c>
      <c r="Q496" s="26" t="n">
        <f aca="false">SUM(Q473:Q495)</f>
        <v>0</v>
      </c>
      <c r="R496" s="26" t="n">
        <f aca="false">COUNTIF((R473:R495),"Si")</f>
        <v>10</v>
      </c>
      <c r="S496" s="18" t="n">
        <f aca="false">IF(F496="-","",SUM(G496:Q496))</f>
        <v>1</v>
      </c>
      <c r="T496" s="27" t="n">
        <f aca="false">SUM(T473:T495)</f>
        <v>1</v>
      </c>
      <c r="U496" s="26"/>
      <c r="V496" s="26" t="str">
        <f aca="false">IFERROR(VLOOKUP(U496,'Plantilla y Concentrado'!$B$4:$C$811,2,0),"")</f>
        <v/>
      </c>
      <c r="W496" s="20" t="n">
        <f aca="false">AVERAGE(W473:W495)</f>
        <v>0.434782608695652</v>
      </c>
      <c r="X496" s="20" t="n">
        <f aca="false">IF(OR(S496=0,S496=""),"-",T496/S496)</f>
        <v>1</v>
      </c>
      <c r="Y496" s="21" t="n">
        <f aca="false">IF(T496&gt;S496,"SI")</f>
        <v>0</v>
      </c>
      <c r="AD496" s="23" t="n">
        <f aca="false">IF(F496="-","",F496*0.021)</f>
        <v>11.235</v>
      </c>
      <c r="AE496" s="0" t="n">
        <f aca="false">IF(S496=0,"-",IF(S496&lt;AD496,(S496/100),((S496-AD496)/100)))</f>
        <v>0.01</v>
      </c>
      <c r="AF496" s="0" t="n">
        <f aca="false">G496</f>
        <v>0</v>
      </c>
      <c r="AG496" s="0" t="n">
        <f aca="false">SUM(H496:Q496)</f>
        <v>1</v>
      </c>
    </row>
    <row r="497" customFormat="false" ht="13.5" hidden="false" customHeight="true" outlineLevel="0" collapsed="false">
      <c r="A497" s="13"/>
      <c r="B497" s="30"/>
      <c r="C497" s="15" t="s">
        <v>75</v>
      </c>
      <c r="D497" s="16" t="s">
        <v>60</v>
      </c>
      <c r="E497" s="16" t="n">
        <v>60</v>
      </c>
      <c r="F497" s="17" t="n">
        <v>122</v>
      </c>
      <c r="G497" s="17" t="n">
        <v>0</v>
      </c>
      <c r="H497" s="17" t="n">
        <v>0</v>
      </c>
      <c r="I497" s="17" t="n">
        <v>0</v>
      </c>
      <c r="J497" s="17" t="n">
        <v>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7" t="n">
        <v>0</v>
      </c>
      <c r="R497" s="17" t="s">
        <v>35</v>
      </c>
      <c r="S497" s="18" t="n">
        <f aca="false">IF(F497="-","",SUM(G497:Q497))</f>
        <v>0</v>
      </c>
      <c r="T497" s="19" t="n">
        <v>0</v>
      </c>
      <c r="U497" s="17" t="n">
        <v>137339</v>
      </c>
      <c r="V497" s="17" t="str">
        <f aca="false">IFERROR(VLOOKUP(U497,'Plantilla y Concentrado'!$B$4:$C$811,2,0),"")</f>
        <v>Nicolas De German Nadia Ivonne</v>
      </c>
      <c r="W497" s="20" t="n">
        <f aca="false">IF(S497=0,1,IF(S497&gt;AD497,(1-AE497),IF(S497&lt;AD497,1)))</f>
        <v>1</v>
      </c>
      <c r="X497" s="20" t="str">
        <f aca="false">IF(OR(S497=0,S497=""),"-",T497/S497)</f>
        <v>-</v>
      </c>
      <c r="Y497" s="21" t="n">
        <f aca="false">IF(T497&gt;S497,"SI")</f>
        <v>0</v>
      </c>
      <c r="AD497" s="23" t="n">
        <f aca="false">IF(F497="-","",F497*0.021)</f>
        <v>2.562</v>
      </c>
      <c r="AE497" s="0" t="str">
        <f aca="false">IF(S497=0,"-",IF(S497&lt;AD497,(S497/100),((S497-AD497)/100)))</f>
        <v>-</v>
      </c>
      <c r="AF497" s="0" t="n">
        <f aca="false">G497</f>
        <v>0</v>
      </c>
      <c r="AG497" s="0" t="n">
        <f aca="false">SUM(H497:Q497)</f>
        <v>0</v>
      </c>
    </row>
    <row r="498" customFormat="false" ht="13.5" hidden="false" customHeight="true" outlineLevel="0" collapsed="false">
      <c r="A498" s="13"/>
      <c r="B498" s="30"/>
      <c r="C498" s="15" t="s">
        <v>75</v>
      </c>
      <c r="D498" s="16" t="s">
        <v>60</v>
      </c>
      <c r="E498" s="16" t="n">
        <v>61</v>
      </c>
      <c r="F498" s="17" t="n">
        <v>147</v>
      </c>
      <c r="G498" s="17" t="n">
        <v>0</v>
      </c>
      <c r="H498" s="17" t="n">
        <v>0</v>
      </c>
      <c r="I498" s="17" t="n">
        <v>0</v>
      </c>
      <c r="J498" s="17" t="n">
        <v>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7" t="n">
        <v>0</v>
      </c>
      <c r="R498" s="17" t="s">
        <v>35</v>
      </c>
      <c r="S498" s="18" t="n">
        <f aca="false">IF(F498="-","",SUM(G498:Q498))</f>
        <v>0</v>
      </c>
      <c r="T498" s="19" t="n">
        <v>0</v>
      </c>
      <c r="U498" s="17" t="n">
        <v>137339</v>
      </c>
      <c r="V498" s="17" t="str">
        <f aca="false">IFERROR(VLOOKUP(U498,'Plantilla y Concentrado'!$B$4:$C$811,2,0),"")</f>
        <v>Nicolas De German Nadia Ivonne</v>
      </c>
      <c r="W498" s="20" t="n">
        <f aca="false">IF(S498=0,1,IF(S498&gt;AD498,(1-AE498),IF(S498&lt;AD498,1)))</f>
        <v>1</v>
      </c>
      <c r="X498" s="20" t="str">
        <f aca="false">IF(OR(S498=0,S498=""),"-",T498/S498)</f>
        <v>-</v>
      </c>
      <c r="Y498" s="21" t="n">
        <f aca="false">IF(T498&gt;S498,"SI")</f>
        <v>0</v>
      </c>
      <c r="AD498" s="23" t="n">
        <f aca="false">IF(F498="-","",F498*0.021)</f>
        <v>3.087</v>
      </c>
      <c r="AE498" s="0" t="str">
        <f aca="false">IF(S498=0,"-",IF(S498&lt;AD498,(S498/100),((S498-AD498)/100)))</f>
        <v>-</v>
      </c>
      <c r="AF498" s="0" t="n">
        <f aca="false">G498</f>
        <v>0</v>
      </c>
      <c r="AG498" s="0" t="n">
        <f aca="false">SUM(H498:Q498)</f>
        <v>0</v>
      </c>
    </row>
    <row r="499" customFormat="false" ht="13.5" hidden="false" customHeight="true" outlineLevel="0" collapsed="false">
      <c r="A499" s="13"/>
      <c r="B499" s="30"/>
      <c r="C499" s="15" t="s">
        <v>75</v>
      </c>
      <c r="D499" s="16" t="s">
        <v>60</v>
      </c>
      <c r="E499" s="16" t="n">
        <v>62</v>
      </c>
      <c r="F499" s="17" t="n">
        <v>178</v>
      </c>
      <c r="G499" s="17" t="n">
        <v>0</v>
      </c>
      <c r="H499" s="17" t="n">
        <v>0</v>
      </c>
      <c r="I499" s="17" t="n">
        <v>0</v>
      </c>
      <c r="J499" s="17" t="n">
        <v>0</v>
      </c>
      <c r="K499" s="17" t="n">
        <v>0</v>
      </c>
      <c r="L499" s="17" t="n">
        <v>0</v>
      </c>
      <c r="M499" s="17" t="n">
        <v>0</v>
      </c>
      <c r="N499" s="17" t="n">
        <v>0</v>
      </c>
      <c r="O499" s="17" t="n">
        <v>0</v>
      </c>
      <c r="P499" s="17" t="n">
        <v>0</v>
      </c>
      <c r="Q499" s="17" t="n">
        <v>0</v>
      </c>
      <c r="R499" s="17" t="s">
        <v>35</v>
      </c>
      <c r="S499" s="18" t="n">
        <f aca="false">IF(F499="-","",SUM(G499:Q499))</f>
        <v>0</v>
      </c>
      <c r="T499" s="19" t="n">
        <v>0</v>
      </c>
      <c r="U499" s="17" t="n">
        <v>137339</v>
      </c>
      <c r="V499" s="17" t="str">
        <f aca="false">IFERROR(VLOOKUP(U499,'Plantilla y Concentrado'!$B$4:$C$811,2,0),"")</f>
        <v>Nicolas De German Nadia Ivonne</v>
      </c>
      <c r="W499" s="20" t="n">
        <f aca="false">IF(S499=0,1,IF(S499&gt;AD499,(1-AE499),IF(S499&lt;AD499,1)))</f>
        <v>1</v>
      </c>
      <c r="X499" s="20" t="str">
        <f aca="false">IF(OR(S499=0,S499=""),"-",T499/S499)</f>
        <v>-</v>
      </c>
      <c r="Y499" s="21" t="n">
        <f aca="false">IF(T499&gt;S499,"SI")</f>
        <v>0</v>
      </c>
      <c r="AD499" s="23" t="n">
        <f aca="false">IF(F499="-","",F499*0.021)</f>
        <v>3.738</v>
      </c>
      <c r="AE499" s="0" t="str">
        <f aca="false">IF(S499=0,"-",IF(S499&lt;AD499,(S499/100),((S499-AD499)/100)))</f>
        <v>-</v>
      </c>
      <c r="AF499" s="0" t="n">
        <f aca="false">G499</f>
        <v>0</v>
      </c>
      <c r="AG499" s="0" t="n">
        <f aca="false">SUM(H499:Q499)</f>
        <v>0</v>
      </c>
    </row>
    <row r="500" customFormat="false" ht="13.5" hidden="false" customHeight="true" outlineLevel="0" collapsed="false">
      <c r="A500" s="13"/>
      <c r="B500" s="30"/>
      <c r="C500" s="15" t="s">
        <v>75</v>
      </c>
      <c r="D500" s="16" t="s">
        <v>60</v>
      </c>
      <c r="E500" s="16" t="n">
        <v>63</v>
      </c>
      <c r="F500" s="17" t="n">
        <v>64</v>
      </c>
      <c r="G500" s="17" t="n">
        <v>0</v>
      </c>
      <c r="H500" s="17" t="n">
        <v>0</v>
      </c>
      <c r="I500" s="17" t="n">
        <v>0</v>
      </c>
      <c r="J500" s="17" t="n">
        <v>0</v>
      </c>
      <c r="K500" s="17" t="n">
        <v>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7" t="n">
        <v>0</v>
      </c>
      <c r="R500" s="17" t="s">
        <v>35</v>
      </c>
      <c r="S500" s="18" t="n">
        <f aca="false">IF(F500="-","",SUM(G500:Q500))</f>
        <v>0</v>
      </c>
      <c r="T500" s="19" t="n">
        <v>0</v>
      </c>
      <c r="U500" s="17" t="n">
        <v>137339</v>
      </c>
      <c r="V500" s="17" t="str">
        <f aca="false">IFERROR(VLOOKUP(U500,'Plantilla y Concentrado'!$B$4:$C$811,2,0),"")</f>
        <v>Nicolas De German Nadia Ivonne</v>
      </c>
      <c r="W500" s="20" t="n">
        <f aca="false">IF(S500=0,1,IF(S500&gt;AD500,(1-AE500),IF(S500&lt;AD500,1)))</f>
        <v>1</v>
      </c>
      <c r="X500" s="20" t="str">
        <f aca="false">IF(OR(S500=0,S500=""),"-",T500/S500)</f>
        <v>-</v>
      </c>
      <c r="Y500" s="21" t="n">
        <f aca="false">IF(T500&gt;S500,"SI")</f>
        <v>0</v>
      </c>
      <c r="AD500" s="23" t="n">
        <f aca="false">IF(F500="-","",F500*0.021)</f>
        <v>1.344</v>
      </c>
      <c r="AE500" s="0" t="str">
        <f aca="false">IF(S500=0,"-",IF(S500&lt;AD500,(S500/100),((S500-AD500)/100)))</f>
        <v>-</v>
      </c>
      <c r="AF500" s="0" t="n">
        <f aca="false">G500</f>
        <v>0</v>
      </c>
      <c r="AG500" s="0" t="n">
        <f aca="false">SUM(H500:Q500)</f>
        <v>0</v>
      </c>
    </row>
    <row r="501" customFormat="false" ht="13.5" hidden="false" customHeight="true" outlineLevel="0" collapsed="false">
      <c r="A501" s="13"/>
      <c r="B501" s="30"/>
      <c r="C501" s="15" t="s">
        <v>75</v>
      </c>
      <c r="D501" s="16" t="s">
        <v>60</v>
      </c>
      <c r="E501" s="16" t="n">
        <v>64</v>
      </c>
      <c r="F501" s="17" t="n">
        <v>125</v>
      </c>
      <c r="G501" s="17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0</v>
      </c>
      <c r="O501" s="17" t="n">
        <v>0</v>
      </c>
      <c r="P501" s="17" t="n">
        <v>0</v>
      </c>
      <c r="Q501" s="17" t="n">
        <v>0</v>
      </c>
      <c r="R501" s="17" t="s">
        <v>35</v>
      </c>
      <c r="S501" s="18" t="n">
        <f aca="false">IF(F501="-","",SUM(G501:Q501))</f>
        <v>0</v>
      </c>
      <c r="T501" s="19" t="n">
        <v>0</v>
      </c>
      <c r="U501" s="17" t="n">
        <v>137339</v>
      </c>
      <c r="V501" s="17" t="str">
        <f aca="false">IFERROR(VLOOKUP(U501,'Plantilla y Concentrado'!$B$4:$C$811,2,0),"")</f>
        <v>Nicolas De German Nadia Ivonne</v>
      </c>
      <c r="W501" s="20" t="n">
        <f aca="false">IF(S501=0,1,IF(S501&gt;AD501,(1-AE501),IF(S501&lt;AD501,1)))</f>
        <v>1</v>
      </c>
      <c r="X501" s="20" t="str">
        <f aca="false">IF(OR(S501=0,S501=""),"-",T501/S501)</f>
        <v>-</v>
      </c>
      <c r="Y501" s="21" t="n">
        <f aca="false">IF(T501&gt;S501,"SI")</f>
        <v>0</v>
      </c>
      <c r="AD501" s="23" t="n">
        <f aca="false">IF(F501="-","",F501*0.021)</f>
        <v>2.625</v>
      </c>
      <c r="AE501" s="0" t="str">
        <f aca="false">IF(S501=0,"-",IF(S501&lt;AD501,(S501/100),((S501-AD501)/100)))</f>
        <v>-</v>
      </c>
      <c r="AF501" s="0" t="n">
        <f aca="false">G501</f>
        <v>0</v>
      </c>
      <c r="AG501" s="0" t="n">
        <f aca="false">SUM(H501:Q501)</f>
        <v>0</v>
      </c>
    </row>
    <row r="502" customFormat="false" ht="13.5" hidden="false" customHeight="true" outlineLevel="0" collapsed="false">
      <c r="A502" s="13"/>
      <c r="B502" s="30"/>
      <c r="C502" s="15" t="s">
        <v>75</v>
      </c>
      <c r="D502" s="16" t="s">
        <v>60</v>
      </c>
      <c r="E502" s="16" t="n">
        <v>65</v>
      </c>
      <c r="F502" s="17" t="n">
        <v>51</v>
      </c>
      <c r="G502" s="17" t="n">
        <v>0</v>
      </c>
      <c r="H502" s="17" t="n">
        <v>0</v>
      </c>
      <c r="I502" s="17" t="n">
        <v>0</v>
      </c>
      <c r="J502" s="17" t="n">
        <v>0</v>
      </c>
      <c r="K502" s="17" t="n">
        <v>0</v>
      </c>
      <c r="L502" s="17" t="n">
        <v>0</v>
      </c>
      <c r="M502" s="17" t="n">
        <v>0</v>
      </c>
      <c r="N502" s="17" t="n">
        <v>0</v>
      </c>
      <c r="O502" s="17" t="n">
        <v>0</v>
      </c>
      <c r="P502" s="17" t="n">
        <v>0</v>
      </c>
      <c r="Q502" s="17" t="n">
        <v>0</v>
      </c>
      <c r="R502" s="17" t="s">
        <v>35</v>
      </c>
      <c r="S502" s="18" t="n">
        <f aca="false">IF(F502="-","",SUM(G502:Q502))</f>
        <v>0</v>
      </c>
      <c r="T502" s="19" t="n">
        <v>0</v>
      </c>
      <c r="U502" s="17" t="n">
        <v>137339</v>
      </c>
      <c r="V502" s="17" t="str">
        <f aca="false">IFERROR(VLOOKUP(U502,'Plantilla y Concentrado'!$B$4:$C$811,2,0),"")</f>
        <v>Nicolas De German Nadia Ivonne</v>
      </c>
      <c r="W502" s="20" t="n">
        <f aca="false">IF(S502=0,1,IF(S502&gt;AD502,(1-AE502),IF(S502&lt;AD502,1)))</f>
        <v>1</v>
      </c>
      <c r="X502" s="20" t="str">
        <f aca="false">IF(OR(S502=0,S502=""),"-",T502/S502)</f>
        <v>-</v>
      </c>
      <c r="Y502" s="21" t="n">
        <f aca="false">IF(T502&gt;S502,"SI")</f>
        <v>0</v>
      </c>
      <c r="AD502" s="23" t="n">
        <f aca="false">IF(F502="-","",F502*0.021)</f>
        <v>1.071</v>
      </c>
      <c r="AE502" s="0" t="str">
        <f aca="false">IF(S502=0,"-",IF(S502&lt;AD502,(S502/100),((S502-AD502)/100)))</f>
        <v>-</v>
      </c>
      <c r="AF502" s="0" t="n">
        <f aca="false">G502</f>
        <v>0</v>
      </c>
      <c r="AG502" s="0" t="n">
        <f aca="false">SUM(H502:Q502)</f>
        <v>0</v>
      </c>
    </row>
    <row r="503" customFormat="false" ht="13.5" hidden="false" customHeight="true" outlineLevel="0" collapsed="false">
      <c r="A503" s="13"/>
      <c r="B503" s="30"/>
      <c r="C503" s="15" t="s">
        <v>75</v>
      </c>
      <c r="D503" s="16" t="s">
        <v>60</v>
      </c>
      <c r="E503" s="16" t="n">
        <v>66</v>
      </c>
      <c r="F503" s="17" t="n">
        <v>33</v>
      </c>
      <c r="G503" s="17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0</v>
      </c>
      <c r="O503" s="17" t="n">
        <v>0</v>
      </c>
      <c r="P503" s="17" t="n">
        <v>0</v>
      </c>
      <c r="Q503" s="17" t="n">
        <v>0</v>
      </c>
      <c r="R503" s="17" t="s">
        <v>35</v>
      </c>
      <c r="S503" s="18" t="n">
        <f aca="false">IF(F503="-","",SUM(G503:Q503))</f>
        <v>0</v>
      </c>
      <c r="T503" s="19" t="n">
        <v>0</v>
      </c>
      <c r="U503" s="17" t="n">
        <v>137339</v>
      </c>
      <c r="V503" s="17" t="str">
        <f aca="false">IFERROR(VLOOKUP(U503,'Plantilla y Concentrado'!$B$4:$C$811,2,0),"")</f>
        <v>Nicolas De German Nadia Ivonne</v>
      </c>
      <c r="W503" s="20" t="n">
        <f aca="false">IF(S503=0,1,IF(S503&gt;AD503,(1-AE503),IF(S503&lt;AD503,1)))</f>
        <v>1</v>
      </c>
      <c r="X503" s="20" t="str">
        <f aca="false">IF(OR(S503=0,S503=""),"-",T503/S503)</f>
        <v>-</v>
      </c>
      <c r="Y503" s="21" t="n">
        <f aca="false">IF(T503&gt;S503,"SI")</f>
        <v>0</v>
      </c>
      <c r="AD503" s="23" t="n">
        <f aca="false">IF(F503="-","",F503*0.021)</f>
        <v>0.693</v>
      </c>
      <c r="AE503" s="0" t="str">
        <f aca="false">IF(S503=0,"-",IF(S503&lt;AD503,(S503/100),((S503-AD503)/100)))</f>
        <v>-</v>
      </c>
      <c r="AF503" s="0" t="n">
        <f aca="false">G503</f>
        <v>0</v>
      </c>
      <c r="AG503" s="0" t="n">
        <f aca="false">SUM(H503:Q503)</f>
        <v>0</v>
      </c>
    </row>
    <row r="504" customFormat="false" ht="13.5" hidden="false" customHeight="true" outlineLevel="0" collapsed="false">
      <c r="A504" s="13"/>
      <c r="B504" s="30"/>
      <c r="C504" s="15" t="s">
        <v>75</v>
      </c>
      <c r="D504" s="16" t="s">
        <v>60</v>
      </c>
      <c r="E504" s="16" t="n">
        <v>67</v>
      </c>
      <c r="F504" s="17" t="n">
        <v>103</v>
      </c>
      <c r="G504" s="17" t="n">
        <v>0</v>
      </c>
      <c r="H504" s="17" t="n">
        <v>0</v>
      </c>
      <c r="I504" s="17" t="n">
        <v>0</v>
      </c>
      <c r="J504" s="17" t="n">
        <v>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0</v>
      </c>
      <c r="P504" s="17" t="n">
        <v>0</v>
      </c>
      <c r="Q504" s="17" t="n">
        <v>0</v>
      </c>
      <c r="R504" s="17" t="s">
        <v>35</v>
      </c>
      <c r="S504" s="18" t="n">
        <f aca="false">IF(F504="-","",SUM(G504:Q504))</f>
        <v>0</v>
      </c>
      <c r="T504" s="19" t="n">
        <v>0</v>
      </c>
      <c r="U504" s="17" t="n">
        <v>137339</v>
      </c>
      <c r="V504" s="17" t="str">
        <f aca="false">IFERROR(VLOOKUP(U504,'Plantilla y Concentrado'!$B$4:$C$811,2,0),"")</f>
        <v>Nicolas De German Nadia Ivonne</v>
      </c>
      <c r="W504" s="20" t="n">
        <f aca="false">IF(S504=0,1,IF(S504&gt;AD504,(1-AE504),IF(S504&lt;AD504,1)))</f>
        <v>1</v>
      </c>
      <c r="X504" s="20" t="str">
        <f aca="false">IF(OR(S504=0,S504=""),"-",T504/S504)</f>
        <v>-</v>
      </c>
      <c r="Y504" s="21" t="n">
        <f aca="false">IF(T504&gt;S504,"SI")</f>
        <v>0</v>
      </c>
      <c r="AD504" s="23" t="n">
        <f aca="false">IF(F504="-","",F504*0.021)</f>
        <v>2.163</v>
      </c>
      <c r="AE504" s="0" t="str">
        <f aca="false">IF(S504=0,"-",IF(S504&lt;AD504,(S504/100),((S504-AD504)/100)))</f>
        <v>-</v>
      </c>
      <c r="AF504" s="0" t="n">
        <f aca="false">G504</f>
        <v>0</v>
      </c>
      <c r="AG504" s="0" t="n">
        <f aca="false">SUM(H504:Q504)</f>
        <v>0</v>
      </c>
    </row>
    <row r="505" customFormat="false" ht="13.5" hidden="false" customHeight="true" outlineLevel="0" collapsed="false">
      <c r="A505" s="13"/>
      <c r="B505" s="30"/>
      <c r="C505" s="15" t="s">
        <v>75</v>
      </c>
      <c r="D505" s="16" t="s">
        <v>60</v>
      </c>
      <c r="E505" s="16" t="n">
        <v>68</v>
      </c>
      <c r="F505" s="17" t="n">
        <v>151</v>
      </c>
      <c r="G505" s="17" t="n">
        <v>0</v>
      </c>
      <c r="H505" s="17" t="n">
        <v>0</v>
      </c>
      <c r="I505" s="17" t="n">
        <v>0</v>
      </c>
      <c r="J505" s="17" t="n">
        <v>0</v>
      </c>
      <c r="K505" s="17" t="n">
        <v>0</v>
      </c>
      <c r="L505" s="17" t="n">
        <v>0</v>
      </c>
      <c r="M505" s="17" t="n">
        <v>0</v>
      </c>
      <c r="N505" s="17" t="n">
        <v>0</v>
      </c>
      <c r="O505" s="17" t="n">
        <v>0</v>
      </c>
      <c r="P505" s="17" t="n">
        <v>0</v>
      </c>
      <c r="Q505" s="17" t="n">
        <v>0</v>
      </c>
      <c r="R505" s="17" t="s">
        <v>35</v>
      </c>
      <c r="S505" s="18" t="n">
        <f aca="false">IF(F505="-","",SUM(G505:Q505))</f>
        <v>0</v>
      </c>
      <c r="T505" s="19" t="n">
        <v>0</v>
      </c>
      <c r="U505" s="17" t="n">
        <v>137339</v>
      </c>
      <c r="V505" s="17" t="str">
        <f aca="false">IFERROR(VLOOKUP(U505,'Plantilla y Concentrado'!$B$4:$C$811,2,0),"")</f>
        <v>Nicolas De German Nadia Ivonne</v>
      </c>
      <c r="W505" s="20" t="n">
        <f aca="false">IF(S505=0,1,IF(S505&gt;AD505,(1-AE505),IF(S505&lt;AD505,1)))</f>
        <v>1</v>
      </c>
      <c r="X505" s="20" t="str">
        <f aca="false">IF(OR(S505=0,S505=""),"-",T505/S505)</f>
        <v>-</v>
      </c>
      <c r="Y505" s="21" t="n">
        <f aca="false">IF(T505&gt;S505,"SI")</f>
        <v>0</v>
      </c>
      <c r="AD505" s="23" t="n">
        <f aca="false">IF(F505="-","",F505*0.021)</f>
        <v>3.171</v>
      </c>
      <c r="AE505" s="0" t="str">
        <f aca="false">IF(S505=0,"-",IF(S505&lt;AD505,(S505/100),((S505-AD505)/100)))</f>
        <v>-</v>
      </c>
      <c r="AF505" s="0" t="n">
        <f aca="false">G505</f>
        <v>0</v>
      </c>
      <c r="AG505" s="0" t="n">
        <f aca="false">SUM(H505:Q505)</f>
        <v>0</v>
      </c>
    </row>
    <row r="506" customFormat="false" ht="13.5" hidden="false" customHeight="true" outlineLevel="0" collapsed="false">
      <c r="A506" s="13"/>
      <c r="B506" s="30"/>
      <c r="C506" s="15" t="s">
        <v>75</v>
      </c>
      <c r="D506" s="16" t="s">
        <v>60</v>
      </c>
      <c r="E506" s="16" t="n">
        <v>69</v>
      </c>
      <c r="F506" s="17" t="n">
        <v>133</v>
      </c>
      <c r="G506" s="17" t="n">
        <v>0</v>
      </c>
      <c r="H506" s="17" t="n">
        <v>0</v>
      </c>
      <c r="I506" s="17" t="n">
        <v>0</v>
      </c>
      <c r="J506" s="17" t="n">
        <v>0</v>
      </c>
      <c r="K506" s="17" t="n">
        <v>0</v>
      </c>
      <c r="L506" s="17" t="n">
        <v>0</v>
      </c>
      <c r="M506" s="17" t="n">
        <v>0</v>
      </c>
      <c r="N506" s="17" t="n">
        <v>0</v>
      </c>
      <c r="O506" s="17" t="n">
        <v>0</v>
      </c>
      <c r="P506" s="17" t="n">
        <v>0</v>
      </c>
      <c r="Q506" s="17" t="n">
        <v>0</v>
      </c>
      <c r="R506" s="17" t="s">
        <v>35</v>
      </c>
      <c r="S506" s="18" t="n">
        <f aca="false">IF(F506="-","",SUM(G506:Q506))</f>
        <v>0</v>
      </c>
      <c r="T506" s="19" t="n">
        <v>0</v>
      </c>
      <c r="U506" s="17" t="n">
        <v>137339</v>
      </c>
      <c r="V506" s="17" t="str">
        <f aca="false">IFERROR(VLOOKUP(U506,'Plantilla y Concentrado'!$B$4:$C$811,2,0),"")</f>
        <v>Nicolas De German Nadia Ivonne</v>
      </c>
      <c r="W506" s="20" t="n">
        <f aca="false">IF(S506=0,1,IF(S506&gt;AD506,(1-AE506),IF(S506&lt;AD506,1)))</f>
        <v>1</v>
      </c>
      <c r="X506" s="20" t="str">
        <f aca="false">IF(OR(S506=0,S506=""),"-",T506/S506)</f>
        <v>-</v>
      </c>
      <c r="Y506" s="21" t="n">
        <f aca="false">IF(T506&gt;S506,"SI")</f>
        <v>0</v>
      </c>
      <c r="AD506" s="23" t="n">
        <f aca="false">IF(F506="-","",F506*0.021)</f>
        <v>2.793</v>
      </c>
      <c r="AE506" s="0" t="str">
        <f aca="false">IF(S506=0,"-",IF(S506&lt;AD506,(S506/100),((S506-AD506)/100)))</f>
        <v>-</v>
      </c>
      <c r="AF506" s="0" t="n">
        <f aca="false">G506</f>
        <v>0</v>
      </c>
      <c r="AG506" s="0" t="n">
        <f aca="false">SUM(H506:Q506)</f>
        <v>0</v>
      </c>
    </row>
    <row r="507" customFormat="false" ht="13.5" hidden="false" customHeight="true" outlineLevel="0" collapsed="false">
      <c r="A507" s="13"/>
      <c r="B507" s="30"/>
      <c r="C507" s="15" t="s">
        <v>75</v>
      </c>
      <c r="D507" s="16" t="s">
        <v>60</v>
      </c>
      <c r="E507" s="16" t="n">
        <v>70</v>
      </c>
      <c r="F507" s="17" t="n">
        <v>83</v>
      </c>
      <c r="G507" s="17" t="n">
        <v>0</v>
      </c>
      <c r="H507" s="17" t="n">
        <v>0</v>
      </c>
      <c r="I507" s="17" t="n">
        <v>0</v>
      </c>
      <c r="J507" s="17" t="n">
        <v>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7" t="n">
        <v>0</v>
      </c>
      <c r="R507" s="17" t="s">
        <v>35</v>
      </c>
      <c r="S507" s="18" t="n">
        <f aca="false">IF(F507="-","",SUM(G507:Q507))</f>
        <v>0</v>
      </c>
      <c r="T507" s="19" t="n">
        <v>0</v>
      </c>
      <c r="U507" s="17" t="n">
        <v>137339</v>
      </c>
      <c r="V507" s="17" t="str">
        <f aca="false">IFERROR(VLOOKUP(U507,'Plantilla y Concentrado'!$B$4:$C$811,2,0),"")</f>
        <v>Nicolas De German Nadia Ivonne</v>
      </c>
      <c r="W507" s="20" t="n">
        <f aca="false">IF(S507=0,1,IF(S507&gt;AD507,(1-AE507),IF(S507&lt;AD507,1)))</f>
        <v>1</v>
      </c>
      <c r="X507" s="20" t="str">
        <f aca="false">IF(OR(S507=0,S507=""),"-",T507/S507)</f>
        <v>-</v>
      </c>
      <c r="Y507" s="21" t="n">
        <f aca="false">IF(T507&gt;S507,"SI")</f>
        <v>0</v>
      </c>
      <c r="AD507" s="23" t="n">
        <f aca="false">IF(F507="-","",F507*0.021)</f>
        <v>1.743</v>
      </c>
      <c r="AE507" s="0" t="str">
        <f aca="false">IF(S507=0,"-",IF(S507&lt;AD507,(S507/100),((S507-AD507)/100)))</f>
        <v>-</v>
      </c>
      <c r="AF507" s="0" t="n">
        <f aca="false">G507</f>
        <v>0</v>
      </c>
      <c r="AG507" s="0" t="n">
        <f aca="false">SUM(H507:Q507)</f>
        <v>0</v>
      </c>
    </row>
    <row r="508" customFormat="false" ht="13.5" hidden="false" customHeight="true" outlineLevel="0" collapsed="false">
      <c r="A508" s="13"/>
      <c r="B508" s="30"/>
      <c r="C508" s="15" t="s">
        <v>75</v>
      </c>
      <c r="D508" s="16" t="s">
        <v>60</v>
      </c>
      <c r="E508" s="16" t="n">
        <v>71</v>
      </c>
      <c r="F508" s="17" t="n">
        <v>85</v>
      </c>
      <c r="G508" s="17" t="n">
        <v>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0</v>
      </c>
      <c r="N508" s="17" t="n">
        <v>0</v>
      </c>
      <c r="O508" s="17" t="n">
        <v>0</v>
      </c>
      <c r="P508" s="17" t="n">
        <v>0</v>
      </c>
      <c r="Q508" s="17" t="n">
        <v>0</v>
      </c>
      <c r="R508" s="17" t="s">
        <v>35</v>
      </c>
      <c r="S508" s="18" t="n">
        <f aca="false">IF(F508="-","",SUM(G508:Q508))</f>
        <v>0</v>
      </c>
      <c r="T508" s="19" t="n">
        <v>0</v>
      </c>
      <c r="U508" s="17" t="n">
        <v>137339</v>
      </c>
      <c r="V508" s="17" t="str">
        <f aca="false">IFERROR(VLOOKUP(U508,'Plantilla y Concentrado'!$B$4:$C$811,2,0),"")</f>
        <v>Nicolas De German Nadia Ivonne</v>
      </c>
      <c r="W508" s="20" t="n">
        <f aca="false">IF(S508=0,1,IF(S508&gt;AD508,(1-AE508),IF(S508&lt;AD508,1)))</f>
        <v>1</v>
      </c>
      <c r="X508" s="20" t="str">
        <f aca="false">IF(OR(S508=0,S508=""),"-",T508/S508)</f>
        <v>-</v>
      </c>
      <c r="Y508" s="21" t="n">
        <f aca="false">IF(T508&gt;S508,"SI")</f>
        <v>0</v>
      </c>
      <c r="AD508" s="23" t="n">
        <f aca="false">IF(F508="-","",F508*0.021)</f>
        <v>1.785</v>
      </c>
      <c r="AE508" s="0" t="str">
        <f aca="false">IF(S508=0,"-",IF(S508&lt;AD508,(S508/100),((S508-AD508)/100)))</f>
        <v>-</v>
      </c>
      <c r="AF508" s="0" t="n">
        <f aca="false">G508</f>
        <v>0</v>
      </c>
      <c r="AG508" s="0" t="n">
        <f aca="false">SUM(H508:Q508)</f>
        <v>0</v>
      </c>
    </row>
    <row r="509" customFormat="false" ht="13.5" hidden="false" customHeight="true" outlineLevel="0" collapsed="false">
      <c r="A509" s="13"/>
      <c r="B509" s="30"/>
      <c r="C509" s="15" t="s">
        <v>75</v>
      </c>
      <c r="D509" s="16" t="s">
        <v>60</v>
      </c>
      <c r="E509" s="16" t="n">
        <v>72</v>
      </c>
      <c r="F509" s="17" t="n">
        <v>72</v>
      </c>
      <c r="G509" s="17" t="n">
        <v>1</v>
      </c>
      <c r="H509" s="17" t="n">
        <v>0</v>
      </c>
      <c r="I509" s="17" t="n">
        <v>0</v>
      </c>
      <c r="J509" s="17" t="n">
        <v>0</v>
      </c>
      <c r="K509" s="17" t="n">
        <v>0</v>
      </c>
      <c r="L509" s="17" t="n">
        <v>0</v>
      </c>
      <c r="M509" s="17" t="n">
        <v>0</v>
      </c>
      <c r="N509" s="17" t="n">
        <v>0</v>
      </c>
      <c r="O509" s="17" t="n">
        <v>0</v>
      </c>
      <c r="P509" s="17" t="n">
        <v>0</v>
      </c>
      <c r="Q509" s="17" t="n">
        <v>0</v>
      </c>
      <c r="R509" s="17" t="s">
        <v>35</v>
      </c>
      <c r="S509" s="18" t="n">
        <f aca="false">IF(F509="-","",SUM(G509:Q509))</f>
        <v>1</v>
      </c>
      <c r="T509" s="19" t="n">
        <v>0</v>
      </c>
      <c r="U509" s="17" t="n">
        <v>137339</v>
      </c>
      <c r="V509" s="17" t="str">
        <f aca="false">IFERROR(VLOOKUP(U509,'Plantilla y Concentrado'!$B$4:$C$811,2,0),"")</f>
        <v>Nicolas De German Nadia Ivonne</v>
      </c>
      <c r="W509" s="20" t="n">
        <f aca="false">IF(S509=0,1,IF(S509&gt;AD509,(1-AE509),IF(S509&lt;AD509,1)))</f>
        <v>1</v>
      </c>
      <c r="X509" s="20" t="n">
        <f aca="false">IF(OR(S509=0,S509=""),"-",T509/S509)</f>
        <v>0</v>
      </c>
      <c r="Y509" s="21" t="n">
        <f aca="false">IF(T509&gt;S509,"SI")</f>
        <v>0</v>
      </c>
      <c r="AD509" s="23" t="n">
        <f aca="false">IF(F509="-","",F509*0.021)</f>
        <v>1.512</v>
      </c>
      <c r="AE509" s="0" t="n">
        <f aca="false">IF(S509=0,"-",IF(S509&lt;AD509,(S509/100),((S509-AD509)/100)))</f>
        <v>0.01</v>
      </c>
      <c r="AF509" s="0" t="n">
        <f aca="false">G509</f>
        <v>1</v>
      </c>
      <c r="AG509" s="0" t="n">
        <f aca="false">SUM(H509:Q509)</f>
        <v>0</v>
      </c>
    </row>
    <row r="510" customFormat="false" ht="13.5" hidden="true" customHeight="true" outlineLevel="0" collapsed="false">
      <c r="A510" s="13"/>
      <c r="B510" s="30"/>
      <c r="C510" s="15" t="s">
        <v>39</v>
      </c>
      <c r="D510" s="16" t="s">
        <v>60</v>
      </c>
      <c r="E510" s="16"/>
      <c r="F510" s="17" t="s">
        <v>37</v>
      </c>
      <c r="G510" s="17" t="n">
        <v>0</v>
      </c>
      <c r="H510" s="17" t="n">
        <v>0</v>
      </c>
      <c r="I510" s="17" t="n">
        <v>0</v>
      </c>
      <c r="J510" s="17" t="n">
        <v>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7" t="n">
        <v>0</v>
      </c>
      <c r="R510" s="17" t="s">
        <v>37</v>
      </c>
      <c r="S510" s="18" t="str">
        <f aca="false">IF(F510="-","",SUM(G510:Q510))</f>
        <v/>
      </c>
      <c r="T510" s="19" t="n">
        <v>0</v>
      </c>
      <c r="U510" s="17"/>
      <c r="V510" s="17" t="str">
        <f aca="false">IFERROR(VLOOKUP(U510,'Plantilla y Concentrado'!$B$4:$C$811,2,0),"")</f>
        <v/>
      </c>
      <c r="W510" s="20" t="n">
        <f aca="false">IF(S510=0,1,IF(S510&gt;AD510,(1-AE510),IF(S510&lt;AD510,1)))</f>
        <v>0</v>
      </c>
      <c r="X510" s="20" t="str">
        <f aca="false">IF(OR(S510=0,S510=""),"-",T510/S510)</f>
        <v>-</v>
      </c>
      <c r="Y510" s="21" t="n">
        <f aca="false">IF(T510&gt;S510,"SI")</f>
        <v>0</v>
      </c>
      <c r="AD510" s="23" t="str">
        <f aca="false">IF(F510="-","",F510*0.021)</f>
        <v/>
      </c>
      <c r="AE510" s="0" t="e">
        <f aca="false">IF(S510=0,"-",IF(S510&lt;AD510,(S510/100),((S510-AD510)/100)))</f>
        <v>#VALUE!</v>
      </c>
      <c r="AF510" s="0" t="n">
        <f aca="false">G510</f>
        <v>0</v>
      </c>
      <c r="AG510" s="0" t="n">
        <f aca="false">SUM(H510:Q510)</f>
        <v>0</v>
      </c>
    </row>
    <row r="511" customFormat="false" ht="13.5" hidden="true" customHeight="true" outlineLevel="0" collapsed="false">
      <c r="A511" s="13"/>
      <c r="B511" s="30"/>
      <c r="C511" s="15" t="s">
        <v>39</v>
      </c>
      <c r="D511" s="16" t="s">
        <v>60</v>
      </c>
      <c r="E511" s="16"/>
      <c r="F511" s="17" t="s">
        <v>37</v>
      </c>
      <c r="G511" s="17" t="n">
        <v>0</v>
      </c>
      <c r="H511" s="17" t="n">
        <v>0</v>
      </c>
      <c r="I511" s="17" t="n">
        <v>0</v>
      </c>
      <c r="J511" s="17" t="n">
        <v>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7" t="n">
        <v>0</v>
      </c>
      <c r="R511" s="17" t="s">
        <v>37</v>
      </c>
      <c r="S511" s="18" t="str">
        <f aca="false">IF(F511="-","",SUM(G511:Q511))</f>
        <v/>
      </c>
      <c r="T511" s="19" t="n">
        <v>0</v>
      </c>
      <c r="U511" s="17"/>
      <c r="V511" s="17" t="str">
        <f aca="false">IFERROR(VLOOKUP(U511,'Plantilla y Concentrado'!$B$4:$C$811,2,0),"")</f>
        <v/>
      </c>
      <c r="W511" s="20" t="n">
        <f aca="false">IF(S511=0,1,IF(S511&gt;AD511,(1-AE511),IF(S511&lt;AD511,1)))</f>
        <v>0</v>
      </c>
      <c r="X511" s="20" t="str">
        <f aca="false">IF(OR(S511=0,S511=""),"-",T511/S511)</f>
        <v>-</v>
      </c>
      <c r="Y511" s="21" t="n">
        <f aca="false">IF(T511&gt;S511,"SI")</f>
        <v>0</v>
      </c>
      <c r="AD511" s="23" t="str">
        <f aca="false">IF(F511="-","",F511*0.021)</f>
        <v/>
      </c>
      <c r="AE511" s="0" t="e">
        <f aca="false">IF(S511=0,"-",IF(S511&lt;AD511,(S511/100),((S511-AD511)/100)))</f>
        <v>#VALUE!</v>
      </c>
      <c r="AF511" s="0" t="n">
        <f aca="false">G511</f>
        <v>0</v>
      </c>
      <c r="AG511" s="0" t="n">
        <f aca="false">SUM(H511:Q511)</f>
        <v>0</v>
      </c>
    </row>
    <row r="512" customFormat="false" ht="13.5" hidden="true" customHeight="true" outlineLevel="0" collapsed="false">
      <c r="A512" s="13"/>
      <c r="B512" s="30"/>
      <c r="C512" s="15" t="s">
        <v>39</v>
      </c>
      <c r="D512" s="16" t="s">
        <v>60</v>
      </c>
      <c r="E512" s="16"/>
      <c r="F512" s="17" t="s">
        <v>37</v>
      </c>
      <c r="G512" s="17" t="n">
        <v>0</v>
      </c>
      <c r="H512" s="17" t="n">
        <v>0</v>
      </c>
      <c r="I512" s="17" t="n">
        <v>0</v>
      </c>
      <c r="J512" s="17" t="n">
        <v>0</v>
      </c>
      <c r="K512" s="17" t="n">
        <v>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7" t="n">
        <v>0</v>
      </c>
      <c r="R512" s="17" t="s">
        <v>37</v>
      </c>
      <c r="S512" s="18" t="str">
        <f aca="false">IF(F512="-","",SUM(G512:Q512))</f>
        <v/>
      </c>
      <c r="T512" s="19" t="n">
        <v>0</v>
      </c>
      <c r="U512" s="17"/>
      <c r="V512" s="17" t="str">
        <f aca="false">IFERROR(VLOOKUP(U512,'Plantilla y Concentrado'!$B$4:$C$811,2,0),"")</f>
        <v/>
      </c>
      <c r="W512" s="20" t="n">
        <f aca="false">IF(S512=0,1,IF(S512&gt;AD512,(1-AE512),IF(S512&lt;AD512,1)))</f>
        <v>0</v>
      </c>
      <c r="X512" s="20" t="str">
        <f aca="false">IF(OR(S512=0,S512=""),"-",T512/S512)</f>
        <v>-</v>
      </c>
      <c r="Y512" s="21" t="n">
        <f aca="false">IF(T512&gt;S512,"SI")</f>
        <v>0</v>
      </c>
      <c r="AD512" s="23" t="str">
        <f aca="false">IF(F512="-","",F512*0.021)</f>
        <v/>
      </c>
      <c r="AE512" s="0" t="e">
        <f aca="false">IF(S512=0,"-",IF(S512&lt;AD512,(S512/100),((S512-AD512)/100)))</f>
        <v>#VALUE!</v>
      </c>
      <c r="AF512" s="0" t="n">
        <f aca="false">G512</f>
        <v>0</v>
      </c>
      <c r="AG512" s="0" t="n">
        <f aca="false">SUM(H512:Q512)</f>
        <v>0</v>
      </c>
    </row>
    <row r="513" customFormat="false" ht="13.5" hidden="true" customHeight="true" outlineLevel="0" collapsed="false">
      <c r="A513" s="13"/>
      <c r="B513" s="30"/>
      <c r="C513" s="15" t="s">
        <v>39</v>
      </c>
      <c r="D513" s="16" t="s">
        <v>60</v>
      </c>
      <c r="E513" s="16"/>
      <c r="F513" s="17" t="s">
        <v>37</v>
      </c>
      <c r="G513" s="17" t="n">
        <v>0</v>
      </c>
      <c r="H513" s="17" t="n">
        <v>0</v>
      </c>
      <c r="I513" s="17" t="n">
        <v>0</v>
      </c>
      <c r="J513" s="17" t="n">
        <v>0</v>
      </c>
      <c r="K513" s="17" t="n">
        <v>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7" t="n">
        <v>0</v>
      </c>
      <c r="R513" s="17" t="s">
        <v>37</v>
      </c>
      <c r="S513" s="18" t="str">
        <f aca="false">IF(F513="-","",SUM(G513:Q513))</f>
        <v/>
      </c>
      <c r="T513" s="19" t="n">
        <v>0</v>
      </c>
      <c r="U513" s="17"/>
      <c r="V513" s="17" t="str">
        <f aca="false">IFERROR(VLOOKUP(U513,'Plantilla y Concentrado'!$B$4:$C$811,2,0),"")</f>
        <v/>
      </c>
      <c r="W513" s="20" t="n">
        <f aca="false">IF(S513=0,1,IF(S513&gt;AD513,(1-AE513),IF(S513&lt;AD513,1)))</f>
        <v>0</v>
      </c>
      <c r="X513" s="20" t="str">
        <f aca="false">IF(OR(S513=0,S513=""),"-",T513/S513)</f>
        <v>-</v>
      </c>
      <c r="Y513" s="21" t="n">
        <f aca="false">IF(T513&gt;S513,"SI")</f>
        <v>0</v>
      </c>
      <c r="AD513" s="23" t="str">
        <f aca="false">IF(F513="-","",F513*0.021)</f>
        <v/>
      </c>
      <c r="AE513" s="0" t="e">
        <f aca="false">IF(S513=0,"-",IF(S513&lt;AD513,(S513/100),((S513-AD513)/100)))</f>
        <v>#VALUE!</v>
      </c>
      <c r="AF513" s="0" t="n">
        <f aca="false">G513</f>
        <v>0</v>
      </c>
      <c r="AG513" s="0" t="n">
        <f aca="false">SUM(H513:Q513)</f>
        <v>0</v>
      </c>
    </row>
    <row r="514" customFormat="false" ht="13.5" hidden="true" customHeight="true" outlineLevel="0" collapsed="false">
      <c r="A514" s="13"/>
      <c r="B514" s="30"/>
      <c r="C514" s="15" t="s">
        <v>39</v>
      </c>
      <c r="D514" s="16" t="s">
        <v>60</v>
      </c>
      <c r="E514" s="16"/>
      <c r="F514" s="17" t="s">
        <v>37</v>
      </c>
      <c r="G514" s="17" t="n">
        <v>0</v>
      </c>
      <c r="H514" s="17" t="n">
        <v>0</v>
      </c>
      <c r="I514" s="17" t="n">
        <v>0</v>
      </c>
      <c r="J514" s="17" t="n">
        <v>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7" t="n">
        <v>0</v>
      </c>
      <c r="R514" s="17" t="s">
        <v>37</v>
      </c>
      <c r="S514" s="18" t="str">
        <f aca="false">IF(F514="-","",SUM(G514:Q514))</f>
        <v/>
      </c>
      <c r="T514" s="19" t="n">
        <v>0</v>
      </c>
      <c r="U514" s="17"/>
      <c r="V514" s="17" t="str">
        <f aca="false">IFERROR(VLOOKUP(U514,'Plantilla y Concentrado'!$B$4:$C$811,2,0),"")</f>
        <v/>
      </c>
      <c r="W514" s="20" t="n">
        <f aca="false">IF(S514=0,1,IF(S514&gt;AD514,(1-AE514),IF(S514&lt;AD514,1)))</f>
        <v>0</v>
      </c>
      <c r="X514" s="20" t="str">
        <f aca="false">IF(OR(S514=0,S514=""),"-",T514/S514)</f>
        <v>-</v>
      </c>
      <c r="Y514" s="21" t="n">
        <f aca="false">IF(T514&gt;S514,"SI")</f>
        <v>0</v>
      </c>
      <c r="AD514" s="23" t="str">
        <f aca="false">IF(F514="-","",F514*0.021)</f>
        <v/>
      </c>
      <c r="AE514" s="0" t="e">
        <f aca="false">IF(S514=0,"-",IF(S514&lt;AD514,(S514/100),((S514-AD514)/100)))</f>
        <v>#VALUE!</v>
      </c>
      <c r="AF514" s="0" t="n">
        <f aca="false">G514</f>
        <v>0</v>
      </c>
      <c r="AG514" s="0" t="n">
        <f aca="false">SUM(H514:Q514)</f>
        <v>0</v>
      </c>
    </row>
    <row r="515" customFormat="false" ht="13.5" hidden="true" customHeight="true" outlineLevel="0" collapsed="false">
      <c r="A515" s="13"/>
      <c r="B515" s="30"/>
      <c r="C515" s="15" t="s">
        <v>39</v>
      </c>
      <c r="D515" s="16" t="s">
        <v>60</v>
      </c>
      <c r="E515" s="16"/>
      <c r="F515" s="17" t="s">
        <v>37</v>
      </c>
      <c r="G515" s="17" t="n">
        <v>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0</v>
      </c>
      <c r="Q515" s="17" t="n">
        <v>0</v>
      </c>
      <c r="R515" s="17" t="s">
        <v>37</v>
      </c>
      <c r="S515" s="18" t="str">
        <f aca="false">IF(F515="-","",SUM(G515:Q515))</f>
        <v/>
      </c>
      <c r="T515" s="19" t="n">
        <v>0</v>
      </c>
      <c r="U515" s="17"/>
      <c r="V515" s="17" t="str">
        <f aca="false">IFERROR(VLOOKUP(U515,'Plantilla y Concentrado'!$B$4:$C$811,2,0),"")</f>
        <v/>
      </c>
      <c r="W515" s="20" t="n">
        <f aca="false">IF(S515=0,1,IF(S515&gt;AD515,(1-AE515),IF(S515&lt;AD515,1)))</f>
        <v>0</v>
      </c>
      <c r="X515" s="20" t="str">
        <f aca="false">IF(OR(S515=0,S515=""),"-",T515/S515)</f>
        <v>-</v>
      </c>
      <c r="Y515" s="21" t="n">
        <f aca="false">IF(T515&gt;S515,"SI")</f>
        <v>0</v>
      </c>
      <c r="AD515" s="23" t="str">
        <f aca="false">IF(F515="-","",F515*0.021)</f>
        <v/>
      </c>
      <c r="AE515" s="0" t="e">
        <f aca="false">IF(S515=0,"-",IF(S515&lt;AD515,(S515/100),((S515-AD515)/100)))</f>
        <v>#VALUE!</v>
      </c>
      <c r="AF515" s="0" t="n">
        <f aca="false">G515</f>
        <v>0</v>
      </c>
      <c r="AG515" s="0" t="n">
        <f aca="false">SUM(H515:Q515)</f>
        <v>0</v>
      </c>
    </row>
    <row r="516" customFormat="false" ht="13.5" hidden="true" customHeight="true" outlineLevel="0" collapsed="false">
      <c r="A516" s="13"/>
      <c r="B516" s="30"/>
      <c r="C516" s="15" t="s">
        <v>39</v>
      </c>
      <c r="D516" s="16" t="s">
        <v>60</v>
      </c>
      <c r="E516" s="16"/>
      <c r="F516" s="17" t="s">
        <v>37</v>
      </c>
      <c r="G516" s="17" t="n">
        <v>0</v>
      </c>
      <c r="H516" s="17" t="n">
        <v>0</v>
      </c>
      <c r="I516" s="17" t="n">
        <v>0</v>
      </c>
      <c r="J516" s="17" t="n">
        <v>0</v>
      </c>
      <c r="K516" s="17" t="n">
        <v>0</v>
      </c>
      <c r="L516" s="17" t="n">
        <v>0</v>
      </c>
      <c r="M516" s="17" t="n">
        <v>0</v>
      </c>
      <c r="N516" s="17" t="n">
        <v>0</v>
      </c>
      <c r="O516" s="17" t="n">
        <v>0</v>
      </c>
      <c r="P516" s="17" t="n">
        <v>0</v>
      </c>
      <c r="Q516" s="17" t="n">
        <v>0</v>
      </c>
      <c r="R516" s="17" t="s">
        <v>37</v>
      </c>
      <c r="S516" s="18" t="str">
        <f aca="false">IF(F516="-","",SUM(G516:Q516))</f>
        <v/>
      </c>
      <c r="T516" s="19" t="n">
        <v>0</v>
      </c>
      <c r="U516" s="17"/>
      <c r="V516" s="17" t="str">
        <f aca="false">IFERROR(VLOOKUP(U516,'Plantilla y Concentrado'!$B$4:$C$811,2,0),"")</f>
        <v/>
      </c>
      <c r="W516" s="20" t="n">
        <f aca="false">IF(S516=0,1,IF(S516&gt;AD516,(1-AE516),IF(S516&lt;AD516,1)))</f>
        <v>0</v>
      </c>
      <c r="X516" s="20" t="str">
        <f aca="false">IF(OR(S516=0,S516=""),"-",T516/S516)</f>
        <v>-</v>
      </c>
      <c r="Y516" s="21" t="n">
        <f aca="false">IF(T516&gt;S516,"SI")</f>
        <v>0</v>
      </c>
      <c r="AD516" s="23" t="str">
        <f aca="false">IF(F516="-","",F516*0.021)</f>
        <v/>
      </c>
      <c r="AE516" s="0" t="e">
        <f aca="false">IF(S516=0,"-",IF(S516&lt;AD516,(S516/100),((S516-AD516)/100)))</f>
        <v>#VALUE!</v>
      </c>
      <c r="AF516" s="0" t="n">
        <f aca="false">G516</f>
        <v>0</v>
      </c>
      <c r="AG516" s="0" t="n">
        <f aca="false">SUM(H516:Q516)</f>
        <v>0</v>
      </c>
    </row>
    <row r="517" customFormat="false" ht="13.5" hidden="false" customHeight="true" outlineLevel="0" collapsed="false">
      <c r="A517" s="13"/>
      <c r="B517" s="30"/>
      <c r="C517" s="25" t="s">
        <v>61</v>
      </c>
      <c r="D517" s="25"/>
      <c r="E517" s="26"/>
      <c r="F517" s="26" t="n">
        <f aca="false">SUM(F497:F516)</f>
        <v>1347</v>
      </c>
      <c r="G517" s="26" t="n">
        <f aca="false">SUM(G497:G516)</f>
        <v>1</v>
      </c>
      <c r="H517" s="26" t="n">
        <f aca="false">SUM(H497:H516)</f>
        <v>0</v>
      </c>
      <c r="I517" s="26" t="n">
        <f aca="false">SUM(I497:I516)</f>
        <v>0</v>
      </c>
      <c r="J517" s="26" t="n">
        <f aca="false">SUM(J497:J516)</f>
        <v>0</v>
      </c>
      <c r="K517" s="26" t="n">
        <f aca="false">SUM(K497:K516)</f>
        <v>0</v>
      </c>
      <c r="L517" s="26" t="n">
        <f aca="false">SUM(L497:L516)</f>
        <v>0</v>
      </c>
      <c r="M517" s="26" t="n">
        <f aca="false">SUM(M497:M516)</f>
        <v>0</v>
      </c>
      <c r="N517" s="26" t="n">
        <f aca="false">SUM(N497:N516)</f>
        <v>0</v>
      </c>
      <c r="O517" s="26" t="n">
        <f aca="false">SUM(O497:O516)</f>
        <v>0</v>
      </c>
      <c r="P517" s="26" t="n">
        <f aca="false">SUM(P497:P516)</f>
        <v>0</v>
      </c>
      <c r="Q517" s="26" t="n">
        <f aca="false">SUM(Q497:Q516)</f>
        <v>0</v>
      </c>
      <c r="R517" s="26" t="n">
        <f aca="false">COUNTIF((R497:R516),"Si")</f>
        <v>13</v>
      </c>
      <c r="S517" s="18" t="n">
        <f aca="false">IF(F517="-","",SUM(G517:Q517))</f>
        <v>1</v>
      </c>
      <c r="T517" s="27" t="n">
        <f aca="false">SUM(T497:T516)</f>
        <v>0</v>
      </c>
      <c r="U517" s="26"/>
      <c r="V517" s="26" t="str">
        <f aca="false">IFERROR(VLOOKUP(U517,'Plantilla y Concentrado'!$B$4:$C$811,2,0),"")</f>
        <v/>
      </c>
      <c r="W517" s="20" t="n">
        <f aca="false">AVERAGE(W497:W516)</f>
        <v>0.65</v>
      </c>
      <c r="X517" s="20" t="n">
        <f aca="false">IF(OR(S517=0,S517=""),"-",T517/S517)</f>
        <v>0</v>
      </c>
      <c r="Y517" s="21" t="n">
        <f aca="false">IF(T517&gt;S517,"SI")</f>
        <v>0</v>
      </c>
      <c r="AD517" s="23" t="n">
        <f aca="false">IF(F517="-","",F517*0.021)</f>
        <v>28.287</v>
      </c>
      <c r="AE517" s="0" t="n">
        <f aca="false">IF(S517=0,"-",IF(S517&lt;AD517,(S517/100),((S517-AD517)/100)))</f>
        <v>0.01</v>
      </c>
      <c r="AF517" s="0" t="n">
        <f aca="false">G517</f>
        <v>1</v>
      </c>
      <c r="AG517" s="0" t="n">
        <f aca="false">SUM(H517:Q517)</f>
        <v>0</v>
      </c>
    </row>
    <row r="518" customFormat="false" ht="13.5" hidden="false" customHeight="true" outlineLevel="0" collapsed="false">
      <c r="A518" s="13"/>
      <c r="B518" s="30"/>
      <c r="C518" s="15" t="s">
        <v>39</v>
      </c>
      <c r="D518" s="16" t="s">
        <v>62</v>
      </c>
      <c r="E518" s="16" t="s">
        <v>63</v>
      </c>
      <c r="F518" s="17" t="n">
        <v>62</v>
      </c>
      <c r="G518" s="17" t="n">
        <v>0</v>
      </c>
      <c r="H518" s="17" t="n">
        <v>0</v>
      </c>
      <c r="I518" s="17" t="n">
        <v>0</v>
      </c>
      <c r="J518" s="17" t="n">
        <v>0</v>
      </c>
      <c r="K518" s="17" t="n">
        <v>0</v>
      </c>
      <c r="L518" s="17" t="n">
        <v>0</v>
      </c>
      <c r="M518" s="17" t="n">
        <v>0</v>
      </c>
      <c r="N518" s="17" t="n">
        <v>0</v>
      </c>
      <c r="O518" s="17" t="n">
        <v>0</v>
      </c>
      <c r="P518" s="17" t="n">
        <v>0</v>
      </c>
      <c r="Q518" s="17" t="n">
        <v>0</v>
      </c>
      <c r="R518" s="17" t="s">
        <v>35</v>
      </c>
      <c r="S518" s="18" t="n">
        <f aca="false">IF(F518="-","",SUM(G518:Q518))</f>
        <v>0</v>
      </c>
      <c r="T518" s="19" t="n">
        <v>0</v>
      </c>
      <c r="U518" s="17" t="n">
        <v>155938</v>
      </c>
      <c r="V518" s="17" t="str">
        <f aca="false">IFERROR(VLOOKUP(U518,'Plantilla y Concentrado'!$B$4:$C$811,2,0),"")</f>
        <v>Aguilar Flores Erika Jazmin</v>
      </c>
      <c r="W518" s="20" t="n">
        <f aca="false">IF(S518=0,1,IF(S518&gt;AD518,(1-AE518),IF(S518&lt;AD518,1)))</f>
        <v>1</v>
      </c>
      <c r="X518" s="20" t="str">
        <f aca="false">IF(OR(S518=0,S518=""),"-",T518/S518)</f>
        <v>-</v>
      </c>
      <c r="Y518" s="21" t="n">
        <f aca="false">IF(T518&gt;S518,"SI")</f>
        <v>0</v>
      </c>
      <c r="AD518" s="23" t="n">
        <f aca="false">IF(F518="-","",F518*0.021)</f>
        <v>1.302</v>
      </c>
      <c r="AE518" s="0" t="str">
        <f aca="false">IF(S518=0,"-",IF(S518&lt;AD518,(S518/100),((S518-AD518)/100)))</f>
        <v>-</v>
      </c>
      <c r="AF518" s="0" t="n">
        <f aca="false">G518</f>
        <v>0</v>
      </c>
      <c r="AG518" s="0" t="n">
        <f aca="false">SUM(H518:Q518)</f>
        <v>0</v>
      </c>
    </row>
    <row r="519" customFormat="false" ht="13.5" hidden="false" customHeight="true" outlineLevel="0" collapsed="false">
      <c r="A519" s="13"/>
      <c r="B519" s="30"/>
      <c r="C519" s="15" t="s">
        <v>39</v>
      </c>
      <c r="D519" s="16" t="s">
        <v>62</v>
      </c>
      <c r="E519" s="16" t="n">
        <v>38</v>
      </c>
      <c r="F519" s="17" t="n">
        <v>77</v>
      </c>
      <c r="G519" s="17" t="n">
        <v>0</v>
      </c>
      <c r="H519" s="17" t="n">
        <v>0</v>
      </c>
      <c r="I519" s="17" t="n">
        <v>0</v>
      </c>
      <c r="J519" s="17" t="n">
        <v>0</v>
      </c>
      <c r="K519" s="17" t="n">
        <v>0</v>
      </c>
      <c r="L519" s="17" t="n">
        <v>0</v>
      </c>
      <c r="M519" s="17" t="n">
        <v>0</v>
      </c>
      <c r="N519" s="17" t="n">
        <v>0</v>
      </c>
      <c r="O519" s="17" t="n">
        <v>0</v>
      </c>
      <c r="P519" s="17" t="n">
        <v>0</v>
      </c>
      <c r="Q519" s="17" t="n">
        <v>0</v>
      </c>
      <c r="R519" s="17" t="s">
        <v>35</v>
      </c>
      <c r="S519" s="18" t="n">
        <f aca="false">IF(F519="-","",SUM(G519:Q519))</f>
        <v>0</v>
      </c>
      <c r="T519" s="19" t="n">
        <v>0</v>
      </c>
      <c r="U519" s="17" t="n">
        <v>155938</v>
      </c>
      <c r="V519" s="17" t="str">
        <f aca="false">IFERROR(VLOOKUP(U519,'Plantilla y Concentrado'!$B$4:$C$811,2,0),"")</f>
        <v>Aguilar Flores Erika Jazmin</v>
      </c>
      <c r="W519" s="20" t="n">
        <f aca="false">IF(S519=0,1,IF(S519&gt;AD519,(1-AE519),IF(S519&lt;AD519,1)))</f>
        <v>1</v>
      </c>
      <c r="X519" s="20" t="str">
        <f aca="false">IF(OR(S519=0,S519=""),"-",T519/S519)</f>
        <v>-</v>
      </c>
      <c r="Y519" s="21" t="n">
        <f aca="false">IF(T519&gt;S519,"SI")</f>
        <v>0</v>
      </c>
      <c r="AD519" s="23" t="n">
        <f aca="false">IF(F519="-","",F519*0.021)</f>
        <v>1.617</v>
      </c>
      <c r="AE519" s="0" t="str">
        <f aca="false">IF(S519=0,"-",IF(S519&lt;AD519,(S519/100),((S519-AD519)/100)))</f>
        <v>-</v>
      </c>
      <c r="AF519" s="0" t="n">
        <f aca="false">G519</f>
        <v>0</v>
      </c>
      <c r="AG519" s="0" t="n">
        <f aca="false">SUM(H519:Q519)</f>
        <v>0</v>
      </c>
    </row>
    <row r="520" customFormat="false" ht="13.5" hidden="false" customHeight="true" outlineLevel="0" collapsed="false">
      <c r="A520" s="13"/>
      <c r="B520" s="30"/>
      <c r="C520" s="15" t="s">
        <v>39</v>
      </c>
      <c r="D520" s="16" t="s">
        <v>62</v>
      </c>
      <c r="E520" s="16" t="n">
        <v>39</v>
      </c>
      <c r="F520" s="17" t="n">
        <v>68</v>
      </c>
      <c r="G520" s="17" t="n">
        <v>0</v>
      </c>
      <c r="H520" s="17" t="n">
        <v>0</v>
      </c>
      <c r="I520" s="17" t="n">
        <v>0</v>
      </c>
      <c r="J520" s="17" t="n">
        <v>0</v>
      </c>
      <c r="K520" s="17" t="n">
        <v>0</v>
      </c>
      <c r="L520" s="17" t="n">
        <v>0</v>
      </c>
      <c r="M520" s="17" t="n">
        <v>0</v>
      </c>
      <c r="N520" s="17" t="n">
        <v>0</v>
      </c>
      <c r="O520" s="17" t="n">
        <v>0</v>
      </c>
      <c r="P520" s="17" t="n">
        <v>0</v>
      </c>
      <c r="Q520" s="17" t="n">
        <v>0</v>
      </c>
      <c r="R520" s="17" t="s">
        <v>35</v>
      </c>
      <c r="S520" s="18" t="n">
        <f aca="false">IF(F520="-","",SUM(G520:Q520))</f>
        <v>0</v>
      </c>
      <c r="T520" s="19" t="n">
        <v>0</v>
      </c>
      <c r="U520" s="17" t="n">
        <v>155938</v>
      </c>
      <c r="V520" s="17" t="str">
        <f aca="false">IFERROR(VLOOKUP(U520,'Plantilla y Concentrado'!$B$4:$C$811,2,0),"")</f>
        <v>Aguilar Flores Erika Jazmin</v>
      </c>
      <c r="W520" s="20" t="n">
        <f aca="false">IF(S520=0,1,IF(S520&gt;AD520,(1-AE520),IF(S520&lt;AD520,1)))</f>
        <v>1</v>
      </c>
      <c r="X520" s="20" t="str">
        <f aca="false">IF(OR(S520=0,S520=""),"-",T520/S520)</f>
        <v>-</v>
      </c>
      <c r="Y520" s="21" t="n">
        <f aca="false">IF(T520&gt;S520,"SI")</f>
        <v>0</v>
      </c>
      <c r="AD520" s="23" t="n">
        <f aca="false">IF(F520="-","",F520*0.021)</f>
        <v>1.428</v>
      </c>
      <c r="AE520" s="0" t="str">
        <f aca="false">IF(S520=0,"-",IF(S520&lt;AD520,(S520/100),((S520-AD520)/100)))</f>
        <v>-</v>
      </c>
      <c r="AF520" s="0" t="n">
        <f aca="false">G520</f>
        <v>0</v>
      </c>
      <c r="AG520" s="0" t="n">
        <f aca="false">SUM(H520:Q520)</f>
        <v>0</v>
      </c>
    </row>
    <row r="521" customFormat="false" ht="13.5" hidden="false" customHeight="true" outlineLevel="0" collapsed="false">
      <c r="A521" s="13"/>
      <c r="B521" s="30"/>
      <c r="C521" s="15" t="s">
        <v>39</v>
      </c>
      <c r="D521" s="16" t="s">
        <v>62</v>
      </c>
      <c r="E521" s="16" t="n">
        <v>40</v>
      </c>
      <c r="F521" s="17" t="n">
        <v>88</v>
      </c>
      <c r="G521" s="17" t="n">
        <v>0</v>
      </c>
      <c r="H521" s="17" t="n">
        <v>0</v>
      </c>
      <c r="I521" s="17" t="n">
        <v>0</v>
      </c>
      <c r="J521" s="17" t="n">
        <v>0</v>
      </c>
      <c r="K521" s="17" t="n">
        <v>0</v>
      </c>
      <c r="L521" s="17" t="n">
        <v>0</v>
      </c>
      <c r="M521" s="17" t="n">
        <v>0</v>
      </c>
      <c r="N521" s="17" t="n">
        <v>0</v>
      </c>
      <c r="O521" s="17" t="n">
        <v>0</v>
      </c>
      <c r="P521" s="17" t="n">
        <v>0</v>
      </c>
      <c r="Q521" s="17" t="n">
        <v>0</v>
      </c>
      <c r="R521" s="17" t="s">
        <v>35</v>
      </c>
      <c r="S521" s="18" t="n">
        <f aca="false">IF(F521="-","",SUM(G521:Q521))</f>
        <v>0</v>
      </c>
      <c r="T521" s="19" t="n">
        <v>0</v>
      </c>
      <c r="U521" s="17" t="n">
        <v>155938</v>
      </c>
      <c r="V521" s="17" t="str">
        <f aca="false">IFERROR(VLOOKUP(U521,'Plantilla y Concentrado'!$B$4:$C$811,2,0),"")</f>
        <v>Aguilar Flores Erika Jazmin</v>
      </c>
      <c r="W521" s="20" t="n">
        <f aca="false">IF(S521=0,1,IF(S521&gt;AD521,(1-AE521),IF(S521&lt;AD521,1)))</f>
        <v>1</v>
      </c>
      <c r="X521" s="20" t="str">
        <f aca="false">IF(OR(S521=0,S521=""),"-",T521/S521)</f>
        <v>-</v>
      </c>
      <c r="Y521" s="21" t="n">
        <f aca="false">IF(T521&gt;S521,"SI")</f>
        <v>0</v>
      </c>
      <c r="AD521" s="23" t="n">
        <f aca="false">IF(F521="-","",F521*0.021)</f>
        <v>1.848</v>
      </c>
      <c r="AE521" s="0" t="str">
        <f aca="false">IF(S521=0,"-",IF(S521&lt;AD521,(S521/100),((S521-AD521)/100)))</f>
        <v>-</v>
      </c>
      <c r="AF521" s="0" t="n">
        <f aca="false">G521</f>
        <v>0</v>
      </c>
      <c r="AG521" s="0" t="n">
        <f aca="false">SUM(H521:Q521)</f>
        <v>0</v>
      </c>
    </row>
    <row r="522" customFormat="false" ht="13.5" hidden="true" customHeight="true" outlineLevel="0" collapsed="false">
      <c r="A522" s="13"/>
      <c r="B522" s="30"/>
      <c r="C522" s="15" t="s">
        <v>39</v>
      </c>
      <c r="D522" s="16" t="s">
        <v>62</v>
      </c>
      <c r="E522" s="16"/>
      <c r="F522" s="17"/>
      <c r="G522" s="17" t="n">
        <v>0</v>
      </c>
      <c r="H522" s="17" t="n">
        <v>0</v>
      </c>
      <c r="I522" s="17" t="n">
        <v>0</v>
      </c>
      <c r="J522" s="17" t="n">
        <v>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7" t="n">
        <v>0</v>
      </c>
      <c r="R522" s="17" t="s">
        <v>35</v>
      </c>
      <c r="S522" s="18" t="n">
        <f aca="false">IF(F522="-","",SUM(G522:Q522))</f>
        <v>0</v>
      </c>
      <c r="T522" s="19" t="n">
        <v>0</v>
      </c>
      <c r="U522" s="17"/>
      <c r="V522" s="17" t="str">
        <f aca="false">IFERROR(VLOOKUP(U522,'Plantilla y Concentrado'!$B$4:$C$811,2,0),"")</f>
        <v/>
      </c>
      <c r="W522" s="20" t="n">
        <f aca="false">IF(S522=0,1,IF(S522&gt;AD522,(1-AE522),IF(S522&lt;AD522,1)))</f>
        <v>1</v>
      </c>
      <c r="X522" s="20" t="str">
        <f aca="false">IF(OR(S522=0,S522=""),"-",T522/S522)</f>
        <v>-</v>
      </c>
      <c r="Y522" s="21" t="n">
        <f aca="false">IF(T522&gt;S522,"SI")</f>
        <v>0</v>
      </c>
      <c r="AD522" s="23" t="n">
        <f aca="false">IF(F522="-","",F522*0.021)</f>
        <v>0</v>
      </c>
      <c r="AE522" s="0" t="str">
        <f aca="false">IF(S522=0,"-",IF(S522&lt;AD522,(S522/100),((S522-AD522)/100)))</f>
        <v>-</v>
      </c>
      <c r="AF522" s="0" t="n">
        <f aca="false">G522</f>
        <v>0</v>
      </c>
      <c r="AG522" s="0" t="n">
        <f aca="false">SUM(H522:Q522)</f>
        <v>0</v>
      </c>
    </row>
    <row r="523" customFormat="false" ht="13.5" hidden="true" customHeight="true" outlineLevel="0" collapsed="false">
      <c r="A523" s="13"/>
      <c r="B523" s="30"/>
      <c r="C523" s="15" t="s">
        <v>39</v>
      </c>
      <c r="D523" s="16" t="s">
        <v>62</v>
      </c>
      <c r="E523" s="16"/>
      <c r="F523" s="17" t="s">
        <v>37</v>
      </c>
      <c r="G523" s="17" t="n">
        <v>0</v>
      </c>
      <c r="H523" s="17" t="n">
        <v>0</v>
      </c>
      <c r="I523" s="17" t="n">
        <v>0</v>
      </c>
      <c r="J523" s="17" t="n">
        <v>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7" t="n">
        <v>0</v>
      </c>
      <c r="R523" s="17" t="s">
        <v>37</v>
      </c>
      <c r="S523" s="18" t="str">
        <f aca="false">IF(F523="-","",SUM(G523:Q523))</f>
        <v/>
      </c>
      <c r="T523" s="19" t="n">
        <v>0</v>
      </c>
      <c r="U523" s="17"/>
      <c r="V523" s="17" t="str">
        <f aca="false">IFERROR(VLOOKUP(U523,'Plantilla y Concentrado'!$B$4:$C$811,2,0),"")</f>
        <v/>
      </c>
      <c r="W523" s="20" t="n">
        <f aca="false">IF(S523=0,1,IF(S523&gt;AD523,(1-AE523),IF(S523&lt;AD523,1)))</f>
        <v>0</v>
      </c>
      <c r="X523" s="20" t="str">
        <f aca="false">IF(OR(S523=0,S523=""),"-",T523/S523)</f>
        <v>-</v>
      </c>
      <c r="Y523" s="21" t="n">
        <f aca="false">IF(T523&gt;S523,"SI")</f>
        <v>0</v>
      </c>
      <c r="AD523" s="23" t="str">
        <f aca="false">IF(F523="-","",F523*0.021)</f>
        <v/>
      </c>
      <c r="AE523" s="0" t="e">
        <f aca="false">IF(S523=0,"-",IF(S523&lt;AD523,(S523/100),((S523-AD523)/100)))</f>
        <v>#VALUE!</v>
      </c>
      <c r="AF523" s="0" t="n">
        <f aca="false">G523</f>
        <v>0</v>
      </c>
      <c r="AG523" s="0" t="n">
        <f aca="false">SUM(H523:Q523)</f>
        <v>0</v>
      </c>
    </row>
    <row r="524" customFormat="false" ht="13.5" hidden="true" customHeight="true" outlineLevel="0" collapsed="false">
      <c r="A524" s="13"/>
      <c r="B524" s="30"/>
      <c r="C524" s="15" t="s">
        <v>39</v>
      </c>
      <c r="D524" s="16" t="s">
        <v>62</v>
      </c>
      <c r="E524" s="16"/>
      <c r="F524" s="17" t="s">
        <v>37</v>
      </c>
      <c r="G524" s="17" t="n">
        <v>0</v>
      </c>
      <c r="H524" s="17" t="n">
        <v>0</v>
      </c>
      <c r="I524" s="17" t="n">
        <v>0</v>
      </c>
      <c r="J524" s="17" t="n">
        <v>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7" t="n">
        <v>0</v>
      </c>
      <c r="R524" s="17" t="s">
        <v>37</v>
      </c>
      <c r="S524" s="18" t="str">
        <f aca="false">IF(F524="-","",SUM(G524:Q524))</f>
        <v/>
      </c>
      <c r="T524" s="19" t="n">
        <v>0</v>
      </c>
      <c r="U524" s="17"/>
      <c r="V524" s="17" t="str">
        <f aca="false">IFERROR(VLOOKUP(U524,'Plantilla y Concentrado'!$B$4:$C$811,2,0),"")</f>
        <v/>
      </c>
      <c r="W524" s="20" t="n">
        <f aca="false">IF(S524=0,1,IF(S524&gt;AD524,(1-AE524),IF(S524&lt;AD524,1)))</f>
        <v>0</v>
      </c>
      <c r="X524" s="20" t="str">
        <f aca="false">IF(OR(S524=0,S524=""),"-",T524/S524)</f>
        <v>-</v>
      </c>
      <c r="Y524" s="21" t="n">
        <f aca="false">IF(T524&gt;S524,"SI")</f>
        <v>0</v>
      </c>
      <c r="AD524" s="23" t="str">
        <f aca="false">IF(F524="-","",F524*0.021)</f>
        <v/>
      </c>
      <c r="AE524" s="0" t="e">
        <f aca="false">IF(S524=0,"-",IF(S524&lt;AD524,(S524/100),((S524-AD524)/100)))</f>
        <v>#VALUE!</v>
      </c>
      <c r="AF524" s="0" t="n">
        <f aca="false">G524</f>
        <v>0</v>
      </c>
      <c r="AG524" s="0" t="n">
        <f aca="false">SUM(H524:Q524)</f>
        <v>0</v>
      </c>
    </row>
    <row r="525" customFormat="false" ht="13.5" hidden="true" customHeight="true" outlineLevel="0" collapsed="false">
      <c r="A525" s="13"/>
      <c r="B525" s="30"/>
      <c r="C525" s="15" t="s">
        <v>39</v>
      </c>
      <c r="D525" s="16" t="s">
        <v>62</v>
      </c>
      <c r="E525" s="16"/>
      <c r="F525" s="17" t="s">
        <v>37</v>
      </c>
      <c r="G525" s="17" t="n">
        <v>0</v>
      </c>
      <c r="H525" s="17" t="n">
        <v>0</v>
      </c>
      <c r="I525" s="17" t="n">
        <v>0</v>
      </c>
      <c r="J525" s="17" t="n">
        <v>0</v>
      </c>
      <c r="K525" s="17" t="n">
        <v>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7" t="n">
        <v>0</v>
      </c>
      <c r="R525" s="17" t="s">
        <v>37</v>
      </c>
      <c r="S525" s="18" t="str">
        <f aca="false">IF(F525="-","",SUM(G525:Q525))</f>
        <v/>
      </c>
      <c r="T525" s="19" t="n">
        <v>0</v>
      </c>
      <c r="U525" s="17"/>
      <c r="V525" s="17" t="str">
        <f aca="false">IFERROR(VLOOKUP(U525,'Plantilla y Concentrado'!$B$4:$C$811,2,0),"")</f>
        <v/>
      </c>
      <c r="W525" s="20" t="n">
        <f aca="false">IF(S525=0,1,IF(S525&gt;AD525,(1-AE525),IF(S525&lt;AD525,1)))</f>
        <v>0</v>
      </c>
      <c r="X525" s="20" t="str">
        <f aca="false">IF(OR(S525=0,S525=""),"-",T525/S525)</f>
        <v>-</v>
      </c>
      <c r="Y525" s="21" t="n">
        <f aca="false">IF(T525&gt;S525,"SI")</f>
        <v>0</v>
      </c>
      <c r="AD525" s="23" t="str">
        <f aca="false">IF(F525="-","",F525*0.021)</f>
        <v/>
      </c>
      <c r="AE525" s="0" t="e">
        <f aca="false">IF(S525=0,"-",IF(S525&lt;AD525,(S525/100),((S525-AD525)/100)))</f>
        <v>#VALUE!</v>
      </c>
      <c r="AF525" s="0" t="n">
        <f aca="false">G525</f>
        <v>0</v>
      </c>
      <c r="AG525" s="0" t="n">
        <f aca="false">SUM(H525:Q525)</f>
        <v>0</v>
      </c>
    </row>
    <row r="526" customFormat="false" ht="13.5" hidden="true" customHeight="true" outlineLevel="0" collapsed="false">
      <c r="A526" s="13"/>
      <c r="B526" s="30"/>
      <c r="C526" s="15" t="s">
        <v>39</v>
      </c>
      <c r="D526" s="16" t="s">
        <v>62</v>
      </c>
      <c r="E526" s="16"/>
      <c r="F526" s="17" t="s">
        <v>37</v>
      </c>
      <c r="G526" s="17" t="n">
        <v>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0</v>
      </c>
      <c r="N526" s="17" t="n">
        <v>0</v>
      </c>
      <c r="O526" s="17" t="n">
        <v>0</v>
      </c>
      <c r="P526" s="17" t="n">
        <v>0</v>
      </c>
      <c r="Q526" s="17" t="n">
        <v>0</v>
      </c>
      <c r="R526" s="17" t="s">
        <v>37</v>
      </c>
      <c r="S526" s="18" t="str">
        <f aca="false">IF(F526="-","",SUM(G526:Q526))</f>
        <v/>
      </c>
      <c r="T526" s="19" t="n">
        <v>0</v>
      </c>
      <c r="U526" s="17"/>
      <c r="V526" s="17" t="str">
        <f aca="false">IFERROR(VLOOKUP(U526,'Plantilla y Concentrado'!$B$4:$C$811,2,0),"")</f>
        <v/>
      </c>
      <c r="W526" s="20" t="n">
        <f aca="false">IF(S526=0,1,IF(S526&gt;AD526,(1-AE526),IF(S526&lt;AD526,1)))</f>
        <v>0</v>
      </c>
      <c r="X526" s="20" t="str">
        <f aca="false">IF(OR(S526=0,S526=""),"-",T526/S526)</f>
        <v>-</v>
      </c>
      <c r="Y526" s="21" t="n">
        <f aca="false">IF(T526&gt;S526,"SI")</f>
        <v>0</v>
      </c>
      <c r="AD526" s="23" t="str">
        <f aca="false">IF(F526="-","",F526*0.021)</f>
        <v/>
      </c>
      <c r="AE526" s="0" t="e">
        <f aca="false">IF(S526=0,"-",IF(S526&lt;AD526,(S526/100),((S526-AD526)/100)))</f>
        <v>#VALUE!</v>
      </c>
      <c r="AF526" s="0" t="n">
        <f aca="false">G526</f>
        <v>0</v>
      </c>
      <c r="AG526" s="0" t="n">
        <f aca="false">SUM(H526:Q526)</f>
        <v>0</v>
      </c>
    </row>
    <row r="527" customFormat="false" ht="13.5" hidden="true" customHeight="true" outlineLevel="0" collapsed="false">
      <c r="A527" s="13"/>
      <c r="B527" s="30"/>
      <c r="C527" s="15" t="s">
        <v>39</v>
      </c>
      <c r="D527" s="16" t="s">
        <v>62</v>
      </c>
      <c r="E527" s="16"/>
      <c r="F527" s="17" t="s">
        <v>37</v>
      </c>
      <c r="G527" s="17" t="n">
        <v>0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0</v>
      </c>
      <c r="O527" s="17" t="n">
        <v>0</v>
      </c>
      <c r="P527" s="17" t="n">
        <v>0</v>
      </c>
      <c r="Q527" s="17" t="n">
        <v>0</v>
      </c>
      <c r="R527" s="17" t="s">
        <v>37</v>
      </c>
      <c r="S527" s="18" t="str">
        <f aca="false">IF(F527="-","",SUM(G527:Q527))</f>
        <v/>
      </c>
      <c r="T527" s="19" t="n">
        <v>0</v>
      </c>
      <c r="U527" s="17"/>
      <c r="V527" s="17" t="str">
        <f aca="false">IFERROR(VLOOKUP(U527,'Plantilla y Concentrado'!$B$4:$C$811,2,0),"")</f>
        <v/>
      </c>
      <c r="W527" s="20" t="n">
        <f aca="false">IF(S527=0,1,IF(S527&gt;AD527,(1-AE527),IF(S527&lt;AD527,1)))</f>
        <v>0</v>
      </c>
      <c r="X527" s="20" t="str">
        <f aca="false">IF(OR(S527=0,S527=""),"-",T527/S527)</f>
        <v>-</v>
      </c>
      <c r="Y527" s="21" t="n">
        <f aca="false">IF(T527&gt;S527,"SI")</f>
        <v>0</v>
      </c>
      <c r="AD527" s="23" t="str">
        <f aca="false">IF(F527="-","",F527*0.021)</f>
        <v/>
      </c>
      <c r="AE527" s="0" t="e">
        <f aca="false">IF(S527=0,"-",IF(S527&lt;AD527,(S527/100),((S527-AD527)/100)))</f>
        <v>#VALUE!</v>
      </c>
      <c r="AF527" s="0" t="n">
        <f aca="false">G527</f>
        <v>0</v>
      </c>
      <c r="AG527" s="0" t="n">
        <f aca="false">SUM(H527:Q527)</f>
        <v>0</v>
      </c>
    </row>
    <row r="528" customFormat="false" ht="13.5" hidden="true" customHeight="true" outlineLevel="0" collapsed="false">
      <c r="A528" s="13"/>
      <c r="B528" s="30"/>
      <c r="C528" s="15" t="s">
        <v>39</v>
      </c>
      <c r="D528" s="16" t="s">
        <v>62</v>
      </c>
      <c r="E528" s="16"/>
      <c r="F528" s="17" t="s">
        <v>37</v>
      </c>
      <c r="G528" s="17" t="n">
        <v>0</v>
      </c>
      <c r="H528" s="17" t="n">
        <v>0</v>
      </c>
      <c r="I528" s="17" t="n">
        <v>0</v>
      </c>
      <c r="J528" s="17" t="n">
        <v>0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7" t="n">
        <v>0</v>
      </c>
      <c r="R528" s="17" t="s">
        <v>37</v>
      </c>
      <c r="S528" s="18" t="str">
        <f aca="false">IF(F528="-","",SUM(G528:Q528))</f>
        <v/>
      </c>
      <c r="T528" s="19" t="n">
        <v>0</v>
      </c>
      <c r="U528" s="17"/>
      <c r="V528" s="17" t="str">
        <f aca="false">IFERROR(VLOOKUP(U528,'Plantilla y Concentrado'!$B$4:$C$811,2,0),"")</f>
        <v/>
      </c>
      <c r="W528" s="20" t="n">
        <f aca="false">IF(S528=0,1,IF(S528&gt;AD528,(1-AE528),IF(S528&lt;AD528,1)))</f>
        <v>0</v>
      </c>
      <c r="X528" s="20" t="str">
        <f aca="false">IF(OR(S528=0,S528=""),"-",T528/S528)</f>
        <v>-</v>
      </c>
      <c r="Y528" s="21" t="n">
        <f aca="false">IF(T528&gt;S528,"SI")</f>
        <v>0</v>
      </c>
      <c r="AD528" s="23" t="str">
        <f aca="false">IF(F528="-","",F528*0.021)</f>
        <v/>
      </c>
      <c r="AE528" s="0" t="e">
        <f aca="false">IF(S528=0,"-",IF(S528&lt;AD528,(S528/100),((S528-AD528)/100)))</f>
        <v>#VALUE!</v>
      </c>
      <c r="AF528" s="0" t="n">
        <f aca="false">G528</f>
        <v>0</v>
      </c>
      <c r="AG528" s="0" t="n">
        <f aca="false">SUM(H528:Q528)</f>
        <v>0</v>
      </c>
    </row>
    <row r="529" customFormat="false" ht="13.5" hidden="true" customHeight="true" outlineLevel="0" collapsed="false">
      <c r="A529" s="13"/>
      <c r="B529" s="30"/>
      <c r="C529" s="15" t="s">
        <v>39</v>
      </c>
      <c r="D529" s="16" t="s">
        <v>62</v>
      </c>
      <c r="E529" s="16"/>
      <c r="F529" s="17" t="s">
        <v>37</v>
      </c>
      <c r="G529" s="17" t="n">
        <v>0</v>
      </c>
      <c r="H529" s="17" t="n">
        <v>0</v>
      </c>
      <c r="I529" s="17" t="n">
        <v>0</v>
      </c>
      <c r="J529" s="17" t="n">
        <v>0</v>
      </c>
      <c r="K529" s="17" t="n">
        <v>0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7" t="n">
        <v>0</v>
      </c>
      <c r="R529" s="17" t="s">
        <v>37</v>
      </c>
      <c r="S529" s="18" t="str">
        <f aca="false">IF(F529="-","",SUM(G529:Q529))</f>
        <v/>
      </c>
      <c r="T529" s="19" t="n">
        <v>0</v>
      </c>
      <c r="U529" s="17"/>
      <c r="V529" s="17" t="str">
        <f aca="false">IFERROR(VLOOKUP(U529,'Plantilla y Concentrado'!$B$4:$C$811,2,0),"")</f>
        <v/>
      </c>
      <c r="W529" s="20" t="n">
        <f aca="false">IF(S529=0,1,IF(S529&gt;AD529,(1-AE529),IF(S529&lt;AD529,1)))</f>
        <v>0</v>
      </c>
      <c r="X529" s="20" t="str">
        <f aca="false">IF(OR(S529=0,S529=""),"-",T529/S529)</f>
        <v>-</v>
      </c>
      <c r="Y529" s="21" t="n">
        <f aca="false">IF(T529&gt;S529,"SI")</f>
        <v>0</v>
      </c>
      <c r="AD529" s="23" t="str">
        <f aca="false">IF(F529="-","",F529*0.021)</f>
        <v/>
      </c>
      <c r="AE529" s="0" t="e">
        <f aca="false">IF(S529=0,"-",IF(S529&lt;AD529,(S529/100),((S529-AD529)/100)))</f>
        <v>#VALUE!</v>
      </c>
      <c r="AF529" s="0" t="n">
        <f aca="false">G529</f>
        <v>0</v>
      </c>
      <c r="AG529" s="0" t="n">
        <f aca="false">SUM(H529:Q529)</f>
        <v>0</v>
      </c>
    </row>
    <row r="530" customFormat="false" ht="13.5" hidden="true" customHeight="true" outlineLevel="0" collapsed="false">
      <c r="A530" s="13"/>
      <c r="B530" s="30"/>
      <c r="C530" s="15" t="s">
        <v>39</v>
      </c>
      <c r="D530" s="16" t="s">
        <v>62</v>
      </c>
      <c r="E530" s="16"/>
      <c r="F530" s="17" t="s">
        <v>37</v>
      </c>
      <c r="G530" s="17" t="n">
        <v>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0</v>
      </c>
      <c r="O530" s="17" t="n">
        <v>0</v>
      </c>
      <c r="P530" s="17" t="n">
        <v>0</v>
      </c>
      <c r="Q530" s="17" t="n">
        <v>0</v>
      </c>
      <c r="R530" s="17" t="s">
        <v>37</v>
      </c>
      <c r="S530" s="18" t="str">
        <f aca="false">IF(F530="-","",SUM(G530:Q530))</f>
        <v/>
      </c>
      <c r="T530" s="19" t="n">
        <v>0</v>
      </c>
      <c r="U530" s="17"/>
      <c r="V530" s="17" t="str">
        <f aca="false">IFERROR(VLOOKUP(U530,'Plantilla y Concentrado'!$B$4:$C$811,2,0),"")</f>
        <v/>
      </c>
      <c r="W530" s="20" t="n">
        <f aca="false">IF(S530=0,1,IF(S530&gt;AD530,(1-AE530),IF(S530&lt;AD530,1)))</f>
        <v>0</v>
      </c>
      <c r="X530" s="20" t="str">
        <f aca="false">IF(OR(S530=0,S530=""),"-",T530/S530)</f>
        <v>-</v>
      </c>
      <c r="Y530" s="21" t="n">
        <f aca="false">IF(T530&gt;S530,"SI")</f>
        <v>0</v>
      </c>
      <c r="AD530" s="23" t="str">
        <f aca="false">IF(F530="-","",F530*0.021)</f>
        <v/>
      </c>
      <c r="AE530" s="0" t="e">
        <f aca="false">IF(S530=0,"-",IF(S530&lt;AD530,(S530/100),((S530-AD530)/100)))</f>
        <v>#VALUE!</v>
      </c>
      <c r="AF530" s="0" t="n">
        <f aca="false">G530</f>
        <v>0</v>
      </c>
      <c r="AG530" s="0" t="n">
        <f aca="false">SUM(H530:Q530)</f>
        <v>0</v>
      </c>
    </row>
    <row r="531" customFormat="false" ht="13.5" hidden="true" customHeight="true" outlineLevel="0" collapsed="false">
      <c r="A531" s="13"/>
      <c r="B531" s="30"/>
      <c r="C531" s="15" t="s">
        <v>39</v>
      </c>
      <c r="D531" s="16" t="s">
        <v>62</v>
      </c>
      <c r="E531" s="16"/>
      <c r="F531" s="17" t="s">
        <v>37</v>
      </c>
      <c r="G531" s="17" t="n">
        <v>0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0</v>
      </c>
      <c r="O531" s="17" t="n">
        <v>0</v>
      </c>
      <c r="P531" s="17" t="n">
        <v>0</v>
      </c>
      <c r="Q531" s="17" t="n">
        <v>0</v>
      </c>
      <c r="R531" s="17" t="s">
        <v>37</v>
      </c>
      <c r="S531" s="18" t="str">
        <f aca="false">IF(F531="-","",SUM(G531:Q531))</f>
        <v/>
      </c>
      <c r="T531" s="19" t="n">
        <v>0</v>
      </c>
      <c r="U531" s="17"/>
      <c r="V531" s="17" t="str">
        <f aca="false">IFERROR(VLOOKUP(U531,'Plantilla y Concentrado'!$B$4:$C$811,2,0),"")</f>
        <v/>
      </c>
      <c r="W531" s="20" t="n">
        <f aca="false">IF(S531=0,1,IF(S531&gt;AD531,(1-AE531),IF(S531&lt;AD531,1)))</f>
        <v>0</v>
      </c>
      <c r="X531" s="20" t="str">
        <f aca="false">IF(OR(S531=0,S531=""),"-",T531/S531)</f>
        <v>-</v>
      </c>
      <c r="Y531" s="21" t="n">
        <f aca="false">IF(T531&gt;S531,"SI")</f>
        <v>0</v>
      </c>
      <c r="AD531" s="23" t="str">
        <f aca="false">IF(F531="-","",F531*0.021)</f>
        <v/>
      </c>
      <c r="AE531" s="0" t="e">
        <f aca="false">IF(S531=0,"-",IF(S531&lt;AD531,(S531/100),((S531-AD531)/100)))</f>
        <v>#VALUE!</v>
      </c>
      <c r="AF531" s="0" t="n">
        <f aca="false">G531</f>
        <v>0</v>
      </c>
      <c r="AG531" s="0" t="n">
        <f aca="false">SUM(H531:Q531)</f>
        <v>0</v>
      </c>
    </row>
    <row r="532" customFormat="false" ht="13.5" hidden="false" customHeight="true" outlineLevel="0" collapsed="false">
      <c r="A532" s="13"/>
      <c r="B532" s="30"/>
      <c r="C532" s="25" t="s">
        <v>65</v>
      </c>
      <c r="D532" s="25"/>
      <c r="E532" s="26"/>
      <c r="F532" s="26" t="n">
        <f aca="false">SUM(F518:F531)</f>
        <v>295</v>
      </c>
      <c r="G532" s="26" t="n">
        <f aca="false">SUM(G518:G531)</f>
        <v>0</v>
      </c>
      <c r="H532" s="26" t="n">
        <f aca="false">SUM(H518:H531)</f>
        <v>0</v>
      </c>
      <c r="I532" s="26" t="n">
        <f aca="false">SUM(I518:I531)</f>
        <v>0</v>
      </c>
      <c r="J532" s="26" t="n">
        <f aca="false">SUM(J518:J531)</f>
        <v>0</v>
      </c>
      <c r="K532" s="26" t="n">
        <f aca="false">SUM(K518:K531)</f>
        <v>0</v>
      </c>
      <c r="L532" s="26" t="n">
        <f aca="false">SUM(L518:L531)</f>
        <v>0</v>
      </c>
      <c r="M532" s="26" t="n">
        <f aca="false">SUM(M518:M531)</f>
        <v>0</v>
      </c>
      <c r="N532" s="26" t="n">
        <f aca="false">SUM(N518:N531)</f>
        <v>0</v>
      </c>
      <c r="O532" s="26" t="n">
        <f aca="false">SUM(O518:O531)</f>
        <v>0</v>
      </c>
      <c r="P532" s="26" t="n">
        <f aca="false">SUM(P518:P531)</f>
        <v>0</v>
      </c>
      <c r="Q532" s="26" t="n">
        <f aca="false">SUM(Q518:Q531)</f>
        <v>0</v>
      </c>
      <c r="R532" s="26" t="n">
        <f aca="false">COUNTIF((R518:R531),"Si")</f>
        <v>5</v>
      </c>
      <c r="S532" s="18" t="n">
        <f aca="false">IF(F532="-","",SUM(G532:Q532))</f>
        <v>0</v>
      </c>
      <c r="T532" s="27" t="n">
        <f aca="false">SUM(T518:T531)</f>
        <v>0</v>
      </c>
      <c r="U532" s="26"/>
      <c r="V532" s="26" t="str">
        <f aca="false">IFERROR(VLOOKUP(U532,'Plantilla y Concentrado'!$B$4:$C$811,2,0),"")</f>
        <v/>
      </c>
      <c r="W532" s="20" t="n">
        <f aca="false">AVERAGE(W518:W531)</f>
        <v>0.357142857142857</v>
      </c>
      <c r="X532" s="20" t="str">
        <f aca="false">IF(OR(S532=0,S532=""),"-",T532/S532)</f>
        <v>-</v>
      </c>
      <c r="Y532" s="21" t="n">
        <f aca="false">IF(T532&gt;S532,"SI")</f>
        <v>0</v>
      </c>
      <c r="AD532" s="23" t="n">
        <f aca="false">IF(F532="-","",F532*0.021)</f>
        <v>6.195</v>
      </c>
      <c r="AE532" s="0" t="str">
        <f aca="false">IF(S532=0,"-",IF(S532&lt;AD532,(S532/100),((S532-AD532)/100)))</f>
        <v>-</v>
      </c>
      <c r="AF532" s="0" t="n">
        <f aca="false">G532</f>
        <v>0</v>
      </c>
      <c r="AG532" s="0" t="n">
        <f aca="false">SUM(H532:Q532)</f>
        <v>0</v>
      </c>
    </row>
    <row r="533" customFormat="false" ht="13.5" hidden="true" customHeight="true" outlineLevel="0" collapsed="false">
      <c r="A533" s="13"/>
      <c r="B533" s="30"/>
      <c r="C533" s="15"/>
      <c r="D533" s="16" t="s">
        <v>66</v>
      </c>
      <c r="E533" s="16"/>
      <c r="F533" s="17" t="s">
        <v>37</v>
      </c>
      <c r="G533" s="17" t="n">
        <v>0</v>
      </c>
      <c r="H533" s="17" t="n">
        <v>0</v>
      </c>
      <c r="I533" s="17" t="n">
        <v>0</v>
      </c>
      <c r="J533" s="17" t="n">
        <v>0</v>
      </c>
      <c r="K533" s="17" t="n">
        <v>0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7" t="n">
        <v>0</v>
      </c>
      <c r="R533" s="17" t="s">
        <v>37</v>
      </c>
      <c r="S533" s="18" t="str">
        <f aca="false">IF(F533="-","",SUM(G533:Q533))</f>
        <v/>
      </c>
      <c r="T533" s="19" t="n">
        <v>0</v>
      </c>
      <c r="U533" s="17"/>
      <c r="V533" s="17" t="str">
        <f aca="false">IFERROR(VLOOKUP(U533,'Plantilla y Concentrado'!$B$4:$C$811,2,0),"")</f>
        <v/>
      </c>
      <c r="W533" s="20" t="n">
        <f aca="false">IF(S533=0,1,IF(S533&gt;AD533,(1-AE533),IF(S533&lt;AD533,1)))</f>
        <v>0</v>
      </c>
      <c r="X533" s="20" t="str">
        <f aca="false">IF(OR(S533=0,S533=""),"-",T533/S533)</f>
        <v>-</v>
      </c>
      <c r="Y533" s="21" t="n">
        <f aca="false">IF(T533&gt;S533,"SI")</f>
        <v>0</v>
      </c>
      <c r="AD533" s="23" t="str">
        <f aca="false">IF(F533="-","",F533*0.021)</f>
        <v/>
      </c>
      <c r="AE533" s="0" t="e">
        <f aca="false">IF(S533=0,"-",IF(S533&lt;AD533,(S533/100),((S533-AD533)/100)))</f>
        <v>#VALUE!</v>
      </c>
      <c r="AF533" s="0" t="n">
        <f aca="false">G533</f>
        <v>0</v>
      </c>
      <c r="AG533" s="0" t="n">
        <f aca="false">SUM(H533:Q533)</f>
        <v>0</v>
      </c>
    </row>
    <row r="534" customFormat="false" ht="13.5" hidden="true" customHeight="true" outlineLevel="0" collapsed="false">
      <c r="A534" s="13"/>
      <c r="B534" s="30"/>
      <c r="C534" s="15"/>
      <c r="D534" s="16" t="s">
        <v>66</v>
      </c>
      <c r="E534" s="16"/>
      <c r="F534" s="17" t="s">
        <v>37</v>
      </c>
      <c r="G534" s="17" t="n">
        <v>0</v>
      </c>
      <c r="H534" s="17" t="n">
        <v>0</v>
      </c>
      <c r="I534" s="17" t="n">
        <v>0</v>
      </c>
      <c r="J534" s="17" t="n">
        <v>0</v>
      </c>
      <c r="K534" s="17" t="n">
        <v>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7" t="n">
        <v>0</v>
      </c>
      <c r="R534" s="17" t="s">
        <v>37</v>
      </c>
      <c r="S534" s="18" t="str">
        <f aca="false">IF(F534="-","",SUM(G534:Q534))</f>
        <v/>
      </c>
      <c r="T534" s="19" t="n">
        <v>0</v>
      </c>
      <c r="U534" s="17"/>
      <c r="V534" s="17" t="str">
        <f aca="false">IFERROR(VLOOKUP(U534,'Plantilla y Concentrado'!$B$4:$C$811,2,0),"")</f>
        <v/>
      </c>
      <c r="W534" s="20" t="n">
        <f aca="false">IF(S534=0,1,IF(S534&gt;AD534,(1-AE534),IF(S534&lt;AD534,1)))</f>
        <v>0</v>
      </c>
      <c r="X534" s="20" t="str">
        <f aca="false">IF(OR(S534=0,S534=""),"-",T534/S534)</f>
        <v>-</v>
      </c>
      <c r="Y534" s="21" t="n">
        <f aca="false">IF(T534&gt;S534,"SI")</f>
        <v>0</v>
      </c>
      <c r="AD534" s="23" t="str">
        <f aca="false">IF(F534="-","",F534*0.021)</f>
        <v/>
      </c>
      <c r="AE534" s="0" t="e">
        <f aca="false">IF(S534=0,"-",IF(S534&lt;AD534,(S534/100),((S534-AD534)/100)))</f>
        <v>#VALUE!</v>
      </c>
      <c r="AF534" s="0" t="n">
        <f aca="false">G534</f>
        <v>0</v>
      </c>
      <c r="AG534" s="0" t="n">
        <f aca="false">SUM(H534:Q534)</f>
        <v>0</v>
      </c>
    </row>
    <row r="535" customFormat="false" ht="13.5" hidden="true" customHeight="true" outlineLevel="0" collapsed="false">
      <c r="A535" s="13"/>
      <c r="B535" s="30"/>
      <c r="C535" s="15"/>
      <c r="D535" s="16" t="s">
        <v>66</v>
      </c>
      <c r="E535" s="16"/>
      <c r="F535" s="17" t="s">
        <v>37</v>
      </c>
      <c r="G535" s="17" t="n">
        <v>0</v>
      </c>
      <c r="H535" s="17" t="n">
        <v>0</v>
      </c>
      <c r="I535" s="17" t="n">
        <v>0</v>
      </c>
      <c r="J535" s="17" t="n">
        <v>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7" t="n">
        <v>0</v>
      </c>
      <c r="R535" s="17" t="s">
        <v>37</v>
      </c>
      <c r="S535" s="18" t="str">
        <f aca="false">IF(F535="-","",SUM(G535:Q535))</f>
        <v/>
      </c>
      <c r="T535" s="19" t="n">
        <v>0</v>
      </c>
      <c r="U535" s="17"/>
      <c r="V535" s="17" t="str">
        <f aca="false">IFERROR(VLOOKUP(U535,'Plantilla y Concentrado'!$B$4:$C$811,2,0),"")</f>
        <v/>
      </c>
      <c r="W535" s="20" t="n">
        <f aca="false">IF(S535=0,1,IF(S535&gt;AD535,(1-AE535),IF(S535&lt;AD535,1)))</f>
        <v>0</v>
      </c>
      <c r="X535" s="20" t="str">
        <f aca="false">IF(OR(S535=0,S535=""),"-",T535/S535)</f>
        <v>-</v>
      </c>
      <c r="Y535" s="21" t="n">
        <f aca="false">IF(T535&gt;S535,"SI")</f>
        <v>0</v>
      </c>
      <c r="AD535" s="23" t="str">
        <f aca="false">IF(F535="-","",F535*0.021)</f>
        <v/>
      </c>
      <c r="AE535" s="0" t="e">
        <f aca="false">IF(S535=0,"-",IF(S535&lt;AD535,(S535/100),((S535-AD535)/100)))</f>
        <v>#VALUE!</v>
      </c>
      <c r="AF535" s="0" t="n">
        <f aca="false">G535</f>
        <v>0</v>
      </c>
      <c r="AG535" s="0" t="n">
        <f aca="false">SUM(H535:Q535)</f>
        <v>0</v>
      </c>
    </row>
    <row r="536" customFormat="false" ht="13.5" hidden="true" customHeight="true" outlineLevel="0" collapsed="false">
      <c r="A536" s="13"/>
      <c r="B536" s="30"/>
      <c r="C536" s="15"/>
      <c r="D536" s="16" t="s">
        <v>66</v>
      </c>
      <c r="E536" s="16"/>
      <c r="F536" s="17" t="s">
        <v>37</v>
      </c>
      <c r="G536" s="17" t="n">
        <v>0</v>
      </c>
      <c r="H536" s="17" t="n">
        <v>0</v>
      </c>
      <c r="I536" s="17" t="n">
        <v>0</v>
      </c>
      <c r="J536" s="17" t="n">
        <v>0</v>
      </c>
      <c r="K536" s="17" t="n">
        <v>0</v>
      </c>
      <c r="L536" s="17" t="n">
        <v>0</v>
      </c>
      <c r="M536" s="17" t="n">
        <v>0</v>
      </c>
      <c r="N536" s="17" t="n">
        <v>0</v>
      </c>
      <c r="O536" s="17" t="n">
        <v>0</v>
      </c>
      <c r="P536" s="17" t="n">
        <v>0</v>
      </c>
      <c r="Q536" s="17" t="n">
        <v>0</v>
      </c>
      <c r="R536" s="17" t="s">
        <v>37</v>
      </c>
      <c r="S536" s="18" t="str">
        <f aca="false">IF(F536="-","",SUM(G536:Q536))</f>
        <v/>
      </c>
      <c r="T536" s="19" t="n">
        <v>0</v>
      </c>
      <c r="U536" s="17"/>
      <c r="V536" s="17" t="str">
        <f aca="false">IFERROR(VLOOKUP(U536,'Plantilla y Concentrado'!$B$4:$C$811,2,0),"")</f>
        <v/>
      </c>
      <c r="W536" s="20" t="n">
        <f aca="false">IF(S536=0,1,IF(S536&gt;AD536,(1-AE536),IF(S536&lt;AD536,1)))</f>
        <v>0</v>
      </c>
      <c r="X536" s="20" t="str">
        <f aca="false">IF(OR(S536=0,S536=""),"-",T536/S536)</f>
        <v>-</v>
      </c>
      <c r="Y536" s="21" t="n">
        <f aca="false">IF(T536&gt;S536,"SI")</f>
        <v>0</v>
      </c>
      <c r="AD536" s="23" t="str">
        <f aca="false">IF(F536="-","",F536*0.021)</f>
        <v/>
      </c>
      <c r="AE536" s="0" t="e">
        <f aca="false">IF(S536=0,"-",IF(S536&lt;AD536,(S536/100),((S536-AD536)/100)))</f>
        <v>#VALUE!</v>
      </c>
      <c r="AF536" s="0" t="n">
        <f aca="false">G536</f>
        <v>0</v>
      </c>
      <c r="AG536" s="0" t="n">
        <f aca="false">SUM(H536:Q536)</f>
        <v>0</v>
      </c>
    </row>
    <row r="537" customFormat="false" ht="13.5" hidden="true" customHeight="true" outlineLevel="0" collapsed="false">
      <c r="A537" s="13"/>
      <c r="B537" s="30"/>
      <c r="C537" s="15"/>
      <c r="D537" s="16" t="s">
        <v>66</v>
      </c>
      <c r="E537" s="16"/>
      <c r="F537" s="17" t="s">
        <v>37</v>
      </c>
      <c r="G537" s="17" t="n">
        <v>0</v>
      </c>
      <c r="H537" s="17" t="n">
        <v>0</v>
      </c>
      <c r="I537" s="17" t="n">
        <v>0</v>
      </c>
      <c r="J537" s="17" t="n">
        <v>0</v>
      </c>
      <c r="K537" s="17" t="n">
        <v>0</v>
      </c>
      <c r="L537" s="17" t="n">
        <v>0</v>
      </c>
      <c r="M537" s="17" t="n">
        <v>0</v>
      </c>
      <c r="N537" s="17" t="n">
        <v>0</v>
      </c>
      <c r="O537" s="17" t="n">
        <v>0</v>
      </c>
      <c r="P537" s="17" t="n">
        <v>0</v>
      </c>
      <c r="Q537" s="17" t="n">
        <v>0</v>
      </c>
      <c r="R537" s="17" t="s">
        <v>37</v>
      </c>
      <c r="S537" s="18" t="str">
        <f aca="false">IF(F537="-","",SUM(G537:Q537))</f>
        <v/>
      </c>
      <c r="T537" s="19" t="n">
        <v>0</v>
      </c>
      <c r="U537" s="17"/>
      <c r="V537" s="17" t="str">
        <f aca="false">IFERROR(VLOOKUP(U537,'Plantilla y Concentrado'!$B$4:$C$811,2,0),"")</f>
        <v/>
      </c>
      <c r="W537" s="20" t="n">
        <f aca="false">IF(S537=0,1,IF(S537&gt;AD537,(1-AE537),IF(S537&lt;AD537,1)))</f>
        <v>0</v>
      </c>
      <c r="X537" s="20" t="str">
        <f aca="false">IF(OR(S537=0,S537=""),"-",T537/S537)</f>
        <v>-</v>
      </c>
      <c r="Y537" s="21" t="n">
        <f aca="false">IF(T537&gt;S537,"SI")</f>
        <v>0</v>
      </c>
      <c r="AD537" s="23" t="str">
        <f aca="false">IF(F537="-","",F537*0.021)</f>
        <v/>
      </c>
      <c r="AE537" s="0" t="e">
        <f aca="false">IF(S537=0,"-",IF(S537&lt;AD537,(S537/100),((S537-AD537)/100)))</f>
        <v>#VALUE!</v>
      </c>
      <c r="AF537" s="0" t="n">
        <f aca="false">G537</f>
        <v>0</v>
      </c>
      <c r="AG537" s="0" t="n">
        <f aca="false">SUM(H537:Q537)</f>
        <v>0</v>
      </c>
    </row>
    <row r="538" customFormat="false" ht="13.5" hidden="true" customHeight="true" outlineLevel="0" collapsed="false">
      <c r="A538" s="13"/>
      <c r="B538" s="30"/>
      <c r="C538" s="25" t="s">
        <v>67</v>
      </c>
      <c r="D538" s="25"/>
      <c r="E538" s="26"/>
      <c r="F538" s="26" t="n">
        <f aca="false">SUM(F533:F537)</f>
        <v>0</v>
      </c>
      <c r="G538" s="26" t="n">
        <f aca="false">SUM(G533:G537)</f>
        <v>0</v>
      </c>
      <c r="H538" s="26" t="n">
        <f aca="false">SUM(H533:H537)</f>
        <v>0</v>
      </c>
      <c r="I538" s="26" t="n">
        <f aca="false">SUM(I533:I537)</f>
        <v>0</v>
      </c>
      <c r="J538" s="26" t="n">
        <f aca="false">SUM(J533:J537)</f>
        <v>0</v>
      </c>
      <c r="K538" s="26" t="n">
        <f aca="false">SUM(K533:K537)</f>
        <v>0</v>
      </c>
      <c r="L538" s="26" t="n">
        <f aca="false">SUM(L533:L537)</f>
        <v>0</v>
      </c>
      <c r="M538" s="26" t="n">
        <f aca="false">SUM(M533:M537)</f>
        <v>0</v>
      </c>
      <c r="N538" s="26" t="n">
        <f aca="false">SUM(N533:N537)</f>
        <v>0</v>
      </c>
      <c r="O538" s="26" t="n">
        <f aca="false">SUM(O533:O537)</f>
        <v>0</v>
      </c>
      <c r="P538" s="26" t="n">
        <f aca="false">SUM(P533:P537)</f>
        <v>0</v>
      </c>
      <c r="Q538" s="26" t="n">
        <f aca="false">SUM(Q533:Q537)</f>
        <v>0</v>
      </c>
      <c r="R538" s="26" t="n">
        <f aca="false">COUNTIF((R533:R537),"Si")</f>
        <v>0</v>
      </c>
      <c r="S538" s="18" t="n">
        <f aca="false">IF(F538="-","",SUM(G538:Q538))</f>
        <v>0</v>
      </c>
      <c r="T538" s="27" t="n">
        <f aca="false">SUM(T533:T537)</f>
        <v>0</v>
      </c>
      <c r="U538" s="26"/>
      <c r="V538" s="26" t="str">
        <f aca="false">IFERROR(VLOOKUP(U538,'Plantilla y Concentrado'!$B$4:$C$811,2,0),"")</f>
        <v/>
      </c>
      <c r="W538" s="20" t="n">
        <f aca="false">AVERAGE(W533:W537)</f>
        <v>0</v>
      </c>
      <c r="X538" s="20" t="str">
        <f aca="false">IF(OR(S538=0,S538=""),"-",T538/S538)</f>
        <v>-</v>
      </c>
      <c r="Y538" s="21" t="n">
        <f aca="false">IF(T538&gt;S538,"SI")</f>
        <v>0</v>
      </c>
      <c r="AD538" s="23" t="n">
        <f aca="false">IF(F538="-","",F538*0.021)</f>
        <v>0</v>
      </c>
      <c r="AE538" s="0" t="str">
        <f aca="false">IF(S538=0,"-",IF(S538&lt;AD538,(S538/100),((S538-AD538)/100)))</f>
        <v>-</v>
      </c>
      <c r="AF538" s="0" t="n">
        <f aca="false">G538</f>
        <v>0</v>
      </c>
      <c r="AG538" s="0" t="n">
        <f aca="false">SUM(H538:Q538)</f>
        <v>0</v>
      </c>
    </row>
    <row r="539" customFormat="false" ht="13.5" hidden="true" customHeight="true" outlineLevel="0" collapsed="false">
      <c r="A539" s="13"/>
      <c r="B539" s="30"/>
      <c r="C539" s="15"/>
      <c r="D539" s="16" t="s">
        <v>68</v>
      </c>
      <c r="E539" s="16"/>
      <c r="F539" s="17" t="s">
        <v>37</v>
      </c>
      <c r="G539" s="17" t="n">
        <v>0</v>
      </c>
      <c r="H539" s="17" t="n">
        <v>0</v>
      </c>
      <c r="I539" s="17" t="n">
        <v>0</v>
      </c>
      <c r="J539" s="17" t="n">
        <v>0</v>
      </c>
      <c r="K539" s="17" t="n">
        <v>0</v>
      </c>
      <c r="L539" s="17" t="n">
        <v>0</v>
      </c>
      <c r="M539" s="17" t="n">
        <v>0</v>
      </c>
      <c r="N539" s="17" t="n">
        <v>0</v>
      </c>
      <c r="O539" s="17" t="n">
        <v>0</v>
      </c>
      <c r="P539" s="17" t="n">
        <v>0</v>
      </c>
      <c r="Q539" s="17" t="n">
        <v>0</v>
      </c>
      <c r="R539" s="17" t="s">
        <v>37</v>
      </c>
      <c r="S539" s="18" t="str">
        <f aca="false">IF(F539="-","",SUM(G539:Q539))</f>
        <v/>
      </c>
      <c r="T539" s="19" t="n">
        <v>0</v>
      </c>
      <c r="U539" s="17"/>
      <c r="V539" s="17" t="str">
        <f aca="false">IFERROR(VLOOKUP(U539,'Plantilla y Concentrado'!$B$4:$C$811,2,0),"")</f>
        <v/>
      </c>
      <c r="W539" s="20" t="n">
        <f aca="false">IF(S539=0,1,IF(S539&gt;AD539,(1-AE539),IF(S539&lt;AD539,1)))</f>
        <v>0</v>
      </c>
      <c r="X539" s="20" t="str">
        <f aca="false">IF(OR(S539=0,S539=""),"-",T539/S539)</f>
        <v>-</v>
      </c>
      <c r="Y539" s="21" t="n">
        <f aca="false">IF(T539&gt;S539,"SI")</f>
        <v>0</v>
      </c>
      <c r="AD539" s="23" t="str">
        <f aca="false">IF(F539="-","",F539*0.021)</f>
        <v/>
      </c>
      <c r="AE539" s="0" t="e">
        <f aca="false">IF(S539=0,"-",IF(S539&lt;AD539,(S539/100),((S539-AD539)/100)))</f>
        <v>#VALUE!</v>
      </c>
      <c r="AF539" s="0" t="n">
        <f aca="false">G539</f>
        <v>0</v>
      </c>
      <c r="AG539" s="0" t="n">
        <f aca="false">SUM(H539:Q539)</f>
        <v>0</v>
      </c>
    </row>
    <row r="540" customFormat="false" ht="13.5" hidden="true" customHeight="true" outlineLevel="0" collapsed="false">
      <c r="A540" s="13"/>
      <c r="B540" s="30"/>
      <c r="C540" s="15"/>
      <c r="D540" s="16" t="s">
        <v>68</v>
      </c>
      <c r="E540" s="16"/>
      <c r="F540" s="17" t="s">
        <v>37</v>
      </c>
      <c r="G540" s="17" t="n">
        <v>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0</v>
      </c>
      <c r="O540" s="17" t="n">
        <v>0</v>
      </c>
      <c r="P540" s="17" t="n">
        <v>0</v>
      </c>
      <c r="Q540" s="17" t="n">
        <v>0</v>
      </c>
      <c r="R540" s="17" t="s">
        <v>37</v>
      </c>
      <c r="S540" s="18" t="str">
        <f aca="false">IF(F540="-","",SUM(G540:Q540))</f>
        <v/>
      </c>
      <c r="T540" s="19" t="n">
        <v>0</v>
      </c>
      <c r="U540" s="17"/>
      <c r="V540" s="17" t="str">
        <f aca="false">IFERROR(VLOOKUP(U540,'Plantilla y Concentrado'!$B$4:$C$811,2,0),"")</f>
        <v/>
      </c>
      <c r="W540" s="20" t="n">
        <f aca="false">IF(S540=0,1,IF(S540&gt;AD540,(1-AE540),IF(S540&lt;AD540,1)))</f>
        <v>0</v>
      </c>
      <c r="X540" s="20" t="str">
        <f aca="false">IF(OR(S540=0,S540=""),"-",T540/S540)</f>
        <v>-</v>
      </c>
      <c r="Y540" s="21" t="n">
        <f aca="false">IF(T540&gt;S540,"SI")</f>
        <v>0</v>
      </c>
      <c r="AD540" s="23" t="str">
        <f aca="false">IF(F540="-","",F540*0.021)</f>
        <v/>
      </c>
      <c r="AE540" s="0" t="e">
        <f aca="false">IF(S540=0,"-",IF(S540&lt;AD540,(S540/100),((S540-AD540)/100)))</f>
        <v>#VALUE!</v>
      </c>
      <c r="AF540" s="0" t="n">
        <f aca="false">G540</f>
        <v>0</v>
      </c>
      <c r="AG540" s="0" t="n">
        <f aca="false">SUM(H540:Q540)</f>
        <v>0</v>
      </c>
    </row>
    <row r="541" customFormat="false" ht="13.5" hidden="true" customHeight="true" outlineLevel="0" collapsed="false">
      <c r="A541" s="13"/>
      <c r="B541" s="30"/>
      <c r="C541" s="15"/>
      <c r="D541" s="16" t="s">
        <v>68</v>
      </c>
      <c r="E541" s="16"/>
      <c r="F541" s="17" t="s">
        <v>37</v>
      </c>
      <c r="G541" s="17" t="n">
        <v>0</v>
      </c>
      <c r="H541" s="17" t="n">
        <v>0</v>
      </c>
      <c r="I541" s="17" t="n">
        <v>0</v>
      </c>
      <c r="J541" s="17" t="n">
        <v>0</v>
      </c>
      <c r="K541" s="17" t="n">
        <v>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7" t="n">
        <v>0</v>
      </c>
      <c r="R541" s="17" t="s">
        <v>37</v>
      </c>
      <c r="S541" s="18" t="str">
        <f aca="false">IF(F541="-","",SUM(G541:Q541))</f>
        <v/>
      </c>
      <c r="T541" s="19" t="n">
        <v>0</v>
      </c>
      <c r="U541" s="17"/>
      <c r="V541" s="17" t="str">
        <f aca="false">IFERROR(VLOOKUP(U541,'Plantilla y Concentrado'!$B$4:$C$811,2,0),"")</f>
        <v/>
      </c>
      <c r="W541" s="20" t="n">
        <f aca="false">IF(S541=0,1,IF(S541&gt;AD541,(1-AE541),IF(S541&lt;AD541,1)))</f>
        <v>0</v>
      </c>
      <c r="X541" s="20" t="str">
        <f aca="false">IF(OR(S541=0,S541=""),"-",T541/S541)</f>
        <v>-</v>
      </c>
      <c r="Y541" s="21" t="n">
        <f aca="false">IF(T541&gt;S541,"SI")</f>
        <v>0</v>
      </c>
      <c r="AD541" s="23" t="str">
        <f aca="false">IF(F541="-","",F541*0.021)</f>
        <v/>
      </c>
      <c r="AE541" s="0" t="e">
        <f aca="false">IF(S541=0,"-",IF(S541&lt;AD541,(S541/100),((S541-AD541)/100)))</f>
        <v>#VALUE!</v>
      </c>
      <c r="AF541" s="0" t="n">
        <f aca="false">G541</f>
        <v>0</v>
      </c>
      <c r="AG541" s="0" t="n">
        <f aca="false">SUM(H541:Q541)</f>
        <v>0</v>
      </c>
    </row>
    <row r="542" customFormat="false" ht="13.5" hidden="true" customHeight="true" outlineLevel="0" collapsed="false">
      <c r="A542" s="13"/>
      <c r="B542" s="30"/>
      <c r="C542" s="15"/>
      <c r="D542" s="16" t="s">
        <v>68</v>
      </c>
      <c r="E542" s="16"/>
      <c r="F542" s="17" t="s">
        <v>37</v>
      </c>
      <c r="G542" s="17" t="n">
        <v>0</v>
      </c>
      <c r="H542" s="17" t="n">
        <v>0</v>
      </c>
      <c r="I542" s="17" t="n">
        <v>0</v>
      </c>
      <c r="J542" s="17" t="n">
        <v>0</v>
      </c>
      <c r="K542" s="17" t="n">
        <v>0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7" t="n">
        <v>0</v>
      </c>
      <c r="R542" s="17" t="s">
        <v>37</v>
      </c>
      <c r="S542" s="18" t="str">
        <f aca="false">IF(F542="-","",SUM(G542:Q542))</f>
        <v/>
      </c>
      <c r="T542" s="19" t="n">
        <v>0</v>
      </c>
      <c r="U542" s="17"/>
      <c r="V542" s="17" t="str">
        <f aca="false">IFERROR(VLOOKUP(U542,'Plantilla y Concentrado'!$B$4:$C$811,2,0),"")</f>
        <v/>
      </c>
      <c r="W542" s="20" t="n">
        <f aca="false">IF(S542=0,1,IF(S542&gt;AD542,(1-AE542),IF(S542&lt;AD542,1)))</f>
        <v>0</v>
      </c>
      <c r="X542" s="20" t="str">
        <f aca="false">IF(OR(S542=0,S542=""),"-",T542/S542)</f>
        <v>-</v>
      </c>
      <c r="Y542" s="21" t="n">
        <f aca="false">IF(T542&gt;S542,"SI")</f>
        <v>0</v>
      </c>
      <c r="AD542" s="23" t="str">
        <f aca="false">IF(F542="-","",F542*0.021)</f>
        <v/>
      </c>
      <c r="AE542" s="0" t="e">
        <f aca="false">IF(S542=0,"-",IF(S542&lt;AD542,(S542/100),((S542-AD542)/100)))</f>
        <v>#VALUE!</v>
      </c>
      <c r="AF542" s="0" t="n">
        <f aca="false">G542</f>
        <v>0</v>
      </c>
      <c r="AG542" s="0" t="n">
        <f aca="false">SUM(H542:Q542)</f>
        <v>0</v>
      </c>
    </row>
    <row r="543" customFormat="false" ht="13.5" hidden="true" customHeight="true" outlineLevel="0" collapsed="false">
      <c r="A543" s="13"/>
      <c r="B543" s="30"/>
      <c r="C543" s="15"/>
      <c r="D543" s="16" t="s">
        <v>68</v>
      </c>
      <c r="E543" s="16"/>
      <c r="F543" s="17" t="s">
        <v>37</v>
      </c>
      <c r="G543" s="17" t="n">
        <v>0</v>
      </c>
      <c r="H543" s="17" t="n">
        <v>0</v>
      </c>
      <c r="I543" s="17" t="n">
        <v>0</v>
      </c>
      <c r="J543" s="17" t="n">
        <v>0</v>
      </c>
      <c r="K543" s="17" t="n">
        <v>0</v>
      </c>
      <c r="L543" s="17" t="n">
        <v>0</v>
      </c>
      <c r="M543" s="17" t="n">
        <v>0</v>
      </c>
      <c r="N543" s="17" t="n">
        <v>0</v>
      </c>
      <c r="O543" s="17" t="n">
        <v>0</v>
      </c>
      <c r="P543" s="17" t="n">
        <v>0</v>
      </c>
      <c r="Q543" s="17" t="n">
        <v>0</v>
      </c>
      <c r="R543" s="17" t="s">
        <v>37</v>
      </c>
      <c r="S543" s="18" t="str">
        <f aca="false">IF(F543="-","",SUM(G543:Q543))</f>
        <v/>
      </c>
      <c r="T543" s="19" t="n">
        <v>0</v>
      </c>
      <c r="U543" s="17"/>
      <c r="V543" s="17" t="str">
        <f aca="false">IFERROR(VLOOKUP(U543,'Plantilla y Concentrado'!$B$4:$C$811,2,0),"")</f>
        <v/>
      </c>
      <c r="W543" s="20" t="n">
        <f aca="false">IF(S543=0,1,IF(S543&gt;AD543,(1-AE543),IF(S543&lt;AD543,1)))</f>
        <v>0</v>
      </c>
      <c r="X543" s="20" t="str">
        <f aca="false">IF(OR(S543=0,S543=""),"-",T543/S543)</f>
        <v>-</v>
      </c>
      <c r="Y543" s="21" t="n">
        <f aca="false">IF(T543&gt;S543,"SI")</f>
        <v>0</v>
      </c>
      <c r="AD543" s="23" t="str">
        <f aca="false">IF(F543="-","",F543*0.021)</f>
        <v/>
      </c>
      <c r="AE543" s="0" t="e">
        <f aca="false">IF(S543=0,"-",IF(S543&lt;AD543,(S543/100),((S543-AD543)/100)))</f>
        <v>#VALUE!</v>
      </c>
      <c r="AF543" s="0" t="n">
        <f aca="false">G543</f>
        <v>0</v>
      </c>
      <c r="AG543" s="0" t="n">
        <f aca="false">SUM(H543:Q543)</f>
        <v>0</v>
      </c>
    </row>
    <row r="544" customFormat="false" ht="13.5" hidden="true" customHeight="true" outlineLevel="0" collapsed="false">
      <c r="A544" s="13"/>
      <c r="B544" s="30"/>
      <c r="C544" s="25" t="s">
        <v>69</v>
      </c>
      <c r="D544" s="25"/>
      <c r="E544" s="26"/>
      <c r="F544" s="26" t="n">
        <f aca="false">SUM(F539:F543)</f>
        <v>0</v>
      </c>
      <c r="G544" s="26" t="n">
        <f aca="false">SUM(G539:G543)</f>
        <v>0</v>
      </c>
      <c r="H544" s="26" t="n">
        <f aca="false">SUM(H539:H543)</f>
        <v>0</v>
      </c>
      <c r="I544" s="26" t="n">
        <f aca="false">SUM(I539:I543)</f>
        <v>0</v>
      </c>
      <c r="J544" s="26" t="n">
        <f aca="false">SUM(J539:J543)</f>
        <v>0</v>
      </c>
      <c r="K544" s="26" t="n">
        <f aca="false">SUM(K539:K543)</f>
        <v>0</v>
      </c>
      <c r="L544" s="26" t="n">
        <f aca="false">SUM(L539:L543)</f>
        <v>0</v>
      </c>
      <c r="M544" s="26" t="n">
        <f aca="false">SUM(M539:M543)</f>
        <v>0</v>
      </c>
      <c r="N544" s="26" t="n">
        <f aca="false">SUM(N539:N543)</f>
        <v>0</v>
      </c>
      <c r="O544" s="26" t="n">
        <f aca="false">SUM(O539:O543)</f>
        <v>0</v>
      </c>
      <c r="P544" s="26" t="n">
        <f aca="false">SUM(P539:P543)</f>
        <v>0</v>
      </c>
      <c r="Q544" s="26" t="n">
        <f aca="false">SUM(Q539:Q543)</f>
        <v>0</v>
      </c>
      <c r="R544" s="26" t="n">
        <f aca="false">COUNTIF((R539:R543),"Si")</f>
        <v>0</v>
      </c>
      <c r="S544" s="18" t="n">
        <f aca="false">IF(F544="-","",SUM(G544:Q544))</f>
        <v>0</v>
      </c>
      <c r="T544" s="27" t="n">
        <f aca="false">SUM(T539:T543)</f>
        <v>0</v>
      </c>
      <c r="U544" s="26"/>
      <c r="V544" s="26" t="str">
        <f aca="false">IFERROR(VLOOKUP(U544,'Plantilla y Concentrado'!$B$4:$C$811,2,0),"")</f>
        <v/>
      </c>
      <c r="W544" s="20" t="n">
        <f aca="false">AVERAGE(W539:W543)</f>
        <v>0</v>
      </c>
      <c r="X544" s="20" t="str">
        <f aca="false">IF(OR(S544=0,S544=""),"-",T544/S544)</f>
        <v>-</v>
      </c>
      <c r="Y544" s="21" t="n">
        <f aca="false">IF(T544&gt;S544,"SI")</f>
        <v>0</v>
      </c>
      <c r="AD544" s="23" t="n">
        <f aca="false">IF(F544="-","",F544*0.021)</f>
        <v>0</v>
      </c>
      <c r="AE544" s="0" t="str">
        <f aca="false">IF(S544=0,"-",IF(S544&lt;AD544,(S544/100),((S544-AD544)/100)))</f>
        <v>-</v>
      </c>
      <c r="AF544" s="0" t="n">
        <f aca="false">G544</f>
        <v>0</v>
      </c>
      <c r="AG544" s="0" t="n">
        <f aca="false">SUM(H544:Q544)</f>
        <v>0</v>
      </c>
    </row>
    <row r="545" customFormat="false" ht="13.5" hidden="true" customHeight="true" outlineLevel="0" collapsed="false">
      <c r="A545" s="13"/>
      <c r="B545" s="30"/>
      <c r="C545" s="15"/>
      <c r="D545" s="16" t="s">
        <v>70</v>
      </c>
      <c r="E545" s="16"/>
      <c r="F545" s="17" t="s">
        <v>37</v>
      </c>
      <c r="G545" s="17" t="n">
        <v>0</v>
      </c>
      <c r="H545" s="17" t="n">
        <v>0</v>
      </c>
      <c r="I545" s="17" t="n">
        <v>0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7" t="n">
        <v>0</v>
      </c>
      <c r="R545" s="17" t="s">
        <v>37</v>
      </c>
      <c r="S545" s="18" t="str">
        <f aca="false">IF(F545="-","",SUM(G545:Q545))</f>
        <v/>
      </c>
      <c r="T545" s="19" t="n">
        <v>0</v>
      </c>
      <c r="U545" s="17"/>
      <c r="V545" s="17" t="str">
        <f aca="false">IFERROR(VLOOKUP(U545,'Plantilla y Concentrado'!$B$4:$C$811,2,0),"")</f>
        <v/>
      </c>
      <c r="W545" s="20" t="n">
        <f aca="false">IF(S545=0,1,IF(S545&gt;AD545,(1-AE545),IF(S545&lt;AD545,1)))</f>
        <v>0</v>
      </c>
      <c r="X545" s="20" t="str">
        <f aca="false">IF(OR(S545=0,S545=""),"-",T545/S545)</f>
        <v>-</v>
      </c>
      <c r="Y545" s="21" t="n">
        <f aca="false">IF(T545&gt;S545,"SI")</f>
        <v>0</v>
      </c>
      <c r="AD545" s="23" t="str">
        <f aca="false">IF(F545="-","",F545*0.021)</f>
        <v/>
      </c>
      <c r="AE545" s="0" t="e">
        <f aca="false">IF(S545=0,"-",IF(S545&lt;AD545,(S545/100),((S545-AD545)/100)))</f>
        <v>#VALUE!</v>
      </c>
      <c r="AF545" s="0" t="n">
        <f aca="false">G545</f>
        <v>0</v>
      </c>
      <c r="AG545" s="0" t="n">
        <f aca="false">SUM(H545:Q545)</f>
        <v>0</v>
      </c>
    </row>
    <row r="546" customFormat="false" ht="13.5" hidden="true" customHeight="true" outlineLevel="0" collapsed="false">
      <c r="A546" s="13"/>
      <c r="B546" s="30"/>
      <c r="C546" s="15"/>
      <c r="D546" s="16" t="s">
        <v>70</v>
      </c>
      <c r="E546" s="16"/>
      <c r="F546" s="17" t="s">
        <v>37</v>
      </c>
      <c r="G546" s="17" t="n">
        <v>0</v>
      </c>
      <c r="H546" s="17" t="n">
        <v>0</v>
      </c>
      <c r="I546" s="17" t="n">
        <v>0</v>
      </c>
      <c r="J546" s="17" t="n">
        <v>0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7" t="n">
        <v>0</v>
      </c>
      <c r="R546" s="17" t="s">
        <v>37</v>
      </c>
      <c r="S546" s="18" t="str">
        <f aca="false">IF(F546="-","",SUM(G546:Q546))</f>
        <v/>
      </c>
      <c r="T546" s="19" t="n">
        <v>0</v>
      </c>
      <c r="U546" s="17"/>
      <c r="V546" s="17" t="str">
        <f aca="false">IFERROR(VLOOKUP(U546,'Plantilla y Concentrado'!$B$4:$C$811,2,0),"")</f>
        <v/>
      </c>
      <c r="W546" s="20" t="n">
        <f aca="false">IF(S546=0,1,IF(S546&gt;AD546,(1-AE546),IF(S546&lt;AD546,1)))</f>
        <v>0</v>
      </c>
      <c r="X546" s="20" t="str">
        <f aca="false">IF(OR(S546=0,S546=""),"-",T546/S546)</f>
        <v>-</v>
      </c>
      <c r="Y546" s="21" t="n">
        <f aca="false">IF(T546&gt;S546,"SI")</f>
        <v>0</v>
      </c>
      <c r="AD546" s="23" t="str">
        <f aca="false">IF(F546="-","",F546*0.021)</f>
        <v/>
      </c>
      <c r="AE546" s="0" t="e">
        <f aca="false">IF(S546=0,"-",IF(S546&lt;AD546,(S546/100),((S546-AD546)/100)))</f>
        <v>#VALUE!</v>
      </c>
      <c r="AF546" s="0" t="n">
        <f aca="false">G546</f>
        <v>0</v>
      </c>
      <c r="AG546" s="0" t="n">
        <f aca="false">SUM(H546:Q546)</f>
        <v>0</v>
      </c>
    </row>
    <row r="547" customFormat="false" ht="13.5" hidden="true" customHeight="true" outlineLevel="0" collapsed="false">
      <c r="A547" s="13"/>
      <c r="B547" s="30"/>
      <c r="C547" s="15"/>
      <c r="D547" s="16" t="s">
        <v>70</v>
      </c>
      <c r="E547" s="16"/>
      <c r="F547" s="17" t="s">
        <v>37</v>
      </c>
      <c r="G547" s="17" t="n">
        <v>0</v>
      </c>
      <c r="H547" s="17" t="n">
        <v>0</v>
      </c>
      <c r="I547" s="17" t="n">
        <v>0</v>
      </c>
      <c r="J547" s="17" t="n">
        <v>0</v>
      </c>
      <c r="K547" s="17" t="n">
        <v>0</v>
      </c>
      <c r="L547" s="17" t="n">
        <v>0</v>
      </c>
      <c r="M547" s="17" t="n">
        <v>0</v>
      </c>
      <c r="N547" s="17" t="n">
        <v>0</v>
      </c>
      <c r="O547" s="17" t="n">
        <v>0</v>
      </c>
      <c r="P547" s="17" t="n">
        <v>0</v>
      </c>
      <c r="Q547" s="17" t="n">
        <v>0</v>
      </c>
      <c r="R547" s="17" t="s">
        <v>37</v>
      </c>
      <c r="S547" s="18" t="str">
        <f aca="false">IF(F547="-","",SUM(G547:Q547))</f>
        <v/>
      </c>
      <c r="T547" s="19" t="n">
        <v>0</v>
      </c>
      <c r="U547" s="17"/>
      <c r="V547" s="17" t="str">
        <f aca="false">IFERROR(VLOOKUP(U547,'Plantilla y Concentrado'!$B$4:$C$811,2,0),"")</f>
        <v/>
      </c>
      <c r="W547" s="20" t="n">
        <f aca="false">IF(S547=0,1,IF(S547&gt;AD547,(1-AE547),IF(S547&lt;AD547,1)))</f>
        <v>0</v>
      </c>
      <c r="X547" s="20" t="str">
        <f aca="false">IF(OR(S547=0,S547=""),"-",T547/S547)</f>
        <v>-</v>
      </c>
      <c r="Y547" s="21" t="n">
        <f aca="false">IF(T547&gt;S547,"SI")</f>
        <v>0</v>
      </c>
      <c r="AD547" s="23" t="str">
        <f aca="false">IF(F547="-","",F547*0.021)</f>
        <v/>
      </c>
      <c r="AE547" s="0" t="e">
        <f aca="false">IF(S547=0,"-",IF(S547&lt;AD547,(S547/100),((S547-AD547)/100)))</f>
        <v>#VALUE!</v>
      </c>
      <c r="AF547" s="0" t="n">
        <f aca="false">G547</f>
        <v>0</v>
      </c>
      <c r="AG547" s="0" t="n">
        <f aca="false">SUM(H547:Q547)</f>
        <v>0</v>
      </c>
    </row>
    <row r="548" customFormat="false" ht="13.5" hidden="true" customHeight="true" outlineLevel="0" collapsed="false">
      <c r="A548" s="13"/>
      <c r="B548" s="30"/>
      <c r="C548" s="15"/>
      <c r="D548" s="16" t="s">
        <v>70</v>
      </c>
      <c r="E548" s="16"/>
      <c r="F548" s="17" t="s">
        <v>37</v>
      </c>
      <c r="G548" s="17" t="n">
        <v>0</v>
      </c>
      <c r="H548" s="17" t="n">
        <v>0</v>
      </c>
      <c r="I548" s="17" t="n">
        <v>0</v>
      </c>
      <c r="J548" s="17" t="n">
        <v>0</v>
      </c>
      <c r="K548" s="17" t="n">
        <v>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7" t="n">
        <v>0</v>
      </c>
      <c r="R548" s="17" t="s">
        <v>37</v>
      </c>
      <c r="S548" s="18" t="str">
        <f aca="false">IF(F548="-","",SUM(G548:Q548))</f>
        <v/>
      </c>
      <c r="T548" s="19" t="n">
        <v>0</v>
      </c>
      <c r="U548" s="17"/>
      <c r="V548" s="17" t="str">
        <f aca="false">IFERROR(VLOOKUP(U548,'Plantilla y Concentrado'!$B$4:$C$811,2,0),"")</f>
        <v/>
      </c>
      <c r="W548" s="20" t="n">
        <f aca="false">IF(S548=0,1,IF(S548&gt;AD548,(1-AE548),IF(S548&lt;AD548,1)))</f>
        <v>0</v>
      </c>
      <c r="X548" s="20" t="str">
        <f aca="false">IF(OR(S548=0,S548=""),"-",T548/S548)</f>
        <v>-</v>
      </c>
      <c r="Y548" s="21" t="n">
        <f aca="false">IF(T548&gt;S548,"SI")</f>
        <v>0</v>
      </c>
      <c r="AD548" s="23" t="str">
        <f aca="false">IF(F548="-","",F548*0.021)</f>
        <v/>
      </c>
      <c r="AE548" s="0" t="e">
        <f aca="false">IF(S548=0,"-",IF(S548&lt;AD548,(S548/100),((S548-AD548)/100)))</f>
        <v>#VALUE!</v>
      </c>
      <c r="AF548" s="0" t="n">
        <f aca="false">G548</f>
        <v>0</v>
      </c>
      <c r="AG548" s="0" t="n">
        <f aca="false">SUM(H548:Q548)</f>
        <v>0</v>
      </c>
    </row>
    <row r="549" customFormat="false" ht="13.5" hidden="true" customHeight="true" outlineLevel="0" collapsed="false">
      <c r="A549" s="13"/>
      <c r="B549" s="30"/>
      <c r="C549" s="15"/>
      <c r="D549" s="16" t="s">
        <v>70</v>
      </c>
      <c r="E549" s="16"/>
      <c r="F549" s="17" t="s">
        <v>37</v>
      </c>
      <c r="G549" s="17" t="n">
        <v>0</v>
      </c>
      <c r="H549" s="17" t="n">
        <v>0</v>
      </c>
      <c r="I549" s="17" t="n">
        <v>0</v>
      </c>
      <c r="J549" s="17" t="n">
        <v>0</v>
      </c>
      <c r="K549" s="17" t="n">
        <v>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7" t="n">
        <v>0</v>
      </c>
      <c r="R549" s="17" t="s">
        <v>37</v>
      </c>
      <c r="S549" s="18" t="str">
        <f aca="false">IF(F549="-","",SUM(G549:Q549))</f>
        <v/>
      </c>
      <c r="T549" s="19" t="n">
        <v>0</v>
      </c>
      <c r="U549" s="17"/>
      <c r="V549" s="17" t="str">
        <f aca="false">IFERROR(VLOOKUP(U549,'Plantilla y Concentrado'!$B$4:$C$811,2,0),"")</f>
        <v/>
      </c>
      <c r="W549" s="20" t="n">
        <f aca="false">IF(S549=0,1,IF(S549&gt;AD549,(1-AE549),IF(S549&lt;AD549,1)))</f>
        <v>0</v>
      </c>
      <c r="X549" s="20" t="str">
        <f aca="false">IF(OR(S549=0,S549=""),"-",T549/S549)</f>
        <v>-</v>
      </c>
      <c r="Y549" s="21" t="n">
        <f aca="false">IF(T549&gt;S549,"SI")</f>
        <v>0</v>
      </c>
      <c r="AD549" s="23" t="str">
        <f aca="false">IF(F549="-","",F549*0.021)</f>
        <v/>
      </c>
      <c r="AE549" s="0" t="e">
        <f aca="false">IF(S549=0,"-",IF(S549&lt;AD549,(S549/100),((S549-AD549)/100)))</f>
        <v>#VALUE!</v>
      </c>
      <c r="AF549" s="0" t="n">
        <f aca="false">G549</f>
        <v>0</v>
      </c>
      <c r="AG549" s="0" t="n">
        <f aca="false">SUM(H549:Q549)</f>
        <v>0</v>
      </c>
    </row>
    <row r="550" customFormat="false" ht="13.5" hidden="true" customHeight="true" outlineLevel="0" collapsed="false">
      <c r="A550" s="13"/>
      <c r="B550" s="30"/>
      <c r="C550" s="25" t="s">
        <v>71</v>
      </c>
      <c r="D550" s="25"/>
      <c r="E550" s="26"/>
      <c r="F550" s="26" t="n">
        <f aca="false">SUM(F545:F549)</f>
        <v>0</v>
      </c>
      <c r="G550" s="26" t="n">
        <f aca="false">SUM(G545:G549)</f>
        <v>0</v>
      </c>
      <c r="H550" s="26" t="n">
        <f aca="false">SUM(H545:H549)</f>
        <v>0</v>
      </c>
      <c r="I550" s="26" t="n">
        <f aca="false">SUM(I545:I549)</f>
        <v>0</v>
      </c>
      <c r="J550" s="26" t="n">
        <f aca="false">SUM(J545:J549)</f>
        <v>0</v>
      </c>
      <c r="K550" s="26" t="n">
        <f aca="false">SUM(K545:K549)</f>
        <v>0</v>
      </c>
      <c r="L550" s="26" t="n">
        <f aca="false">SUM(L545:L549)</f>
        <v>0</v>
      </c>
      <c r="M550" s="26" t="n">
        <f aca="false">SUM(M545:M549)</f>
        <v>0</v>
      </c>
      <c r="N550" s="26" t="n">
        <f aca="false">SUM(N545:N549)</f>
        <v>0</v>
      </c>
      <c r="O550" s="26" t="n">
        <f aca="false">SUM(O545:O549)</f>
        <v>0</v>
      </c>
      <c r="P550" s="26" t="n">
        <f aca="false">SUM(P545:P549)</f>
        <v>0</v>
      </c>
      <c r="Q550" s="26" t="n">
        <f aca="false">SUM(Q545:Q549)</f>
        <v>0</v>
      </c>
      <c r="R550" s="26" t="n">
        <f aca="false">COUNTIF((R545:R549),"Si")</f>
        <v>0</v>
      </c>
      <c r="S550" s="18" t="n">
        <f aca="false">IF(F550="-","",SUM(G550:Q550))</f>
        <v>0</v>
      </c>
      <c r="T550" s="27" t="n">
        <f aca="false">SUM(T545:T549)</f>
        <v>0</v>
      </c>
      <c r="U550" s="26"/>
      <c r="V550" s="26" t="str">
        <f aca="false">IFERROR(VLOOKUP(U550,'Plantilla y Concentrado'!$B$4:$C$811,2,0),"")</f>
        <v/>
      </c>
      <c r="W550" s="20" t="n">
        <f aca="false">AVERAGE(W545:W549)</f>
        <v>0</v>
      </c>
      <c r="X550" s="20" t="str">
        <f aca="false">IF(OR(S550=0,S550=""),"-",T550/S550)</f>
        <v>-</v>
      </c>
      <c r="Y550" s="21" t="n">
        <f aca="false">IF(T550&gt;S550,"SI")</f>
        <v>0</v>
      </c>
      <c r="AD550" s="23" t="n">
        <f aca="false">IF(F550="-","",F550*0.021)</f>
        <v>0</v>
      </c>
      <c r="AE550" s="0" t="str">
        <f aca="false">IF(S550=0,"-",IF(S550&lt;AD550,(S550/100),((S550-AD550)/100)))</f>
        <v>-</v>
      </c>
      <c r="AF550" s="0" t="n">
        <f aca="false">G550</f>
        <v>0</v>
      </c>
      <c r="AG550" s="0" t="n">
        <f aca="false">SUM(H550:Q550)</f>
        <v>0</v>
      </c>
    </row>
    <row r="552" customFormat="false" ht="153.75" hidden="false" customHeight="true" outlineLevel="0" collapsed="false">
      <c r="D552" s="31" t="s">
        <v>32</v>
      </c>
      <c r="E552" s="8" t="s">
        <v>76</v>
      </c>
      <c r="F552" s="8" t="s">
        <v>77</v>
      </c>
      <c r="G552" s="9" t="s">
        <v>11</v>
      </c>
      <c r="H552" s="9" t="s">
        <v>12</v>
      </c>
      <c r="I552" s="9" t="s">
        <v>13</v>
      </c>
      <c r="J552" s="9" t="s">
        <v>14</v>
      </c>
      <c r="K552" s="9" t="s">
        <v>15</v>
      </c>
      <c r="L552" s="9" t="s">
        <v>16</v>
      </c>
      <c r="M552" s="9" t="s">
        <v>17</v>
      </c>
      <c r="N552" s="9" t="s">
        <v>18</v>
      </c>
      <c r="O552" s="9" t="s">
        <v>19</v>
      </c>
      <c r="P552" s="9" t="s">
        <v>20</v>
      </c>
      <c r="Q552" s="9" t="s">
        <v>21</v>
      </c>
      <c r="R552" s="8" t="s">
        <v>23</v>
      </c>
      <c r="S552" s="8" t="s">
        <v>24</v>
      </c>
      <c r="T552" s="8" t="s">
        <v>27</v>
      </c>
      <c r="U552" s="8" t="s">
        <v>78</v>
      </c>
      <c r="V552" s="10" t="s">
        <v>22</v>
      </c>
      <c r="W552" s="32" t="s">
        <v>79</v>
      </c>
      <c r="X552" s="32"/>
    </row>
    <row r="553" customFormat="false" ht="19.7" hidden="false" customHeight="false" outlineLevel="0" collapsed="false">
      <c r="D553" s="19" t="s">
        <v>34</v>
      </c>
      <c r="E553" s="19" t="n">
        <f aca="false">COUNT($E$5:$E$34)</f>
        <v>18</v>
      </c>
      <c r="F553" s="19" t="n">
        <f aca="false">$F$35</f>
        <v>844</v>
      </c>
      <c r="G553" s="19" t="n">
        <f aca="false">G35</f>
        <v>0</v>
      </c>
      <c r="H553" s="19" t="n">
        <f aca="false">H35</f>
        <v>0</v>
      </c>
      <c r="I553" s="19" t="n">
        <f aca="false">I35</f>
        <v>0</v>
      </c>
      <c r="J553" s="19" t="n">
        <f aca="false">J35</f>
        <v>0</v>
      </c>
      <c r="K553" s="19" t="n">
        <f aca="false">K35</f>
        <v>0</v>
      </c>
      <c r="L553" s="19" t="n">
        <f aca="false">L35</f>
        <v>0</v>
      </c>
      <c r="M553" s="19" t="n">
        <f aca="false">M35</f>
        <v>0</v>
      </c>
      <c r="N553" s="19" t="n">
        <f aca="false">N35</f>
        <v>0</v>
      </c>
      <c r="O553" s="19" t="n">
        <f aca="false">O35</f>
        <v>0</v>
      </c>
      <c r="P553" s="19" t="n">
        <f aca="false">P35</f>
        <v>0</v>
      </c>
      <c r="Q553" s="19" t="n">
        <f aca="false">Q35</f>
        <v>0</v>
      </c>
      <c r="R553" s="27" t="n">
        <f aca="false">SUM(G553:Q553)</f>
        <v>0</v>
      </c>
      <c r="S553" s="27" t="n">
        <f aca="false">T35</f>
        <v>0</v>
      </c>
      <c r="T553" s="33" t="n">
        <f aca="false">IF(F553=0,"",W35)</f>
        <v>0.6</v>
      </c>
      <c r="U553" s="33" t="str">
        <f aca="false">X35</f>
        <v>-</v>
      </c>
      <c r="V553" s="19" t="n">
        <f aca="false">R35</f>
        <v>7</v>
      </c>
      <c r="W553" s="33" t="n">
        <f aca="false">IF(F553=0,"",V553/E553)</f>
        <v>0.388888888888889</v>
      </c>
      <c r="X553" s="33"/>
    </row>
    <row r="554" customFormat="false" ht="19.7" hidden="false" customHeight="false" outlineLevel="0" collapsed="false">
      <c r="D554" s="34" t="s">
        <v>40</v>
      </c>
      <c r="E554" s="34" t="n">
        <f aca="false">COUNT($E$36:$E$55)</f>
        <v>8</v>
      </c>
      <c r="F554" s="34" t="n">
        <f aca="false">$F$56</f>
        <v>611</v>
      </c>
      <c r="G554" s="34" t="n">
        <f aca="false">G56</f>
        <v>0</v>
      </c>
      <c r="H554" s="34" t="n">
        <f aca="false">H56</f>
        <v>0</v>
      </c>
      <c r="I554" s="34" t="n">
        <f aca="false">I56</f>
        <v>0</v>
      </c>
      <c r="J554" s="34" t="n">
        <f aca="false">J56</f>
        <v>0</v>
      </c>
      <c r="K554" s="34" t="n">
        <f aca="false">K56</f>
        <v>0</v>
      </c>
      <c r="L554" s="34" t="n">
        <f aca="false">L56</f>
        <v>0</v>
      </c>
      <c r="M554" s="34" t="n">
        <f aca="false">M56</f>
        <v>0</v>
      </c>
      <c r="N554" s="34" t="n">
        <f aca="false">N56</f>
        <v>1</v>
      </c>
      <c r="O554" s="34" t="n">
        <f aca="false">O56</f>
        <v>0</v>
      </c>
      <c r="P554" s="34" t="n">
        <f aca="false">P56</f>
        <v>2</v>
      </c>
      <c r="Q554" s="34" t="n">
        <f aca="false">Q56</f>
        <v>0</v>
      </c>
      <c r="R554" s="27" t="n">
        <f aca="false">SUM(G554:Q554)</f>
        <v>3</v>
      </c>
      <c r="S554" s="27" t="n">
        <f aca="false">T56</f>
        <v>3</v>
      </c>
      <c r="T554" s="33" t="n">
        <f aca="false">IF(F554=0,"",W56)</f>
        <v>0.45</v>
      </c>
      <c r="U554" s="33" t="n">
        <f aca="false">X56</f>
        <v>1</v>
      </c>
      <c r="V554" s="34" t="n">
        <f aca="false">R56</f>
        <v>9</v>
      </c>
      <c r="W554" s="33" t="n">
        <f aca="false">IF(F554=0,"",V554/E554)</f>
        <v>1.125</v>
      </c>
      <c r="X554" s="33"/>
    </row>
    <row r="555" customFormat="false" ht="19.7" hidden="false" customHeight="false" outlineLevel="0" collapsed="false">
      <c r="D555" s="19" t="s">
        <v>44</v>
      </c>
      <c r="E555" s="35" t="n">
        <f aca="false">COUNT($E$57:$E$71)</f>
        <v>4</v>
      </c>
      <c r="F555" s="19" t="n">
        <f aca="false">$F$72</f>
        <v>275</v>
      </c>
      <c r="G555" s="19" t="n">
        <f aca="false">G72</f>
        <v>0</v>
      </c>
      <c r="H555" s="19" t="n">
        <f aca="false">H72</f>
        <v>0</v>
      </c>
      <c r="I555" s="19" t="n">
        <f aca="false">I72</f>
        <v>0</v>
      </c>
      <c r="J555" s="19" t="n">
        <f aca="false">J72</f>
        <v>0</v>
      </c>
      <c r="K555" s="19" t="n">
        <f aca="false">K72</f>
        <v>0</v>
      </c>
      <c r="L555" s="19" t="n">
        <f aca="false">L72</f>
        <v>0</v>
      </c>
      <c r="M555" s="19" t="n">
        <f aca="false">M72</f>
        <v>0</v>
      </c>
      <c r="N555" s="19" t="n">
        <f aca="false">N72</f>
        <v>1</v>
      </c>
      <c r="O555" s="19" t="n">
        <f aca="false">O72</f>
        <v>0</v>
      </c>
      <c r="P555" s="19" t="n">
        <f aca="false">P72</f>
        <v>0</v>
      </c>
      <c r="Q555" s="19" t="n">
        <f aca="false">Q72</f>
        <v>1</v>
      </c>
      <c r="R555" s="27" t="n">
        <f aca="false">SUM(G555:Q555)</f>
        <v>2</v>
      </c>
      <c r="S555" s="27" t="n">
        <f aca="false">T72</f>
        <v>2</v>
      </c>
      <c r="T555" s="33" t="n">
        <f aca="false">IF(F555=0,"",W72)</f>
        <v>0.399366666666667</v>
      </c>
      <c r="U555" s="33" t="n">
        <f aca="false">X72</f>
        <v>1</v>
      </c>
      <c r="V555" s="19" t="n">
        <f aca="false">R72</f>
        <v>6</v>
      </c>
      <c r="W555" s="33" t="n">
        <f aca="false">IF(F555=0,"",V555/E555)</f>
        <v>1.5</v>
      </c>
      <c r="X555" s="33"/>
    </row>
    <row r="556" customFormat="false" ht="19.7" hidden="false" customHeight="false" outlineLevel="0" collapsed="false">
      <c r="D556" s="34" t="s">
        <v>48</v>
      </c>
      <c r="E556" s="34" t="n">
        <f aca="false">COUNT($E$73:$E$94)</f>
        <v>5</v>
      </c>
      <c r="F556" s="34" t="n">
        <f aca="false">F95</f>
        <v>330</v>
      </c>
      <c r="G556" s="34" t="n">
        <f aca="false">G95</f>
        <v>0</v>
      </c>
      <c r="H556" s="34" t="n">
        <f aca="false">H95</f>
        <v>0</v>
      </c>
      <c r="I556" s="34" t="n">
        <f aca="false">I95</f>
        <v>0</v>
      </c>
      <c r="J556" s="34" t="n">
        <f aca="false">J95</f>
        <v>0</v>
      </c>
      <c r="K556" s="34" t="n">
        <f aca="false">K95</f>
        <v>0</v>
      </c>
      <c r="L556" s="34" t="n">
        <f aca="false">L95</f>
        <v>0</v>
      </c>
      <c r="M556" s="34" t="n">
        <f aca="false">M95</f>
        <v>0</v>
      </c>
      <c r="N556" s="34" t="n">
        <f aca="false">N95</f>
        <v>0</v>
      </c>
      <c r="O556" s="34" t="n">
        <f aca="false">O95</f>
        <v>0</v>
      </c>
      <c r="P556" s="34" t="n">
        <f aca="false">P95</f>
        <v>2</v>
      </c>
      <c r="Q556" s="34" t="n">
        <f aca="false">Q95</f>
        <v>1</v>
      </c>
      <c r="R556" s="27" t="n">
        <f aca="false">SUM(G556:Q556)</f>
        <v>3</v>
      </c>
      <c r="S556" s="27" t="n">
        <f aca="false">T95</f>
        <v>3</v>
      </c>
      <c r="T556" s="33" t="n">
        <f aca="false">IF(F556=0,"",W95)</f>
        <v>0.317877727272727</v>
      </c>
      <c r="U556" s="33" t="n">
        <f aca="false">X95</f>
        <v>1</v>
      </c>
      <c r="V556" s="34" t="n">
        <f aca="false">R95</f>
        <v>7</v>
      </c>
      <c r="W556" s="33" t="n">
        <f aca="false">IF(F556=0,"",V556/E556)</f>
        <v>1.4</v>
      </c>
      <c r="X556" s="33"/>
    </row>
    <row r="557" customFormat="false" ht="19.7" hidden="false" customHeight="false" outlineLevel="0" collapsed="false">
      <c r="D557" s="19" t="s">
        <v>53</v>
      </c>
      <c r="E557" s="19" t="n">
        <f aca="false">COUNT($E$96:$E$107)</f>
        <v>3</v>
      </c>
      <c r="F557" s="19" t="n">
        <f aca="false">$F$108</f>
        <v>316</v>
      </c>
      <c r="G557" s="19" t="n">
        <f aca="false">G108</f>
        <v>0</v>
      </c>
      <c r="H557" s="19" t="n">
        <f aca="false">H108</f>
        <v>1</v>
      </c>
      <c r="I557" s="19" t="n">
        <f aca="false">I108</f>
        <v>0</v>
      </c>
      <c r="J557" s="19" t="n">
        <f aca="false">J108</f>
        <v>0</v>
      </c>
      <c r="K557" s="19" t="n">
        <f aca="false">K108</f>
        <v>0</v>
      </c>
      <c r="L557" s="19" t="n">
        <f aca="false">L108</f>
        <v>0</v>
      </c>
      <c r="M557" s="19" t="n">
        <f aca="false">M108</f>
        <v>0</v>
      </c>
      <c r="N557" s="19" t="n">
        <f aca="false">N108</f>
        <v>0</v>
      </c>
      <c r="O557" s="19" t="n">
        <f aca="false">O108</f>
        <v>0</v>
      </c>
      <c r="P557" s="19" t="n">
        <f aca="false">P108</f>
        <v>0</v>
      </c>
      <c r="Q557" s="19" t="n">
        <f aca="false">Q108</f>
        <v>0</v>
      </c>
      <c r="R557" s="27" t="n">
        <f aca="false">SUM(G557:Q557)</f>
        <v>1</v>
      </c>
      <c r="S557" s="27" t="n">
        <f aca="false">T108</f>
        <v>1</v>
      </c>
      <c r="T557" s="33" t="n">
        <f aca="false">IF(F557=0,"",W108)</f>
        <v>0.416666666666667</v>
      </c>
      <c r="U557" s="33" t="n">
        <f aca="false">X108</f>
        <v>1</v>
      </c>
      <c r="V557" s="19" t="n">
        <f aca="false">R108</f>
        <v>4</v>
      </c>
      <c r="W557" s="33" t="n">
        <f aca="false">IF(F557=0,"",V557/E557)</f>
        <v>1.33333333333333</v>
      </c>
      <c r="X557" s="33"/>
    </row>
    <row r="558" customFormat="false" ht="19.7" hidden="false" customHeight="false" outlineLevel="0" collapsed="false">
      <c r="D558" s="34" t="s">
        <v>57</v>
      </c>
      <c r="E558" s="34" t="n">
        <f aca="false">COUNT($E$109:$E$131)</f>
        <v>4</v>
      </c>
      <c r="F558" s="34" t="n">
        <f aca="false">F132</f>
        <v>535</v>
      </c>
      <c r="G558" s="34" t="n">
        <f aca="false">G132</f>
        <v>0</v>
      </c>
      <c r="H558" s="34" t="n">
        <f aca="false">H132</f>
        <v>2</v>
      </c>
      <c r="I558" s="34" t="n">
        <f aca="false">I132</f>
        <v>0</v>
      </c>
      <c r="J558" s="34" t="n">
        <f aca="false">J132</f>
        <v>0</v>
      </c>
      <c r="K558" s="34" t="n">
        <f aca="false">K132</f>
        <v>0</v>
      </c>
      <c r="L558" s="34" t="n">
        <f aca="false">L132</f>
        <v>0</v>
      </c>
      <c r="M558" s="34" t="n">
        <f aca="false">M132</f>
        <v>0</v>
      </c>
      <c r="N558" s="34" t="n">
        <f aca="false">N132</f>
        <v>0</v>
      </c>
      <c r="O558" s="34" t="n">
        <f aca="false">O132</f>
        <v>0</v>
      </c>
      <c r="P558" s="34" t="n">
        <f aca="false">P132</f>
        <v>0</v>
      </c>
      <c r="Q558" s="34" t="n">
        <f aca="false">Q132</f>
        <v>0</v>
      </c>
      <c r="R558" s="27" t="n">
        <f aca="false">SUM(G558:Q558)</f>
        <v>2</v>
      </c>
      <c r="S558" s="27" t="n">
        <f aca="false">T132</f>
        <v>2</v>
      </c>
      <c r="T558" s="33" t="n">
        <f aca="false">IF(F558=0,"",W132)</f>
        <v>0.434782608695652</v>
      </c>
      <c r="U558" s="33" t="n">
        <f aca="false">X132</f>
        <v>1</v>
      </c>
      <c r="V558" s="34" t="n">
        <f aca="false">R132</f>
        <v>10</v>
      </c>
      <c r="W558" s="33" t="n">
        <f aca="false">IF(F558=0,"",V558/E558)</f>
        <v>2.5</v>
      </c>
      <c r="X558" s="33"/>
    </row>
    <row r="559" customFormat="false" ht="19.7" hidden="false" customHeight="false" outlineLevel="0" collapsed="false">
      <c r="D559" s="19" t="s">
        <v>60</v>
      </c>
      <c r="E559" s="19" t="n">
        <f aca="false">COUNT($E$133:$E$152)</f>
        <v>13</v>
      </c>
      <c r="F559" s="19" t="n">
        <f aca="false">$F$153</f>
        <v>1347</v>
      </c>
      <c r="G559" s="19" t="n">
        <f aca="false">G153</f>
        <v>0</v>
      </c>
      <c r="H559" s="19" t="n">
        <f aca="false">H153</f>
        <v>0</v>
      </c>
      <c r="I559" s="19" t="n">
        <f aca="false">I153</f>
        <v>0</v>
      </c>
      <c r="J559" s="19" t="n">
        <f aca="false">J153</f>
        <v>0</v>
      </c>
      <c r="K559" s="19" t="n">
        <f aca="false">K153</f>
        <v>0</v>
      </c>
      <c r="L559" s="19" t="n">
        <f aca="false">L153</f>
        <v>0</v>
      </c>
      <c r="M559" s="19" t="n">
        <f aca="false">M153</f>
        <v>0</v>
      </c>
      <c r="N559" s="19" t="n">
        <f aca="false">N153</f>
        <v>0</v>
      </c>
      <c r="O559" s="19" t="n">
        <f aca="false">O153</f>
        <v>0</v>
      </c>
      <c r="P559" s="19" t="n">
        <f aca="false">P153</f>
        <v>0</v>
      </c>
      <c r="Q559" s="19" t="n">
        <f aca="false">Q153</f>
        <v>0</v>
      </c>
      <c r="R559" s="27" t="n">
        <f aca="false">SUM(G559:Q559)</f>
        <v>0</v>
      </c>
      <c r="S559" s="27" t="n">
        <f aca="false">T153</f>
        <v>0</v>
      </c>
      <c r="T559" s="33" t="n">
        <f aca="false">IF(F559=0,"",W153)</f>
        <v>0.65</v>
      </c>
      <c r="U559" s="33" t="str">
        <f aca="false">X153</f>
        <v>-</v>
      </c>
      <c r="V559" s="19" t="n">
        <f aca="false">R153</f>
        <v>13</v>
      </c>
      <c r="W559" s="33" t="n">
        <f aca="false">IF(F559=0,"",V559/E559)</f>
        <v>1</v>
      </c>
      <c r="X559" s="33"/>
    </row>
    <row r="560" customFormat="false" ht="19.7" hidden="false" customHeight="false" outlineLevel="0" collapsed="false">
      <c r="D560" s="34" t="s">
        <v>62</v>
      </c>
      <c r="E560" s="34" t="n">
        <f aca="false">COUNT($E$154:$E$159)</f>
        <v>3</v>
      </c>
      <c r="F560" s="34" t="n">
        <f aca="false">$F$168</f>
        <v>295</v>
      </c>
      <c r="G560" s="34" t="n">
        <f aca="false">G168</f>
        <v>0</v>
      </c>
      <c r="H560" s="34" t="n">
        <f aca="false">H168</f>
        <v>0</v>
      </c>
      <c r="I560" s="34" t="n">
        <f aca="false">I168</f>
        <v>0</v>
      </c>
      <c r="J560" s="34" t="n">
        <f aca="false">J168</f>
        <v>0</v>
      </c>
      <c r="K560" s="34" t="n">
        <f aca="false">K168</f>
        <v>0</v>
      </c>
      <c r="L560" s="34" t="n">
        <f aca="false">L168</f>
        <v>0</v>
      </c>
      <c r="M560" s="34" t="n">
        <f aca="false">M168</f>
        <v>0</v>
      </c>
      <c r="N560" s="34" t="n">
        <f aca="false">N168</f>
        <v>0</v>
      </c>
      <c r="O560" s="34" t="n">
        <f aca="false">O168</f>
        <v>0</v>
      </c>
      <c r="P560" s="34" t="n">
        <f aca="false">P168</f>
        <v>2</v>
      </c>
      <c r="Q560" s="34" t="n">
        <f aca="false">Q168</f>
        <v>0</v>
      </c>
      <c r="R560" s="27" t="n">
        <f aca="false">SUM(G560:Q560)</f>
        <v>2</v>
      </c>
      <c r="S560" s="27" t="n">
        <f aca="false">T168</f>
        <v>2</v>
      </c>
      <c r="T560" s="33" t="n">
        <f aca="false">IF(F560=0,"",W168)</f>
        <v>0.356734285714286</v>
      </c>
      <c r="U560" s="33" t="n">
        <f aca="false">X168</f>
        <v>1</v>
      </c>
      <c r="V560" s="34" t="n">
        <f aca="false">R168</f>
        <v>5</v>
      </c>
      <c r="W560" s="33" t="n">
        <f aca="false">IF(F560=0,"",V560/E560)</f>
        <v>1.66666666666667</v>
      </c>
      <c r="X560" s="33"/>
    </row>
    <row r="561" customFormat="false" ht="19.7" hidden="false" customHeight="false" outlineLevel="0" collapsed="false">
      <c r="D561" s="19" t="s">
        <v>66</v>
      </c>
      <c r="E561" s="19" t="n">
        <f aca="false">COUNT($E$169)</f>
        <v>0</v>
      </c>
      <c r="F561" s="19" t="n">
        <f aca="false">$F$174</f>
        <v>0</v>
      </c>
      <c r="G561" s="19" t="n">
        <f aca="false">G174</f>
        <v>0</v>
      </c>
      <c r="H561" s="19" t="n">
        <f aca="false">H174</f>
        <v>0</v>
      </c>
      <c r="I561" s="19" t="n">
        <f aca="false">I174</f>
        <v>0</v>
      </c>
      <c r="J561" s="19" t="n">
        <f aca="false">J174</f>
        <v>0</v>
      </c>
      <c r="K561" s="19" t="n">
        <f aca="false">K174</f>
        <v>0</v>
      </c>
      <c r="L561" s="19" t="n">
        <f aca="false">L174</f>
        <v>0</v>
      </c>
      <c r="M561" s="19" t="n">
        <f aca="false">M174</f>
        <v>0</v>
      </c>
      <c r="N561" s="19" t="n">
        <f aca="false">N174</f>
        <v>0</v>
      </c>
      <c r="O561" s="19" t="n">
        <f aca="false">O174</f>
        <v>0</v>
      </c>
      <c r="P561" s="19" t="n">
        <f aca="false">P174</f>
        <v>0</v>
      </c>
      <c r="Q561" s="19" t="n">
        <f aca="false">Q174</f>
        <v>0</v>
      </c>
      <c r="R561" s="27" t="n">
        <f aca="false">SUM(G561:Q561)</f>
        <v>0</v>
      </c>
      <c r="S561" s="27" t="n">
        <f aca="false">T174</f>
        <v>0</v>
      </c>
      <c r="T561" s="33" t="str">
        <f aca="false">IF(F561=0,"",W174)</f>
        <v/>
      </c>
      <c r="U561" s="33" t="str">
        <f aca="false">X174</f>
        <v>-</v>
      </c>
      <c r="V561" s="19" t="n">
        <f aca="false">R174</f>
        <v>0</v>
      </c>
      <c r="W561" s="33" t="str">
        <f aca="false">IF(F561=0,"",V561/E561)</f>
        <v/>
      </c>
      <c r="X561" s="33"/>
    </row>
    <row r="562" customFormat="false" ht="19.7" hidden="false" customHeight="false" outlineLevel="0" collapsed="false">
      <c r="D562" s="34" t="s">
        <v>68</v>
      </c>
      <c r="E562" s="34" t="n">
        <f aca="false">COUNT($E$175:$E$179)</f>
        <v>0</v>
      </c>
      <c r="F562" s="34" t="n">
        <f aca="false">$F$180</f>
        <v>0</v>
      </c>
      <c r="G562" s="34" t="n">
        <f aca="false">G180</f>
        <v>0</v>
      </c>
      <c r="H562" s="34" t="n">
        <f aca="false">H180</f>
        <v>0</v>
      </c>
      <c r="I562" s="34" t="n">
        <f aca="false">I180</f>
        <v>0</v>
      </c>
      <c r="J562" s="34" t="n">
        <f aca="false">J180</f>
        <v>0</v>
      </c>
      <c r="K562" s="34" t="n">
        <f aca="false">K180</f>
        <v>0</v>
      </c>
      <c r="L562" s="34" t="n">
        <f aca="false">L180</f>
        <v>0</v>
      </c>
      <c r="M562" s="34" t="n">
        <f aca="false">M180</f>
        <v>0</v>
      </c>
      <c r="N562" s="34" t="n">
        <f aca="false">N180</f>
        <v>0</v>
      </c>
      <c r="O562" s="34" t="n">
        <f aca="false">O180</f>
        <v>0</v>
      </c>
      <c r="P562" s="34" t="n">
        <f aca="false">P180</f>
        <v>0</v>
      </c>
      <c r="Q562" s="34" t="n">
        <f aca="false">Q180</f>
        <v>0</v>
      </c>
      <c r="R562" s="27" t="n">
        <f aca="false">SUM(G562:Q562)</f>
        <v>0</v>
      </c>
      <c r="S562" s="27" t="n">
        <f aca="false">T180</f>
        <v>0</v>
      </c>
      <c r="T562" s="33" t="str">
        <f aca="false">IF(F562=0,"",W180)</f>
        <v/>
      </c>
      <c r="U562" s="33" t="str">
        <f aca="false">X180</f>
        <v>-</v>
      </c>
      <c r="V562" s="34" t="n">
        <f aca="false">R180</f>
        <v>0</v>
      </c>
      <c r="W562" s="33" t="str">
        <f aca="false">IF(F562=0,"",V562/E562)</f>
        <v/>
      </c>
      <c r="X562" s="33"/>
    </row>
    <row r="563" customFormat="false" ht="19.7" hidden="false" customHeight="false" outlineLevel="0" collapsed="false">
      <c r="D563" s="19" t="s">
        <v>70</v>
      </c>
      <c r="E563" s="19" t="n">
        <f aca="false">COUNT($E$181:$E$185)</f>
        <v>0</v>
      </c>
      <c r="F563" s="19" t="n">
        <f aca="false">$F$186</f>
        <v>0</v>
      </c>
      <c r="G563" s="19" t="n">
        <f aca="false">G186</f>
        <v>0</v>
      </c>
      <c r="H563" s="19" t="n">
        <f aca="false">H186</f>
        <v>0</v>
      </c>
      <c r="I563" s="19" t="n">
        <f aca="false">I186</f>
        <v>0</v>
      </c>
      <c r="J563" s="19" t="n">
        <f aca="false">J186</f>
        <v>0</v>
      </c>
      <c r="K563" s="19" t="n">
        <f aca="false">K186</f>
        <v>0</v>
      </c>
      <c r="L563" s="19" t="n">
        <f aca="false">L186</f>
        <v>0</v>
      </c>
      <c r="M563" s="19" t="n">
        <f aca="false">M186</f>
        <v>0</v>
      </c>
      <c r="N563" s="19" t="n">
        <f aca="false">N186</f>
        <v>0</v>
      </c>
      <c r="O563" s="19" t="n">
        <f aca="false">O186</f>
        <v>0</v>
      </c>
      <c r="P563" s="19" t="n">
        <f aca="false">P186</f>
        <v>0</v>
      </c>
      <c r="Q563" s="19" t="n">
        <f aca="false">Q186</f>
        <v>0</v>
      </c>
      <c r="R563" s="27" t="n">
        <f aca="false">SUM(G563:Q563)</f>
        <v>0</v>
      </c>
      <c r="S563" s="27" t="n">
        <f aca="false">T186</f>
        <v>0</v>
      </c>
      <c r="T563" s="33" t="str">
        <f aca="false">IF(F563=0,"",W186)</f>
        <v/>
      </c>
      <c r="U563" s="33" t="str">
        <f aca="false">X186</f>
        <v>-</v>
      </c>
      <c r="V563" s="19" t="n">
        <f aca="false">R186</f>
        <v>0</v>
      </c>
      <c r="W563" s="33" t="str">
        <f aca="false">IF(F563=0,"",V563/E563)</f>
        <v/>
      </c>
      <c r="X563" s="33"/>
    </row>
    <row r="565" customFormat="false" ht="288.75" hidden="false" customHeight="true" outlineLevel="0" collapsed="false">
      <c r="D565" s="31" t="s">
        <v>80</v>
      </c>
      <c r="E565" s="8" t="s">
        <v>76</v>
      </c>
      <c r="F565" s="8" t="s">
        <v>77</v>
      </c>
      <c r="G565" s="9" t="s">
        <v>11</v>
      </c>
      <c r="H565" s="9" t="s">
        <v>12</v>
      </c>
      <c r="I565" s="9" t="s">
        <v>13</v>
      </c>
      <c r="J565" s="9" t="s">
        <v>14</v>
      </c>
      <c r="K565" s="9" t="s">
        <v>15</v>
      </c>
      <c r="L565" s="9" t="s">
        <v>16</v>
      </c>
      <c r="M565" s="9" t="s">
        <v>17</v>
      </c>
      <c r="N565" s="9" t="s">
        <v>18</v>
      </c>
      <c r="O565" s="9" t="s">
        <v>19</v>
      </c>
      <c r="P565" s="9" t="s">
        <v>20</v>
      </c>
      <c r="Q565" s="9" t="s">
        <v>21</v>
      </c>
      <c r="R565" s="8" t="s">
        <v>23</v>
      </c>
      <c r="S565" s="8" t="s">
        <v>24</v>
      </c>
      <c r="T565" s="8" t="s">
        <v>27</v>
      </c>
      <c r="U565" s="8" t="s">
        <v>78</v>
      </c>
      <c r="V565" s="10" t="s">
        <v>22</v>
      </c>
      <c r="W565" s="32" t="s">
        <v>79</v>
      </c>
      <c r="X565" s="32"/>
    </row>
    <row r="566" customFormat="false" ht="19.7" hidden="false" customHeight="false" outlineLevel="0" collapsed="false">
      <c r="D566" s="19" t="s">
        <v>34</v>
      </c>
      <c r="E566" s="19" t="n">
        <f aca="false">COUNT(E187:E216)</f>
        <v>18</v>
      </c>
      <c r="F566" s="19" t="n">
        <f aca="false">F217</f>
        <v>844</v>
      </c>
      <c r="G566" s="19" t="n">
        <f aca="false">G217</f>
        <v>0</v>
      </c>
      <c r="H566" s="19" t="n">
        <f aca="false">H217</f>
        <v>0</v>
      </c>
      <c r="I566" s="19" t="n">
        <f aca="false">I217</f>
        <v>0</v>
      </c>
      <c r="J566" s="19" t="n">
        <f aca="false">J217</f>
        <v>0</v>
      </c>
      <c r="K566" s="19" t="n">
        <f aca="false">K217</f>
        <v>0</v>
      </c>
      <c r="L566" s="19" t="n">
        <f aca="false">L217</f>
        <v>0</v>
      </c>
      <c r="M566" s="19" t="n">
        <f aca="false">M217</f>
        <v>0</v>
      </c>
      <c r="N566" s="19" t="n">
        <f aca="false">N217</f>
        <v>0</v>
      </c>
      <c r="O566" s="19" t="n">
        <f aca="false">O217</f>
        <v>0</v>
      </c>
      <c r="P566" s="19" t="n">
        <f aca="false">P217</f>
        <v>0</v>
      </c>
      <c r="Q566" s="19" t="n">
        <f aca="false">Q217</f>
        <v>0</v>
      </c>
      <c r="R566" s="27" t="n">
        <f aca="false">SUM(G566:Q566)</f>
        <v>0</v>
      </c>
      <c r="S566" s="27" t="n">
        <f aca="false">T217</f>
        <v>0</v>
      </c>
      <c r="T566" s="33" t="n">
        <f aca="false">IF(F566=0,"",W217)</f>
        <v>0.6</v>
      </c>
      <c r="U566" s="33" t="str">
        <f aca="false">X217</f>
        <v>-</v>
      </c>
      <c r="V566" s="19" t="n">
        <f aca="false">R217</f>
        <v>18</v>
      </c>
      <c r="W566" s="33" t="n">
        <f aca="false">IF(F566=0,"",V566/E566)</f>
        <v>1</v>
      </c>
      <c r="X566" s="33"/>
    </row>
    <row r="567" customFormat="false" ht="19.7" hidden="false" customHeight="false" outlineLevel="0" collapsed="false">
      <c r="D567" s="34" t="s">
        <v>40</v>
      </c>
      <c r="E567" s="34" t="n">
        <f aca="false">COUNT(E218:E237)</f>
        <v>8</v>
      </c>
      <c r="F567" s="34" t="n">
        <f aca="false">F238</f>
        <v>611</v>
      </c>
      <c r="G567" s="34" t="n">
        <f aca="false">G238</f>
        <v>0</v>
      </c>
      <c r="H567" s="34" t="n">
        <f aca="false">H238</f>
        <v>0</v>
      </c>
      <c r="I567" s="34" t="n">
        <f aca="false">I238</f>
        <v>0</v>
      </c>
      <c r="J567" s="34" t="n">
        <f aca="false">J238</f>
        <v>0</v>
      </c>
      <c r="K567" s="34" t="n">
        <f aca="false">K238</f>
        <v>0</v>
      </c>
      <c r="L567" s="34" t="n">
        <f aca="false">L238</f>
        <v>0</v>
      </c>
      <c r="M567" s="34" t="n">
        <f aca="false">M238</f>
        <v>0</v>
      </c>
      <c r="N567" s="34" t="n">
        <f aca="false">N238</f>
        <v>0</v>
      </c>
      <c r="O567" s="34" t="n">
        <f aca="false">O238</f>
        <v>0</v>
      </c>
      <c r="P567" s="34" t="n">
        <f aca="false">P238</f>
        <v>0</v>
      </c>
      <c r="Q567" s="34" t="n">
        <f aca="false">Q238</f>
        <v>0</v>
      </c>
      <c r="R567" s="27" t="n">
        <f aca="false">SUM(G567:Q567)</f>
        <v>0</v>
      </c>
      <c r="S567" s="27" t="n">
        <f aca="false">T238</f>
        <v>0</v>
      </c>
      <c r="T567" s="33" t="n">
        <f aca="false">IF(F567=0,"",W238)</f>
        <v>0.45</v>
      </c>
      <c r="U567" s="33" t="str">
        <f aca="false">X238</f>
        <v>-</v>
      </c>
      <c r="V567" s="34" t="n">
        <f aca="false">R238</f>
        <v>9</v>
      </c>
      <c r="W567" s="33" t="n">
        <f aca="false">IF(F567=0,"",V567/E567)</f>
        <v>1.125</v>
      </c>
      <c r="X567" s="33"/>
    </row>
    <row r="568" customFormat="false" ht="19.7" hidden="false" customHeight="false" outlineLevel="0" collapsed="false">
      <c r="D568" s="19" t="s">
        <v>44</v>
      </c>
      <c r="E568" s="19" t="n">
        <f aca="false">COUNT(E239:E253)</f>
        <v>4</v>
      </c>
      <c r="F568" s="19" t="n">
        <f aca="false">F254</f>
        <v>275</v>
      </c>
      <c r="G568" s="19" t="n">
        <f aca="false">G254</f>
        <v>0</v>
      </c>
      <c r="H568" s="19" t="n">
        <f aca="false">H254</f>
        <v>0</v>
      </c>
      <c r="I568" s="19" t="n">
        <f aca="false">I254</f>
        <v>0</v>
      </c>
      <c r="J568" s="19" t="n">
        <f aca="false">J254</f>
        <v>0</v>
      </c>
      <c r="K568" s="19" t="n">
        <f aca="false">K254</f>
        <v>0</v>
      </c>
      <c r="L568" s="19" t="n">
        <f aca="false">L254</f>
        <v>0</v>
      </c>
      <c r="M568" s="19" t="n">
        <f aca="false">M254</f>
        <v>0</v>
      </c>
      <c r="N568" s="19" t="n">
        <f aca="false">N254</f>
        <v>0</v>
      </c>
      <c r="O568" s="19" t="n">
        <f aca="false">O254</f>
        <v>0</v>
      </c>
      <c r="P568" s="19" t="n">
        <f aca="false">P254</f>
        <v>0</v>
      </c>
      <c r="Q568" s="19" t="n">
        <f aca="false">Q254</f>
        <v>0</v>
      </c>
      <c r="R568" s="27" t="n">
        <f aca="false">SUM(G568:Q568)</f>
        <v>0</v>
      </c>
      <c r="S568" s="27" t="n">
        <f aca="false">T254</f>
        <v>0</v>
      </c>
      <c r="T568" s="33" t="n">
        <f aca="false">IF(F568=0,"",W254)</f>
        <v>0.4</v>
      </c>
      <c r="U568" s="33" t="str">
        <f aca="false">X254</f>
        <v>-</v>
      </c>
      <c r="V568" s="19" t="n">
        <f aca="false">R254</f>
        <v>6</v>
      </c>
      <c r="W568" s="33" t="n">
        <f aca="false">IF(F568=0,"",V568/E568)</f>
        <v>1.5</v>
      </c>
      <c r="X568" s="33"/>
    </row>
    <row r="569" customFormat="false" ht="19.7" hidden="false" customHeight="false" outlineLevel="0" collapsed="false">
      <c r="D569" s="34" t="s">
        <v>48</v>
      </c>
      <c r="E569" s="34" t="n">
        <f aca="false">COUNT(E255:E276)</f>
        <v>5</v>
      </c>
      <c r="F569" s="34" t="n">
        <f aca="false">F277</f>
        <v>330</v>
      </c>
      <c r="G569" s="34" t="n">
        <f aca="false">G277</f>
        <v>0</v>
      </c>
      <c r="H569" s="34" t="n">
        <f aca="false">H277</f>
        <v>0</v>
      </c>
      <c r="I569" s="34" t="n">
        <f aca="false">I277</f>
        <v>0</v>
      </c>
      <c r="J569" s="34" t="n">
        <f aca="false">J277</f>
        <v>0</v>
      </c>
      <c r="K569" s="34" t="n">
        <f aca="false">K277</f>
        <v>0</v>
      </c>
      <c r="L569" s="34" t="n">
        <f aca="false">L277</f>
        <v>0</v>
      </c>
      <c r="M569" s="34" t="n">
        <f aca="false">M277</f>
        <v>0</v>
      </c>
      <c r="N569" s="34" t="n">
        <f aca="false">N277</f>
        <v>0</v>
      </c>
      <c r="O569" s="34" t="n">
        <f aca="false">O277</f>
        <v>0</v>
      </c>
      <c r="P569" s="34" t="n">
        <f aca="false">P277</f>
        <v>0</v>
      </c>
      <c r="Q569" s="34" t="n">
        <f aca="false">Q277</f>
        <v>0</v>
      </c>
      <c r="R569" s="27" t="n">
        <f aca="false">SUM(G569:Q569)</f>
        <v>0</v>
      </c>
      <c r="S569" s="27" t="n">
        <f aca="false">T277</f>
        <v>0</v>
      </c>
      <c r="T569" s="33" t="n">
        <f aca="false">IF(F569=0,"",W277)</f>
        <v>0.318181818181818</v>
      </c>
      <c r="U569" s="33" t="str">
        <f aca="false">X277</f>
        <v>-</v>
      </c>
      <c r="V569" s="34" t="n">
        <f aca="false">R277</f>
        <v>7</v>
      </c>
      <c r="W569" s="33" t="n">
        <f aca="false">IF(F569=0,"",V569/E569)</f>
        <v>1.4</v>
      </c>
      <c r="X569" s="33"/>
    </row>
    <row r="570" customFormat="false" ht="19.7" hidden="false" customHeight="false" outlineLevel="0" collapsed="false">
      <c r="D570" s="19" t="s">
        <v>53</v>
      </c>
      <c r="E570" s="19" t="n">
        <f aca="false">COUNT(E278:E289)</f>
        <v>3</v>
      </c>
      <c r="F570" s="19" t="n">
        <f aca="false">F290</f>
        <v>316</v>
      </c>
      <c r="G570" s="19" t="n">
        <f aca="false">G290</f>
        <v>0</v>
      </c>
      <c r="H570" s="19" t="n">
        <f aca="false">H290</f>
        <v>0</v>
      </c>
      <c r="I570" s="19" t="n">
        <f aca="false">I290</f>
        <v>0</v>
      </c>
      <c r="J570" s="19" t="n">
        <f aca="false">J290</f>
        <v>0</v>
      </c>
      <c r="K570" s="19" t="n">
        <f aca="false">K290</f>
        <v>0</v>
      </c>
      <c r="L570" s="19" t="n">
        <f aca="false">L290</f>
        <v>0</v>
      </c>
      <c r="M570" s="19" t="n">
        <f aca="false">M290</f>
        <v>0</v>
      </c>
      <c r="N570" s="19" t="n">
        <f aca="false">N290</f>
        <v>0</v>
      </c>
      <c r="O570" s="19" t="n">
        <f aca="false">O290</f>
        <v>0</v>
      </c>
      <c r="P570" s="19" t="n">
        <f aca="false">P290</f>
        <v>0</v>
      </c>
      <c r="Q570" s="19" t="n">
        <f aca="false">Q290</f>
        <v>0</v>
      </c>
      <c r="R570" s="27" t="n">
        <f aca="false">SUM(G570:Q570)</f>
        <v>0</v>
      </c>
      <c r="S570" s="27" t="n">
        <f aca="false">T290</f>
        <v>0</v>
      </c>
      <c r="T570" s="33" t="n">
        <f aca="false">IF(F570=0,"",W290)</f>
        <v>0.416666666666667</v>
      </c>
      <c r="U570" s="33" t="str">
        <f aca="false">X290</f>
        <v>-</v>
      </c>
      <c r="V570" s="19" t="n">
        <f aca="false">R290</f>
        <v>4</v>
      </c>
      <c r="W570" s="33" t="n">
        <f aca="false">IF(F570=0,"",V570/E570)</f>
        <v>1.33333333333333</v>
      </c>
      <c r="X570" s="33"/>
    </row>
    <row r="571" customFormat="false" ht="19.7" hidden="false" customHeight="false" outlineLevel="0" collapsed="false">
      <c r="D571" s="34" t="s">
        <v>57</v>
      </c>
      <c r="E571" s="34" t="n">
        <f aca="false">COUNT(E291:E313)</f>
        <v>4</v>
      </c>
      <c r="F571" s="34" t="n">
        <f aca="false">F314</f>
        <v>535</v>
      </c>
      <c r="G571" s="34" t="n">
        <f aca="false">G314</f>
        <v>0</v>
      </c>
      <c r="H571" s="34" t="n">
        <f aca="false">H314</f>
        <v>0</v>
      </c>
      <c r="I571" s="34" t="n">
        <f aca="false">I314</f>
        <v>0</v>
      </c>
      <c r="J571" s="34" t="n">
        <f aca="false">J314</f>
        <v>0</v>
      </c>
      <c r="K571" s="34" t="n">
        <f aca="false">K314</f>
        <v>0</v>
      </c>
      <c r="L571" s="34" t="n">
        <f aca="false">L314</f>
        <v>0</v>
      </c>
      <c r="M571" s="34" t="n">
        <f aca="false">M314</f>
        <v>0</v>
      </c>
      <c r="N571" s="34" t="n">
        <f aca="false">N314</f>
        <v>0</v>
      </c>
      <c r="O571" s="34" t="n">
        <f aca="false">O314</f>
        <v>0</v>
      </c>
      <c r="P571" s="34" t="n">
        <f aca="false">P314</f>
        <v>0</v>
      </c>
      <c r="Q571" s="34" t="n">
        <f aca="false">Q314</f>
        <v>0</v>
      </c>
      <c r="R571" s="27" t="n">
        <f aca="false">SUM(G571:Q571)</f>
        <v>0</v>
      </c>
      <c r="S571" s="27" t="n">
        <f aca="false">T314</f>
        <v>0</v>
      </c>
      <c r="T571" s="33" t="n">
        <f aca="false">IF(F571=0,"",W314)</f>
        <v>0.434782608695652</v>
      </c>
      <c r="U571" s="33" t="str">
        <f aca="false">X314</f>
        <v>-</v>
      </c>
      <c r="V571" s="34" t="n">
        <f aca="false">R314</f>
        <v>10</v>
      </c>
      <c r="W571" s="33" t="n">
        <f aca="false">IF(F571=0,"",V571/E571)</f>
        <v>2.5</v>
      </c>
      <c r="X571" s="33"/>
    </row>
    <row r="572" customFormat="false" ht="19.7" hidden="false" customHeight="false" outlineLevel="0" collapsed="false">
      <c r="D572" s="19" t="s">
        <v>60</v>
      </c>
      <c r="E572" s="19" t="n">
        <f aca="false">COUNT(E315:E334)</f>
        <v>13</v>
      </c>
      <c r="F572" s="19" t="n">
        <f aca="false">F335</f>
        <v>1347</v>
      </c>
      <c r="G572" s="19" t="n">
        <f aca="false">G335</f>
        <v>0</v>
      </c>
      <c r="H572" s="19" t="n">
        <f aca="false">H335</f>
        <v>0</v>
      </c>
      <c r="I572" s="19" t="n">
        <f aca="false">I335</f>
        <v>0</v>
      </c>
      <c r="J572" s="19" t="n">
        <f aca="false">J335</f>
        <v>0</v>
      </c>
      <c r="K572" s="19" t="n">
        <f aca="false">K335</f>
        <v>0</v>
      </c>
      <c r="L572" s="19" t="n">
        <f aca="false">L335</f>
        <v>0</v>
      </c>
      <c r="M572" s="19" t="n">
        <f aca="false">M335</f>
        <v>0</v>
      </c>
      <c r="N572" s="19" t="n">
        <f aca="false">N335</f>
        <v>0</v>
      </c>
      <c r="O572" s="19" t="n">
        <f aca="false">O335</f>
        <v>0</v>
      </c>
      <c r="P572" s="19" t="n">
        <f aca="false">P335</f>
        <v>0</v>
      </c>
      <c r="Q572" s="19" t="n">
        <f aca="false">Q335</f>
        <v>0</v>
      </c>
      <c r="R572" s="27" t="n">
        <f aca="false">SUM(G572:Q572)</f>
        <v>0</v>
      </c>
      <c r="S572" s="27" t="n">
        <f aca="false">T335</f>
        <v>0</v>
      </c>
      <c r="T572" s="33" t="n">
        <f aca="false">IF(F572=0,"",W335)</f>
        <v>0.65</v>
      </c>
      <c r="U572" s="33" t="str">
        <f aca="false">X335</f>
        <v>-</v>
      </c>
      <c r="V572" s="19" t="n">
        <f aca="false">R335</f>
        <v>12</v>
      </c>
      <c r="W572" s="33" t="n">
        <f aca="false">IF(F572=0,"",V572/E572)</f>
        <v>0.923076923076923</v>
      </c>
      <c r="X572" s="33"/>
    </row>
    <row r="573" customFormat="false" ht="19.7" hidden="false" customHeight="false" outlineLevel="0" collapsed="false">
      <c r="D573" s="34" t="s">
        <v>62</v>
      </c>
      <c r="E573" s="34" t="n">
        <f aca="false">COUNT(E336:E349)</f>
        <v>3</v>
      </c>
      <c r="F573" s="34" t="n">
        <f aca="false">F350</f>
        <v>295</v>
      </c>
      <c r="G573" s="34" t="n">
        <f aca="false">G350</f>
        <v>0</v>
      </c>
      <c r="H573" s="34" t="n">
        <f aca="false">H350</f>
        <v>1</v>
      </c>
      <c r="I573" s="34" t="n">
        <f aca="false">I350</f>
        <v>0</v>
      </c>
      <c r="J573" s="34" t="n">
        <f aca="false">J350</f>
        <v>0</v>
      </c>
      <c r="K573" s="34" t="n">
        <f aca="false">K350</f>
        <v>0</v>
      </c>
      <c r="L573" s="34" t="n">
        <f aca="false">L350</f>
        <v>0</v>
      </c>
      <c r="M573" s="34" t="n">
        <f aca="false">M350</f>
        <v>0</v>
      </c>
      <c r="N573" s="34" t="n">
        <f aca="false">N350</f>
        <v>0</v>
      </c>
      <c r="O573" s="34" t="n">
        <f aca="false">O350</f>
        <v>0</v>
      </c>
      <c r="P573" s="34" t="n">
        <f aca="false">P350</f>
        <v>0</v>
      </c>
      <c r="Q573" s="34" t="n">
        <f aca="false">Q350</f>
        <v>0</v>
      </c>
      <c r="R573" s="27" t="n">
        <f aca="false">SUM(G573:Q573)</f>
        <v>1</v>
      </c>
      <c r="S573" s="27" t="n">
        <f aca="false">T350</f>
        <v>1</v>
      </c>
      <c r="T573" s="33" t="n">
        <f aca="false">IF(F573=0,"",W350)</f>
        <v>0.357142857142857</v>
      </c>
      <c r="U573" s="33" t="n">
        <f aca="false">X350</f>
        <v>1</v>
      </c>
      <c r="V573" s="34" t="n">
        <f aca="false">R350</f>
        <v>4</v>
      </c>
      <c r="W573" s="33" t="n">
        <f aca="false">IF(F573=0,"",V573/E573)</f>
        <v>1.33333333333333</v>
      </c>
      <c r="X573" s="33"/>
    </row>
    <row r="574" customFormat="false" ht="19.7" hidden="false" customHeight="false" outlineLevel="0" collapsed="false">
      <c r="D574" s="19" t="s">
        <v>66</v>
      </c>
      <c r="E574" s="19" t="n">
        <f aca="false">COUNT(E351:E355)</f>
        <v>0</v>
      </c>
      <c r="F574" s="19" t="n">
        <f aca="false">F356</f>
        <v>0</v>
      </c>
      <c r="G574" s="19" t="n">
        <f aca="false">G356</f>
        <v>0</v>
      </c>
      <c r="H574" s="19" t="n">
        <f aca="false">H356</f>
        <v>0</v>
      </c>
      <c r="I574" s="19" t="n">
        <f aca="false">I356</f>
        <v>0</v>
      </c>
      <c r="J574" s="19" t="n">
        <f aca="false">J356</f>
        <v>0</v>
      </c>
      <c r="K574" s="19" t="n">
        <f aca="false">K356</f>
        <v>0</v>
      </c>
      <c r="L574" s="19" t="n">
        <f aca="false">L356</f>
        <v>0</v>
      </c>
      <c r="M574" s="19" t="n">
        <f aca="false">M356</f>
        <v>0</v>
      </c>
      <c r="N574" s="19" t="n">
        <f aca="false">N356</f>
        <v>0</v>
      </c>
      <c r="O574" s="19" t="n">
        <f aca="false">O356</f>
        <v>0</v>
      </c>
      <c r="P574" s="19" t="n">
        <f aca="false">P356</f>
        <v>0</v>
      </c>
      <c r="Q574" s="19" t="n">
        <f aca="false">Q356</f>
        <v>0</v>
      </c>
      <c r="R574" s="27" t="n">
        <f aca="false">SUM(G574:Q574)</f>
        <v>0</v>
      </c>
      <c r="S574" s="27" t="n">
        <f aca="false">T356</f>
        <v>0</v>
      </c>
      <c r="T574" s="33" t="str">
        <f aca="false">IF(F574=0,"",W356)</f>
        <v/>
      </c>
      <c r="U574" s="33" t="str">
        <f aca="false">X356</f>
        <v>-</v>
      </c>
      <c r="V574" s="19" t="n">
        <f aca="false">R356</f>
        <v>0</v>
      </c>
      <c r="W574" s="33" t="str">
        <f aca="false">IF(F574=0,"",V574/E574)</f>
        <v/>
      </c>
      <c r="X574" s="33"/>
    </row>
    <row r="575" customFormat="false" ht="19.7" hidden="false" customHeight="false" outlineLevel="0" collapsed="false">
      <c r="D575" s="34" t="s">
        <v>68</v>
      </c>
      <c r="E575" s="34" t="n">
        <f aca="false">COUNT(E357:E361)</f>
        <v>0</v>
      </c>
      <c r="F575" s="34" t="n">
        <f aca="false">F362</f>
        <v>0</v>
      </c>
      <c r="G575" s="34" t="n">
        <f aca="false">G362</f>
        <v>0</v>
      </c>
      <c r="H575" s="34" t="n">
        <f aca="false">H362</f>
        <v>0</v>
      </c>
      <c r="I575" s="34" t="n">
        <f aca="false">I362</f>
        <v>0</v>
      </c>
      <c r="J575" s="34" t="n">
        <f aca="false">J362</f>
        <v>0</v>
      </c>
      <c r="K575" s="34" t="n">
        <f aca="false">K362</f>
        <v>0</v>
      </c>
      <c r="L575" s="34" t="n">
        <f aca="false">L362</f>
        <v>0</v>
      </c>
      <c r="M575" s="34" t="n">
        <f aca="false">M362</f>
        <v>0</v>
      </c>
      <c r="N575" s="34" t="n">
        <f aca="false">N362</f>
        <v>0</v>
      </c>
      <c r="O575" s="34" t="n">
        <f aca="false">O362</f>
        <v>0</v>
      </c>
      <c r="P575" s="34" t="n">
        <f aca="false">P362</f>
        <v>0</v>
      </c>
      <c r="Q575" s="34" t="n">
        <f aca="false">Q362</f>
        <v>0</v>
      </c>
      <c r="R575" s="27" t="n">
        <f aca="false">SUM(G575:Q575)</f>
        <v>0</v>
      </c>
      <c r="S575" s="27" t="n">
        <f aca="false">T362</f>
        <v>0</v>
      </c>
      <c r="T575" s="33" t="str">
        <f aca="false">IF(F575=0,"",W362)</f>
        <v/>
      </c>
      <c r="U575" s="33" t="str">
        <f aca="false">X362</f>
        <v>-</v>
      </c>
      <c r="V575" s="34" t="n">
        <f aca="false">R362</f>
        <v>0</v>
      </c>
      <c r="W575" s="33" t="str">
        <f aca="false">IF(F575=0,"",V575/E575)</f>
        <v/>
      </c>
      <c r="X575" s="33"/>
    </row>
    <row r="576" customFormat="false" ht="19.7" hidden="false" customHeight="false" outlineLevel="0" collapsed="false">
      <c r="D576" s="19" t="s">
        <v>70</v>
      </c>
      <c r="E576" s="19" t="n">
        <f aca="false">COUNT(E363:E367)</f>
        <v>0</v>
      </c>
      <c r="F576" s="19" t="n">
        <f aca="false">F368</f>
        <v>0</v>
      </c>
      <c r="G576" s="19" t="n">
        <f aca="false">G368</f>
        <v>0</v>
      </c>
      <c r="H576" s="19" t="n">
        <f aca="false">H368</f>
        <v>0</v>
      </c>
      <c r="I576" s="19" t="n">
        <f aca="false">I368</f>
        <v>0</v>
      </c>
      <c r="J576" s="19" t="n">
        <f aca="false">J368</f>
        <v>0</v>
      </c>
      <c r="K576" s="19" t="n">
        <f aca="false">K368</f>
        <v>0</v>
      </c>
      <c r="L576" s="19" t="n">
        <f aca="false">L368</f>
        <v>0</v>
      </c>
      <c r="M576" s="19" t="n">
        <f aca="false">M368</f>
        <v>0</v>
      </c>
      <c r="N576" s="19" t="n">
        <f aca="false">N368</f>
        <v>0</v>
      </c>
      <c r="O576" s="19" t="n">
        <f aca="false">O368</f>
        <v>0</v>
      </c>
      <c r="P576" s="19" t="n">
        <f aca="false">P368</f>
        <v>0</v>
      </c>
      <c r="Q576" s="19" t="n">
        <f aca="false">Q368</f>
        <v>0</v>
      </c>
      <c r="R576" s="27" t="n">
        <f aca="false">SUM(G576:Q576)</f>
        <v>0</v>
      </c>
      <c r="S576" s="27" t="n">
        <f aca="false">T368</f>
        <v>0</v>
      </c>
      <c r="T576" s="33" t="str">
        <f aca="false">IF(F576=0,"",W368)</f>
        <v/>
      </c>
      <c r="U576" s="33" t="str">
        <f aca="false">X368</f>
        <v>-</v>
      </c>
      <c r="V576" s="19" t="n">
        <f aca="false">R368</f>
        <v>0</v>
      </c>
      <c r="W576" s="33" t="str">
        <f aca="false">IF(F576=0,"",V576/E576)</f>
        <v/>
      </c>
      <c r="X576" s="33"/>
    </row>
    <row r="578" customFormat="false" ht="288.75" hidden="false" customHeight="true" outlineLevel="0" collapsed="false">
      <c r="D578" s="31" t="s">
        <v>81</v>
      </c>
      <c r="E578" s="8" t="s">
        <v>76</v>
      </c>
      <c r="F578" s="8" t="s">
        <v>77</v>
      </c>
      <c r="G578" s="9" t="s">
        <v>11</v>
      </c>
      <c r="H578" s="9" t="s">
        <v>12</v>
      </c>
      <c r="I578" s="9" t="s">
        <v>13</v>
      </c>
      <c r="J578" s="9" t="s">
        <v>14</v>
      </c>
      <c r="K578" s="9" t="s">
        <v>15</v>
      </c>
      <c r="L578" s="9" t="s">
        <v>16</v>
      </c>
      <c r="M578" s="9" t="s">
        <v>17</v>
      </c>
      <c r="N578" s="9" t="s">
        <v>18</v>
      </c>
      <c r="O578" s="9" t="s">
        <v>19</v>
      </c>
      <c r="P578" s="9" t="s">
        <v>20</v>
      </c>
      <c r="Q578" s="9" t="s">
        <v>21</v>
      </c>
      <c r="R578" s="8" t="s">
        <v>23</v>
      </c>
      <c r="S578" s="8" t="s">
        <v>24</v>
      </c>
      <c r="T578" s="8" t="s">
        <v>27</v>
      </c>
      <c r="U578" s="8" t="s">
        <v>78</v>
      </c>
      <c r="V578" s="10" t="s">
        <v>22</v>
      </c>
      <c r="W578" s="32" t="s">
        <v>79</v>
      </c>
      <c r="X578" s="32"/>
    </row>
    <row r="579" customFormat="false" ht="19.7" hidden="false" customHeight="false" outlineLevel="0" collapsed="false">
      <c r="D579" s="19" t="s">
        <v>34</v>
      </c>
      <c r="E579" s="19" t="n">
        <f aca="false">COUNT(E369:E398)</f>
        <v>18</v>
      </c>
      <c r="F579" s="19" t="n">
        <f aca="false">F399</f>
        <v>844</v>
      </c>
      <c r="G579" s="19" t="n">
        <f aca="false">G399</f>
        <v>0</v>
      </c>
      <c r="H579" s="19" t="n">
        <f aca="false">H399</f>
        <v>0</v>
      </c>
      <c r="I579" s="19" t="n">
        <f aca="false">I399</f>
        <v>0</v>
      </c>
      <c r="J579" s="19" t="n">
        <f aca="false">J399</f>
        <v>0</v>
      </c>
      <c r="K579" s="19" t="n">
        <f aca="false">K399</f>
        <v>0</v>
      </c>
      <c r="L579" s="19" t="n">
        <f aca="false">L399</f>
        <v>0</v>
      </c>
      <c r="M579" s="19" t="n">
        <f aca="false">M399</f>
        <v>0</v>
      </c>
      <c r="N579" s="19" t="n">
        <f aca="false">N399</f>
        <v>0</v>
      </c>
      <c r="O579" s="19" t="n">
        <f aca="false">O399</f>
        <v>0</v>
      </c>
      <c r="P579" s="19" t="n">
        <f aca="false">P399</f>
        <v>0</v>
      </c>
      <c r="Q579" s="19" t="n">
        <f aca="false">Q399</f>
        <v>0</v>
      </c>
      <c r="R579" s="27" t="n">
        <f aca="false">SUM(G579:Q579)</f>
        <v>0</v>
      </c>
      <c r="S579" s="27" t="n">
        <f aca="false">T399</f>
        <v>0</v>
      </c>
      <c r="T579" s="33" t="n">
        <f aca="false">IF(F579=0,"",W399)</f>
        <v>0.6</v>
      </c>
      <c r="U579" s="33" t="str">
        <f aca="false">X399</f>
        <v>-</v>
      </c>
      <c r="V579" s="19" t="n">
        <f aca="false">R399</f>
        <v>18</v>
      </c>
      <c r="W579" s="33" t="n">
        <f aca="false">IF(F579=0,"",V579/E579)</f>
        <v>1</v>
      </c>
      <c r="X579" s="33"/>
    </row>
    <row r="580" customFormat="false" ht="19.7" hidden="false" customHeight="false" outlineLevel="0" collapsed="false">
      <c r="D580" s="34" t="s">
        <v>40</v>
      </c>
      <c r="E580" s="34" t="n">
        <f aca="false">COUNT(E400:E419)</f>
        <v>8</v>
      </c>
      <c r="F580" s="34" t="n">
        <f aca="false">F420</f>
        <v>611</v>
      </c>
      <c r="G580" s="34" t="n">
        <f aca="false">G420</f>
        <v>0</v>
      </c>
      <c r="H580" s="34" t="n">
        <f aca="false">H420</f>
        <v>0</v>
      </c>
      <c r="I580" s="34" t="n">
        <f aca="false">I420</f>
        <v>0</v>
      </c>
      <c r="J580" s="34" t="n">
        <f aca="false">J420</f>
        <v>0</v>
      </c>
      <c r="K580" s="34" t="n">
        <f aca="false">K420</f>
        <v>0</v>
      </c>
      <c r="L580" s="34" t="n">
        <f aca="false">L420</f>
        <v>0</v>
      </c>
      <c r="M580" s="34" t="n">
        <f aca="false">M420</f>
        <v>0</v>
      </c>
      <c r="N580" s="34" t="n">
        <f aca="false">N420</f>
        <v>0</v>
      </c>
      <c r="O580" s="34" t="n">
        <f aca="false">O420</f>
        <v>0</v>
      </c>
      <c r="P580" s="34" t="n">
        <f aca="false">P420</f>
        <v>0</v>
      </c>
      <c r="Q580" s="34" t="n">
        <f aca="false">Q420</f>
        <v>0</v>
      </c>
      <c r="R580" s="27" t="n">
        <f aca="false">SUM(G580:Q580)</f>
        <v>0</v>
      </c>
      <c r="S580" s="27" t="n">
        <f aca="false">T420</f>
        <v>0</v>
      </c>
      <c r="T580" s="33" t="n">
        <f aca="false">IF(F580=0,"",W420)</f>
        <v>0.45</v>
      </c>
      <c r="U580" s="33" t="str">
        <f aca="false">X420</f>
        <v>-</v>
      </c>
      <c r="V580" s="34" t="n">
        <f aca="false">R420</f>
        <v>9</v>
      </c>
      <c r="W580" s="33" t="n">
        <f aca="false">IF(F580=0,"",V580/E580)</f>
        <v>1.125</v>
      </c>
      <c r="X580" s="33"/>
    </row>
    <row r="581" customFormat="false" ht="19.7" hidden="false" customHeight="false" outlineLevel="0" collapsed="false">
      <c r="D581" s="19" t="s">
        <v>44</v>
      </c>
      <c r="E581" s="19" t="n">
        <f aca="false">COUNT(E421:E435)</f>
        <v>4</v>
      </c>
      <c r="F581" s="19" t="n">
        <f aca="false">F436</f>
        <v>275</v>
      </c>
      <c r="G581" s="19" t="n">
        <f aca="false">G436</f>
        <v>0</v>
      </c>
      <c r="H581" s="19" t="n">
        <f aca="false">H436</f>
        <v>0</v>
      </c>
      <c r="I581" s="19" t="n">
        <f aca="false">I436</f>
        <v>0</v>
      </c>
      <c r="J581" s="19" t="n">
        <f aca="false">J436</f>
        <v>0</v>
      </c>
      <c r="K581" s="19" t="n">
        <f aca="false">K436</f>
        <v>0</v>
      </c>
      <c r="L581" s="19" t="n">
        <f aca="false">L436</f>
        <v>0</v>
      </c>
      <c r="M581" s="19" t="n">
        <f aca="false">M436</f>
        <v>0</v>
      </c>
      <c r="N581" s="19" t="n">
        <f aca="false">N436</f>
        <v>0</v>
      </c>
      <c r="O581" s="19" t="n">
        <f aca="false">O436</f>
        <v>0</v>
      </c>
      <c r="P581" s="19" t="n">
        <f aca="false">P436</f>
        <v>0</v>
      </c>
      <c r="Q581" s="19" t="n">
        <f aca="false">Q436</f>
        <v>0</v>
      </c>
      <c r="R581" s="27" t="n">
        <f aca="false">SUM(G581:Q581)</f>
        <v>0</v>
      </c>
      <c r="S581" s="27" t="n">
        <f aca="false">T436</f>
        <v>0</v>
      </c>
      <c r="T581" s="33" t="n">
        <f aca="false">IF(F581=0,"",W436)</f>
        <v>0.4</v>
      </c>
      <c r="U581" s="33" t="str">
        <f aca="false">X436</f>
        <v>-</v>
      </c>
      <c r="V581" s="19" t="n">
        <f aca="false">R436</f>
        <v>6</v>
      </c>
      <c r="W581" s="33" t="n">
        <f aca="false">IF(F581=0,"",V581/E581)</f>
        <v>1.5</v>
      </c>
      <c r="X581" s="33"/>
    </row>
    <row r="582" customFormat="false" ht="19.7" hidden="false" customHeight="false" outlineLevel="0" collapsed="false">
      <c r="D582" s="34" t="s">
        <v>48</v>
      </c>
      <c r="E582" s="34" t="n">
        <f aca="false">COUNT(E437:E458)</f>
        <v>5</v>
      </c>
      <c r="F582" s="34" t="n">
        <f aca="false">F459</f>
        <v>330</v>
      </c>
      <c r="G582" s="34" t="n">
        <f aca="false">G459</f>
        <v>0</v>
      </c>
      <c r="H582" s="34" t="n">
        <f aca="false">H459</f>
        <v>2</v>
      </c>
      <c r="I582" s="34" t="n">
        <f aca="false">I459</f>
        <v>0</v>
      </c>
      <c r="J582" s="34" t="n">
        <f aca="false">J459</f>
        <v>0</v>
      </c>
      <c r="K582" s="34" t="n">
        <f aca="false">K459</f>
        <v>0</v>
      </c>
      <c r="L582" s="34" t="n">
        <f aca="false">L459</f>
        <v>0</v>
      </c>
      <c r="M582" s="34" t="n">
        <f aca="false">M459</f>
        <v>0</v>
      </c>
      <c r="N582" s="34" t="n">
        <f aca="false">N459</f>
        <v>0</v>
      </c>
      <c r="O582" s="34" t="n">
        <f aca="false">O459</f>
        <v>0</v>
      </c>
      <c r="P582" s="34" t="n">
        <f aca="false">P459</f>
        <v>0</v>
      </c>
      <c r="Q582" s="34" t="n">
        <f aca="false">Q459</f>
        <v>0</v>
      </c>
      <c r="R582" s="27" t="n">
        <f aca="false">SUM(G582:Q582)</f>
        <v>2</v>
      </c>
      <c r="S582" s="27" t="n">
        <f aca="false">T459</f>
        <v>2</v>
      </c>
      <c r="T582" s="33" t="n">
        <f aca="false">IF(F582=0,"",W459)</f>
        <v>0.317835909090909</v>
      </c>
      <c r="U582" s="33" t="n">
        <f aca="false">X459</f>
        <v>1</v>
      </c>
      <c r="V582" s="34" t="n">
        <f aca="false">R459</f>
        <v>3</v>
      </c>
      <c r="W582" s="33" t="n">
        <f aca="false">IF(F582=0,"",V582/E582)</f>
        <v>0.6</v>
      </c>
      <c r="X582" s="33"/>
    </row>
    <row r="583" customFormat="false" ht="19.7" hidden="false" customHeight="false" outlineLevel="0" collapsed="false">
      <c r="D583" s="19" t="s">
        <v>53</v>
      </c>
      <c r="E583" s="19" t="n">
        <f aca="false">COUNT(E460:E471)</f>
        <v>3</v>
      </c>
      <c r="F583" s="19" t="n">
        <f aca="false">F472</f>
        <v>316</v>
      </c>
      <c r="G583" s="19" t="n">
        <f aca="false">G472</f>
        <v>0</v>
      </c>
      <c r="H583" s="19" t="n">
        <f aca="false">H472</f>
        <v>1</v>
      </c>
      <c r="I583" s="19" t="n">
        <f aca="false">I472</f>
        <v>0</v>
      </c>
      <c r="J583" s="19" t="n">
        <f aca="false">J472</f>
        <v>0</v>
      </c>
      <c r="K583" s="19" t="n">
        <f aca="false">K472</f>
        <v>0</v>
      </c>
      <c r="L583" s="19" t="n">
        <f aca="false">L472</f>
        <v>0</v>
      </c>
      <c r="M583" s="19" t="n">
        <f aca="false">M472</f>
        <v>0</v>
      </c>
      <c r="N583" s="19" t="n">
        <f aca="false">N472</f>
        <v>0</v>
      </c>
      <c r="O583" s="19" t="n">
        <f aca="false">O472</f>
        <v>0</v>
      </c>
      <c r="P583" s="19" t="n">
        <f aca="false">P472</f>
        <v>0</v>
      </c>
      <c r="Q583" s="19" t="n">
        <f aca="false">Q472</f>
        <v>0</v>
      </c>
      <c r="R583" s="27" t="n">
        <f aca="false">SUM(G583:Q583)</f>
        <v>1</v>
      </c>
      <c r="S583" s="27" t="n">
        <f aca="false">T472</f>
        <v>1</v>
      </c>
      <c r="T583" s="33" t="n">
        <f aca="false">IF(F583=0,"",W472)</f>
        <v>0.416666666666667</v>
      </c>
      <c r="U583" s="33" t="n">
        <f aca="false">X472</f>
        <v>1</v>
      </c>
      <c r="V583" s="19" t="n">
        <f aca="false">R472</f>
        <v>4</v>
      </c>
      <c r="W583" s="33" t="n">
        <f aca="false">IF(F583=0,"",V583/E583)</f>
        <v>1.33333333333333</v>
      </c>
      <c r="X583" s="33"/>
    </row>
    <row r="584" customFormat="false" ht="19.7" hidden="false" customHeight="false" outlineLevel="0" collapsed="false">
      <c r="D584" s="34" t="s">
        <v>57</v>
      </c>
      <c r="E584" s="34" t="n">
        <f aca="false">COUNT(E473:E495)</f>
        <v>4</v>
      </c>
      <c r="F584" s="34" t="n">
        <f aca="false">F496</f>
        <v>535</v>
      </c>
      <c r="G584" s="34" t="n">
        <f aca="false">G496</f>
        <v>0</v>
      </c>
      <c r="H584" s="34" t="n">
        <f aca="false">H496</f>
        <v>1</v>
      </c>
      <c r="I584" s="34" t="n">
        <f aca="false">I496</f>
        <v>0</v>
      </c>
      <c r="J584" s="34" t="n">
        <f aca="false">J496</f>
        <v>0</v>
      </c>
      <c r="K584" s="34" t="n">
        <f aca="false">K496</f>
        <v>0</v>
      </c>
      <c r="L584" s="34" t="n">
        <f aca="false">L496</f>
        <v>0</v>
      </c>
      <c r="M584" s="34" t="n">
        <f aca="false">M496</f>
        <v>0</v>
      </c>
      <c r="N584" s="34" t="n">
        <f aca="false">N496</f>
        <v>0</v>
      </c>
      <c r="O584" s="34" t="n">
        <f aca="false">O496</f>
        <v>0</v>
      </c>
      <c r="P584" s="34" t="n">
        <f aca="false">P496</f>
        <v>0</v>
      </c>
      <c r="Q584" s="34" t="n">
        <f aca="false">Q496</f>
        <v>0</v>
      </c>
      <c r="R584" s="27" t="n">
        <f aca="false">SUM(G584:Q584)</f>
        <v>1</v>
      </c>
      <c r="S584" s="27" t="n">
        <f aca="false">T496</f>
        <v>1</v>
      </c>
      <c r="T584" s="33" t="n">
        <f aca="false">IF(F584=0,"",W496)</f>
        <v>0.434782608695652</v>
      </c>
      <c r="U584" s="33" t="n">
        <f aca="false">X496</f>
        <v>1</v>
      </c>
      <c r="V584" s="34" t="n">
        <f aca="false">R496</f>
        <v>10</v>
      </c>
      <c r="W584" s="33" t="n">
        <f aca="false">IF(F584=0,"",V584/E584)</f>
        <v>2.5</v>
      </c>
      <c r="X584" s="33"/>
    </row>
    <row r="585" customFormat="false" ht="19.7" hidden="false" customHeight="false" outlineLevel="0" collapsed="false">
      <c r="D585" s="19" t="s">
        <v>60</v>
      </c>
      <c r="E585" s="19" t="n">
        <f aca="false">COUNT(E497:E516)</f>
        <v>13</v>
      </c>
      <c r="F585" s="19" t="n">
        <f aca="false">F517</f>
        <v>1347</v>
      </c>
      <c r="G585" s="19" t="n">
        <f aca="false">G517</f>
        <v>1</v>
      </c>
      <c r="H585" s="19" t="n">
        <f aca="false">H517</f>
        <v>0</v>
      </c>
      <c r="I585" s="19" t="n">
        <f aca="false">I517</f>
        <v>0</v>
      </c>
      <c r="J585" s="19" t="n">
        <f aca="false">J517</f>
        <v>0</v>
      </c>
      <c r="K585" s="19" t="n">
        <f aca="false">K517</f>
        <v>0</v>
      </c>
      <c r="L585" s="19" t="n">
        <f aca="false">L517</f>
        <v>0</v>
      </c>
      <c r="M585" s="19" t="n">
        <f aca="false">M517</f>
        <v>0</v>
      </c>
      <c r="N585" s="19" t="n">
        <f aca="false">N517</f>
        <v>0</v>
      </c>
      <c r="O585" s="19" t="n">
        <f aca="false">O517</f>
        <v>0</v>
      </c>
      <c r="P585" s="19" t="n">
        <f aca="false">P517</f>
        <v>0</v>
      </c>
      <c r="Q585" s="19" t="n">
        <f aca="false">Q517</f>
        <v>0</v>
      </c>
      <c r="R585" s="27" t="n">
        <f aca="false">SUM(G585:Q585)</f>
        <v>1</v>
      </c>
      <c r="S585" s="27" t="n">
        <f aca="false">T517</f>
        <v>0</v>
      </c>
      <c r="T585" s="33" t="n">
        <f aca="false">IF(F585=0,"",W517)</f>
        <v>0.65</v>
      </c>
      <c r="U585" s="33" t="n">
        <f aca="false">X517</f>
        <v>0</v>
      </c>
      <c r="V585" s="19" t="n">
        <f aca="false">R517</f>
        <v>13</v>
      </c>
      <c r="W585" s="33" t="n">
        <f aca="false">IF(F585=0,"",V585/E585)</f>
        <v>1</v>
      </c>
      <c r="X585" s="33"/>
    </row>
    <row r="586" customFormat="false" ht="19.7" hidden="false" customHeight="false" outlineLevel="0" collapsed="false">
      <c r="D586" s="34" t="s">
        <v>62</v>
      </c>
      <c r="E586" s="34" t="n">
        <f aca="false">COUNT(E518:E531)</f>
        <v>3</v>
      </c>
      <c r="F586" s="34" t="n">
        <f aca="false">F532</f>
        <v>295</v>
      </c>
      <c r="G586" s="34" t="n">
        <f aca="false">G532</f>
        <v>0</v>
      </c>
      <c r="H586" s="34" t="n">
        <f aca="false">H532</f>
        <v>0</v>
      </c>
      <c r="I586" s="34" t="n">
        <f aca="false">I532</f>
        <v>0</v>
      </c>
      <c r="J586" s="34" t="n">
        <f aca="false">J532</f>
        <v>0</v>
      </c>
      <c r="K586" s="34" t="n">
        <f aca="false">K532</f>
        <v>0</v>
      </c>
      <c r="L586" s="34" t="n">
        <f aca="false">L532</f>
        <v>0</v>
      </c>
      <c r="M586" s="34" t="n">
        <f aca="false">M532</f>
        <v>0</v>
      </c>
      <c r="N586" s="34" t="n">
        <f aca="false">N532</f>
        <v>0</v>
      </c>
      <c r="O586" s="34" t="n">
        <f aca="false">O532</f>
        <v>0</v>
      </c>
      <c r="P586" s="34" t="n">
        <f aca="false">P532</f>
        <v>0</v>
      </c>
      <c r="Q586" s="34" t="n">
        <f aca="false">Q532</f>
        <v>0</v>
      </c>
      <c r="R586" s="27" t="n">
        <f aca="false">SUM(G586:Q586)</f>
        <v>0</v>
      </c>
      <c r="S586" s="27" t="n">
        <f aca="false">T532</f>
        <v>0</v>
      </c>
      <c r="T586" s="33" t="n">
        <f aca="false">IF(F586=0,"",W532)</f>
        <v>0.357142857142857</v>
      </c>
      <c r="U586" s="33" t="str">
        <f aca="false">X532</f>
        <v>-</v>
      </c>
      <c r="V586" s="34" t="n">
        <f aca="false">R532</f>
        <v>5</v>
      </c>
      <c r="W586" s="33" t="n">
        <f aca="false">IF(F586=0,"",V586/E586)</f>
        <v>1.66666666666667</v>
      </c>
      <c r="X586" s="33"/>
    </row>
    <row r="587" customFormat="false" ht="19.7" hidden="false" customHeight="false" outlineLevel="0" collapsed="false">
      <c r="D587" s="19" t="s">
        <v>66</v>
      </c>
      <c r="E587" s="19" t="n">
        <f aca="false">COUNT(E533:E537)</f>
        <v>0</v>
      </c>
      <c r="F587" s="19" t="n">
        <f aca="false">F538</f>
        <v>0</v>
      </c>
      <c r="G587" s="19" t="n">
        <f aca="false">G538</f>
        <v>0</v>
      </c>
      <c r="H587" s="19" t="n">
        <f aca="false">H538</f>
        <v>0</v>
      </c>
      <c r="I587" s="19" t="n">
        <f aca="false">I538</f>
        <v>0</v>
      </c>
      <c r="J587" s="19" t="n">
        <f aca="false">J538</f>
        <v>0</v>
      </c>
      <c r="K587" s="19" t="n">
        <f aca="false">K538</f>
        <v>0</v>
      </c>
      <c r="L587" s="19" t="n">
        <f aca="false">L538</f>
        <v>0</v>
      </c>
      <c r="M587" s="19" t="n">
        <f aca="false">M538</f>
        <v>0</v>
      </c>
      <c r="N587" s="19" t="n">
        <f aca="false">N538</f>
        <v>0</v>
      </c>
      <c r="O587" s="19" t="n">
        <f aca="false">O538</f>
        <v>0</v>
      </c>
      <c r="P587" s="19" t="n">
        <f aca="false">P538</f>
        <v>0</v>
      </c>
      <c r="Q587" s="19" t="n">
        <f aca="false">Q538</f>
        <v>0</v>
      </c>
      <c r="R587" s="27" t="n">
        <f aca="false">SUM(G587:Q587)</f>
        <v>0</v>
      </c>
      <c r="S587" s="27" t="n">
        <f aca="false">T538</f>
        <v>0</v>
      </c>
      <c r="T587" s="33" t="str">
        <f aca="false">IF(F587=0,"",W538)</f>
        <v/>
      </c>
      <c r="U587" s="33" t="str">
        <f aca="false">X538</f>
        <v>-</v>
      </c>
      <c r="V587" s="19" t="n">
        <f aca="false">R538</f>
        <v>0</v>
      </c>
      <c r="W587" s="33" t="str">
        <f aca="false">IF(F587=0,"",V587/E587)</f>
        <v/>
      </c>
      <c r="X587" s="33"/>
    </row>
    <row r="588" customFormat="false" ht="19.7" hidden="false" customHeight="false" outlineLevel="0" collapsed="false">
      <c r="D588" s="34" t="s">
        <v>68</v>
      </c>
      <c r="E588" s="34" t="n">
        <f aca="false">COUNT(E539:E543)</f>
        <v>0</v>
      </c>
      <c r="F588" s="34" t="n">
        <f aca="false">F544</f>
        <v>0</v>
      </c>
      <c r="G588" s="34" t="n">
        <f aca="false">G544</f>
        <v>0</v>
      </c>
      <c r="H588" s="34" t="n">
        <f aca="false">H544</f>
        <v>0</v>
      </c>
      <c r="I588" s="34" t="n">
        <f aca="false">I544</f>
        <v>0</v>
      </c>
      <c r="J588" s="34" t="n">
        <f aca="false">J544</f>
        <v>0</v>
      </c>
      <c r="K588" s="34" t="n">
        <f aca="false">K544</f>
        <v>0</v>
      </c>
      <c r="L588" s="34" t="n">
        <f aca="false">L544</f>
        <v>0</v>
      </c>
      <c r="M588" s="34" t="n">
        <f aca="false">M544</f>
        <v>0</v>
      </c>
      <c r="N588" s="34" t="n">
        <f aca="false">N544</f>
        <v>0</v>
      </c>
      <c r="O588" s="34" t="n">
        <f aca="false">O544</f>
        <v>0</v>
      </c>
      <c r="P588" s="34" t="n">
        <f aca="false">P544</f>
        <v>0</v>
      </c>
      <c r="Q588" s="34" t="n">
        <f aca="false">Q544</f>
        <v>0</v>
      </c>
      <c r="R588" s="27" t="n">
        <f aca="false">SUM(G588:Q588)</f>
        <v>0</v>
      </c>
      <c r="S588" s="27" t="n">
        <f aca="false">T544</f>
        <v>0</v>
      </c>
      <c r="T588" s="33" t="str">
        <f aca="false">IF(F588=0,"",W544)</f>
        <v/>
      </c>
      <c r="U588" s="33" t="str">
        <f aca="false">X544</f>
        <v>-</v>
      </c>
      <c r="V588" s="34" t="n">
        <f aca="false">R544</f>
        <v>0</v>
      </c>
      <c r="W588" s="33" t="str">
        <f aca="false">IF(F588=0,"",V588/E588)</f>
        <v/>
      </c>
      <c r="X588" s="33"/>
    </row>
    <row r="589" customFormat="false" ht="19.7" hidden="false" customHeight="false" outlineLevel="0" collapsed="false">
      <c r="D589" s="19" t="s">
        <v>70</v>
      </c>
      <c r="E589" s="19" t="n">
        <f aca="false">COUNT(E545:E549)</f>
        <v>0</v>
      </c>
      <c r="F589" s="19" t="n">
        <f aca="false">F550</f>
        <v>0</v>
      </c>
      <c r="G589" s="19" t="n">
        <f aca="false">G550</f>
        <v>0</v>
      </c>
      <c r="H589" s="19" t="n">
        <f aca="false">H550</f>
        <v>0</v>
      </c>
      <c r="I589" s="19" t="n">
        <f aca="false">I550</f>
        <v>0</v>
      </c>
      <c r="J589" s="19" t="n">
        <f aca="false">J550</f>
        <v>0</v>
      </c>
      <c r="K589" s="19" t="n">
        <f aca="false">K550</f>
        <v>0</v>
      </c>
      <c r="L589" s="19" t="n">
        <f aca="false">L550</f>
        <v>0</v>
      </c>
      <c r="M589" s="19" t="n">
        <f aca="false">M550</f>
        <v>0</v>
      </c>
      <c r="N589" s="19" t="n">
        <f aca="false">N550</f>
        <v>0</v>
      </c>
      <c r="O589" s="19" t="n">
        <f aca="false">O550</f>
        <v>0</v>
      </c>
      <c r="P589" s="19" t="n">
        <f aca="false">P550</f>
        <v>0</v>
      </c>
      <c r="Q589" s="19" t="n">
        <f aca="false">Q550</f>
        <v>0</v>
      </c>
      <c r="R589" s="27" t="n">
        <f aca="false">SUM(G589:Q589)</f>
        <v>0</v>
      </c>
      <c r="S589" s="27" t="n">
        <f aca="false">T550</f>
        <v>0</v>
      </c>
      <c r="T589" s="33" t="str">
        <f aca="false">IF(F589=0,"",W550)</f>
        <v/>
      </c>
      <c r="U589" s="33" t="str">
        <f aca="false">X550</f>
        <v>-</v>
      </c>
      <c r="V589" s="19" t="n">
        <f aca="false">R550</f>
        <v>0</v>
      </c>
      <c r="W589" s="33" t="str">
        <f aca="false">IF(F589=0,"",V589/E589)</f>
        <v/>
      </c>
      <c r="X589" s="33"/>
    </row>
    <row r="591" customFormat="false" ht="288.75" hidden="false" customHeight="true" outlineLevel="0" collapsed="false">
      <c r="D591" s="31" t="str">
        <f aca="false">A5</f>
        <v>SEMANA 26</v>
      </c>
      <c r="E591" s="8" t="s">
        <v>76</v>
      </c>
      <c r="F591" s="8" t="s">
        <v>77</v>
      </c>
      <c r="G591" s="9" t="s">
        <v>11</v>
      </c>
      <c r="H591" s="9" t="s">
        <v>12</v>
      </c>
      <c r="I591" s="9" t="s">
        <v>13</v>
      </c>
      <c r="J591" s="9" t="s">
        <v>14</v>
      </c>
      <c r="K591" s="9" t="s">
        <v>15</v>
      </c>
      <c r="L591" s="9" t="s">
        <v>16</v>
      </c>
      <c r="M591" s="9" t="s">
        <v>17</v>
      </c>
      <c r="N591" s="9" t="s">
        <v>18</v>
      </c>
      <c r="O591" s="9" t="s">
        <v>19</v>
      </c>
      <c r="P591" s="9" t="s">
        <v>20</v>
      </c>
      <c r="Q591" s="9" t="s">
        <v>21</v>
      </c>
      <c r="R591" s="8" t="s">
        <v>23</v>
      </c>
      <c r="S591" s="8" t="s">
        <v>24</v>
      </c>
      <c r="T591" s="8" t="s">
        <v>27</v>
      </c>
      <c r="U591" s="8" t="s">
        <v>78</v>
      </c>
      <c r="V591" s="10" t="s">
        <v>22</v>
      </c>
      <c r="W591" s="32" t="s">
        <v>79</v>
      </c>
      <c r="X591" s="32"/>
    </row>
    <row r="592" customFormat="false" ht="19.7" hidden="false" customHeight="false" outlineLevel="0" collapsed="false">
      <c r="D592" s="19" t="s">
        <v>34</v>
      </c>
      <c r="E592" s="19" t="n">
        <f aca="false">SUM($E$553,$E$566,$E$579)</f>
        <v>54</v>
      </c>
      <c r="F592" s="19" t="n">
        <f aca="false">F553+F566+F579</f>
        <v>2532</v>
      </c>
      <c r="G592" s="19" t="n">
        <f aca="false">G553+G566+G579</f>
        <v>0</v>
      </c>
      <c r="H592" s="19" t="n">
        <f aca="false">H553+H566+H579</f>
        <v>0</v>
      </c>
      <c r="I592" s="19" t="n">
        <f aca="false">I553+I566+I579</f>
        <v>0</v>
      </c>
      <c r="J592" s="19" t="n">
        <f aca="false">J553+J566+J579</f>
        <v>0</v>
      </c>
      <c r="K592" s="19" t="n">
        <f aca="false">K553+K566+K579</f>
        <v>0</v>
      </c>
      <c r="L592" s="19" t="n">
        <f aca="false">L553+L566+L579</f>
        <v>0</v>
      </c>
      <c r="M592" s="19" t="n">
        <f aca="false">M553+M566+M579</f>
        <v>0</v>
      </c>
      <c r="N592" s="19" t="n">
        <f aca="false">N553+N566+N579</f>
        <v>0</v>
      </c>
      <c r="O592" s="19" t="n">
        <f aca="false">O553+O566+O579</f>
        <v>0</v>
      </c>
      <c r="P592" s="19" t="n">
        <f aca="false">P553+P566+P579</f>
        <v>0</v>
      </c>
      <c r="Q592" s="19" t="n">
        <f aca="false">Q553+Q566+Q579</f>
        <v>0</v>
      </c>
      <c r="R592" s="27" t="n">
        <f aca="false">SUM(G592:Q592)</f>
        <v>0</v>
      </c>
      <c r="S592" s="27" t="n">
        <f aca="false">S553+S566+S579</f>
        <v>0</v>
      </c>
      <c r="T592" s="33" t="n">
        <f aca="false">IF(F592=0,"",AVERAGE(T553,T566,T579))</f>
        <v>0.6</v>
      </c>
      <c r="U592" s="33" t="str">
        <f aca="false">IF(R592=0,"",S592/R592)</f>
        <v/>
      </c>
      <c r="V592" s="19" t="n">
        <f aca="false">V553+V566+V579</f>
        <v>43</v>
      </c>
      <c r="W592" s="33" t="n">
        <f aca="false">IF(F592=0,"",AVERAGE(W553,W566,W579))</f>
        <v>0.796296296296296</v>
      </c>
      <c r="X592" s="33"/>
    </row>
    <row r="593" customFormat="false" ht="19.7" hidden="false" customHeight="false" outlineLevel="0" collapsed="false">
      <c r="D593" s="34" t="s">
        <v>40</v>
      </c>
      <c r="E593" s="34" t="n">
        <f aca="false">SUM(E554,E567,E580)</f>
        <v>24</v>
      </c>
      <c r="F593" s="34" t="n">
        <f aca="false">F554+F567+F580</f>
        <v>1833</v>
      </c>
      <c r="G593" s="34" t="n">
        <f aca="false">G554+G567+G580</f>
        <v>0</v>
      </c>
      <c r="H593" s="34" t="n">
        <f aca="false">H554+H567+H580</f>
        <v>0</v>
      </c>
      <c r="I593" s="34" t="n">
        <f aca="false">I554+I567+I580</f>
        <v>0</v>
      </c>
      <c r="J593" s="34" t="n">
        <f aca="false">J554+J567+J580</f>
        <v>0</v>
      </c>
      <c r="K593" s="34" t="n">
        <f aca="false">K554+K567+K580</f>
        <v>0</v>
      </c>
      <c r="L593" s="34" t="n">
        <f aca="false">L554+L567+L580</f>
        <v>0</v>
      </c>
      <c r="M593" s="34" t="n">
        <f aca="false">M554+M567+M580</f>
        <v>0</v>
      </c>
      <c r="N593" s="34" t="n">
        <f aca="false">N554+N567+N580</f>
        <v>1</v>
      </c>
      <c r="O593" s="34" t="n">
        <f aca="false">O554+O567+O580</f>
        <v>0</v>
      </c>
      <c r="P593" s="34" t="n">
        <f aca="false">P554+P567+P580</f>
        <v>2</v>
      </c>
      <c r="Q593" s="34" t="n">
        <f aca="false">Q554+Q567+Q580</f>
        <v>0</v>
      </c>
      <c r="R593" s="27" t="n">
        <f aca="false">SUM(G593:Q593)</f>
        <v>3</v>
      </c>
      <c r="S593" s="27" t="n">
        <f aca="false">S554+S567+S580</f>
        <v>3</v>
      </c>
      <c r="T593" s="33" t="n">
        <f aca="false">IF(F593=0,"",AVERAGE(T554,T567,T580))</f>
        <v>0.45</v>
      </c>
      <c r="U593" s="33" t="n">
        <f aca="false">IF(R593=0,"",S593/R593)</f>
        <v>1</v>
      </c>
      <c r="V593" s="34" t="n">
        <f aca="false">V554+V567+V580</f>
        <v>27</v>
      </c>
      <c r="W593" s="33" t="n">
        <f aca="false">IF(F593=0,"",AVERAGE(W554,W567,W580))</f>
        <v>1.125</v>
      </c>
      <c r="X593" s="33"/>
    </row>
    <row r="594" customFormat="false" ht="19.7" hidden="false" customHeight="false" outlineLevel="0" collapsed="false">
      <c r="D594" s="19" t="s">
        <v>44</v>
      </c>
      <c r="E594" s="19" t="n">
        <f aca="false">SUM(E555,E568,E581)</f>
        <v>12</v>
      </c>
      <c r="F594" s="19" t="n">
        <f aca="false">F555+F568+F581</f>
        <v>825</v>
      </c>
      <c r="G594" s="19" t="n">
        <f aca="false">G555+G568+G581</f>
        <v>0</v>
      </c>
      <c r="H594" s="19" t="n">
        <f aca="false">H555+H568+H581</f>
        <v>0</v>
      </c>
      <c r="I594" s="19" t="n">
        <f aca="false">I555+I568+I581</f>
        <v>0</v>
      </c>
      <c r="J594" s="19" t="n">
        <f aca="false">J555+J568+J581</f>
        <v>0</v>
      </c>
      <c r="K594" s="19" t="n">
        <f aca="false">K555+K568+K581</f>
        <v>0</v>
      </c>
      <c r="L594" s="19" t="n">
        <f aca="false">L555+L568+L581</f>
        <v>0</v>
      </c>
      <c r="M594" s="19" t="n">
        <f aca="false">M555+M568+M581</f>
        <v>0</v>
      </c>
      <c r="N594" s="19" t="n">
        <f aca="false">N555+N568+N581</f>
        <v>1</v>
      </c>
      <c r="O594" s="19" t="n">
        <f aca="false">O555+O568+O581</f>
        <v>0</v>
      </c>
      <c r="P594" s="19" t="n">
        <f aca="false">P555+P568+P581</f>
        <v>0</v>
      </c>
      <c r="Q594" s="19" t="n">
        <f aca="false">Q555+Q568+Q581</f>
        <v>1</v>
      </c>
      <c r="R594" s="27" t="n">
        <f aca="false">SUM(G594:Q594)</f>
        <v>2</v>
      </c>
      <c r="S594" s="27" t="n">
        <f aca="false">S555+S568+S581</f>
        <v>2</v>
      </c>
      <c r="T594" s="33" t="n">
        <f aca="false">IF(F594=0,"",AVERAGE(T555,T568,T581))</f>
        <v>0.399788888888889</v>
      </c>
      <c r="U594" s="33" t="n">
        <f aca="false">IF(R594=0,"",S594/R594)</f>
        <v>1</v>
      </c>
      <c r="V594" s="19" t="n">
        <f aca="false">V555+V568+V581</f>
        <v>18</v>
      </c>
      <c r="W594" s="33" t="n">
        <f aca="false">IF(F594=0,"",AVERAGE(W555,W568,W581))</f>
        <v>1.5</v>
      </c>
      <c r="X594" s="33"/>
    </row>
    <row r="595" customFormat="false" ht="19.7" hidden="false" customHeight="false" outlineLevel="0" collapsed="false">
      <c r="D595" s="34" t="s">
        <v>48</v>
      </c>
      <c r="E595" s="34" t="n">
        <f aca="false">SUM(E556,E569,E582)</f>
        <v>15</v>
      </c>
      <c r="F595" s="34" t="n">
        <f aca="false">F556+F569+F582</f>
        <v>990</v>
      </c>
      <c r="G595" s="34" t="n">
        <f aca="false">G556+G569+G582</f>
        <v>0</v>
      </c>
      <c r="H595" s="34" t="n">
        <f aca="false">H556+H569+H582</f>
        <v>2</v>
      </c>
      <c r="I595" s="34" t="n">
        <f aca="false">I556+I569+I582</f>
        <v>0</v>
      </c>
      <c r="J595" s="34" t="n">
        <f aca="false">J556+J569+J582</f>
        <v>0</v>
      </c>
      <c r="K595" s="34" t="n">
        <f aca="false">K556+K569+K582</f>
        <v>0</v>
      </c>
      <c r="L595" s="34" t="n">
        <f aca="false">L556+L569+L582</f>
        <v>0</v>
      </c>
      <c r="M595" s="34" t="n">
        <f aca="false">M556+M569+M582</f>
        <v>0</v>
      </c>
      <c r="N595" s="34" t="n">
        <f aca="false">N556+N569+N582</f>
        <v>0</v>
      </c>
      <c r="O595" s="34" t="n">
        <f aca="false">O556+O569+O582</f>
        <v>0</v>
      </c>
      <c r="P595" s="34" t="n">
        <f aca="false">P556+P569+P582</f>
        <v>2</v>
      </c>
      <c r="Q595" s="34" t="n">
        <f aca="false">Q556+Q569+Q582</f>
        <v>1</v>
      </c>
      <c r="R595" s="27" t="n">
        <f aca="false">SUM(G595:Q595)</f>
        <v>5</v>
      </c>
      <c r="S595" s="27" t="n">
        <f aca="false">S556+S569+S582</f>
        <v>5</v>
      </c>
      <c r="T595" s="33" t="n">
        <f aca="false">IF(F595=0,"",AVERAGE(T556,T569,T582))</f>
        <v>0.317965151515151</v>
      </c>
      <c r="U595" s="33" t="n">
        <f aca="false">IF(R595=0,"",S595/R595)</f>
        <v>1</v>
      </c>
      <c r="V595" s="34" t="n">
        <f aca="false">V556+V569+V582</f>
        <v>17</v>
      </c>
      <c r="W595" s="33" t="n">
        <f aca="false">IF(F595=0,"",AVERAGE(W556,W569,W582))</f>
        <v>1.13333333333333</v>
      </c>
      <c r="X595" s="33"/>
    </row>
    <row r="596" customFormat="false" ht="19.7" hidden="false" customHeight="false" outlineLevel="0" collapsed="false">
      <c r="D596" s="19" t="s">
        <v>53</v>
      </c>
      <c r="E596" s="19" t="n">
        <f aca="false">SUM(E557,E570,E583)</f>
        <v>9</v>
      </c>
      <c r="F596" s="19" t="n">
        <f aca="false">F557+F570+F583</f>
        <v>948</v>
      </c>
      <c r="G596" s="19" t="n">
        <f aca="false">G557+G570+G583</f>
        <v>0</v>
      </c>
      <c r="H596" s="19" t="n">
        <f aca="false">H557+H570+H583</f>
        <v>2</v>
      </c>
      <c r="I596" s="19" t="n">
        <f aca="false">I557+I570+I583</f>
        <v>0</v>
      </c>
      <c r="J596" s="19" t="n">
        <f aca="false">J557+J570+J583</f>
        <v>0</v>
      </c>
      <c r="K596" s="19" t="n">
        <f aca="false">K557+K570+K583</f>
        <v>0</v>
      </c>
      <c r="L596" s="19" t="n">
        <f aca="false">L557+L570+L583</f>
        <v>0</v>
      </c>
      <c r="M596" s="19" t="n">
        <f aca="false">M557+M570+M583</f>
        <v>0</v>
      </c>
      <c r="N596" s="19" t="n">
        <f aca="false">N557+N570+N583</f>
        <v>0</v>
      </c>
      <c r="O596" s="19" t="n">
        <f aca="false">O557+O570+O583</f>
        <v>0</v>
      </c>
      <c r="P596" s="19" t="n">
        <f aca="false">P557+P570+P583</f>
        <v>0</v>
      </c>
      <c r="Q596" s="19" t="n">
        <f aca="false">Q557+Q570+Q583</f>
        <v>0</v>
      </c>
      <c r="R596" s="27" t="n">
        <f aca="false">SUM(G596:Q596)</f>
        <v>2</v>
      </c>
      <c r="S596" s="27" t="n">
        <f aca="false">S557+S570+S583</f>
        <v>2</v>
      </c>
      <c r="T596" s="33" t="n">
        <f aca="false">IF(F596=0,"",AVERAGE(T557,T570,T583))</f>
        <v>0.416666666666667</v>
      </c>
      <c r="U596" s="33" t="n">
        <f aca="false">IF(R596=0,"",S596/R596)</f>
        <v>1</v>
      </c>
      <c r="V596" s="19" t="n">
        <f aca="false">V557+V570+V583</f>
        <v>12</v>
      </c>
      <c r="W596" s="33" t="n">
        <f aca="false">IF(F596=0,"",AVERAGE(W557,W570,W583))</f>
        <v>1.33333333333333</v>
      </c>
      <c r="X596" s="33"/>
    </row>
    <row r="597" customFormat="false" ht="19.7" hidden="false" customHeight="false" outlineLevel="0" collapsed="false">
      <c r="D597" s="34" t="s">
        <v>57</v>
      </c>
      <c r="E597" s="34" t="n">
        <f aca="false">SUM(E558,E571,E584)</f>
        <v>12</v>
      </c>
      <c r="F597" s="34" t="n">
        <f aca="false">F558+F571+F584</f>
        <v>1605</v>
      </c>
      <c r="G597" s="34" t="n">
        <f aca="false">G558+G571+G584</f>
        <v>0</v>
      </c>
      <c r="H597" s="34" t="n">
        <f aca="false">H558+H571+H584</f>
        <v>3</v>
      </c>
      <c r="I597" s="34" t="n">
        <f aca="false">I558+I571+I584</f>
        <v>0</v>
      </c>
      <c r="J597" s="34" t="n">
        <f aca="false">J558+J571+J584</f>
        <v>0</v>
      </c>
      <c r="K597" s="34" t="n">
        <f aca="false">K558+K571+K584</f>
        <v>0</v>
      </c>
      <c r="L597" s="34" t="n">
        <f aca="false">L558+L571+L584</f>
        <v>0</v>
      </c>
      <c r="M597" s="34" t="n">
        <f aca="false">M558+M571+M584</f>
        <v>0</v>
      </c>
      <c r="N597" s="34" t="n">
        <f aca="false">N558+N571+N584</f>
        <v>0</v>
      </c>
      <c r="O597" s="34" t="n">
        <f aca="false">O558+O571+O584</f>
        <v>0</v>
      </c>
      <c r="P597" s="34" t="n">
        <f aca="false">P558+P571+P584</f>
        <v>0</v>
      </c>
      <c r="Q597" s="34" t="n">
        <f aca="false">Q558+Q571+Q584</f>
        <v>0</v>
      </c>
      <c r="R597" s="27" t="n">
        <f aca="false">SUM(G597:Q597)</f>
        <v>3</v>
      </c>
      <c r="S597" s="27" t="n">
        <f aca="false">S558+S571+S584</f>
        <v>3</v>
      </c>
      <c r="T597" s="33" t="n">
        <f aca="false">IF(F597=0,"",AVERAGE(T558,T571,T584))</f>
        <v>0.434782608695652</v>
      </c>
      <c r="U597" s="33" t="n">
        <f aca="false">IF(R597=0,"",S597/R597)</f>
        <v>1</v>
      </c>
      <c r="V597" s="34" t="n">
        <f aca="false">V558+V571+V584</f>
        <v>30</v>
      </c>
      <c r="W597" s="33" t="n">
        <f aca="false">IF(F597=0,"",AVERAGE(W558,W571,W584))</f>
        <v>2.5</v>
      </c>
      <c r="X597" s="33"/>
    </row>
    <row r="598" customFormat="false" ht="19.7" hidden="false" customHeight="false" outlineLevel="0" collapsed="false">
      <c r="D598" s="19" t="s">
        <v>60</v>
      </c>
      <c r="E598" s="19" t="n">
        <f aca="false">SUM(E559,E572,E585)</f>
        <v>39</v>
      </c>
      <c r="F598" s="19" t="n">
        <f aca="false">F559+F572+F585</f>
        <v>4041</v>
      </c>
      <c r="G598" s="19" t="n">
        <f aca="false">G559+G572+G585</f>
        <v>1</v>
      </c>
      <c r="H598" s="19" t="n">
        <f aca="false">H559+H572+H585</f>
        <v>0</v>
      </c>
      <c r="I598" s="19" t="n">
        <f aca="false">I559+I572+I585</f>
        <v>0</v>
      </c>
      <c r="J598" s="19" t="n">
        <f aca="false">J559+J572+J585</f>
        <v>0</v>
      </c>
      <c r="K598" s="19" t="n">
        <f aca="false">K559+K572+K585</f>
        <v>0</v>
      </c>
      <c r="L598" s="19" t="n">
        <f aca="false">L559+L572+L585</f>
        <v>0</v>
      </c>
      <c r="M598" s="19" t="n">
        <f aca="false">M559+M572+M585</f>
        <v>0</v>
      </c>
      <c r="N598" s="19" t="n">
        <f aca="false">N559+N572+N585</f>
        <v>0</v>
      </c>
      <c r="O598" s="19" t="n">
        <f aca="false">O559+O572+O585</f>
        <v>0</v>
      </c>
      <c r="P598" s="19" t="n">
        <f aca="false">P559+P572+P585</f>
        <v>0</v>
      </c>
      <c r="Q598" s="19" t="n">
        <f aca="false">Q559+Q572+Q585</f>
        <v>0</v>
      </c>
      <c r="R598" s="27" t="n">
        <f aca="false">SUM(G598:Q598)</f>
        <v>1</v>
      </c>
      <c r="S598" s="27" t="n">
        <f aca="false">S559+S572+S585</f>
        <v>0</v>
      </c>
      <c r="T598" s="33" t="n">
        <f aca="false">IF(F598=0,"",AVERAGE(T559,T572,T585))</f>
        <v>0.65</v>
      </c>
      <c r="U598" s="33" t="n">
        <f aca="false">IF(R598=0,"",S598/R598)</f>
        <v>0</v>
      </c>
      <c r="V598" s="19" t="n">
        <f aca="false">V559+V572+V585</f>
        <v>38</v>
      </c>
      <c r="W598" s="33" t="n">
        <f aca="false">IF(F598=0,"",AVERAGE(W559,W572,W585))</f>
        <v>0.974358974358974</v>
      </c>
      <c r="X598" s="33"/>
    </row>
    <row r="599" customFormat="false" ht="19.7" hidden="false" customHeight="false" outlineLevel="0" collapsed="false">
      <c r="D599" s="34" t="s">
        <v>62</v>
      </c>
      <c r="E599" s="34" t="n">
        <f aca="false">SUM(E560,E573,E586)</f>
        <v>9</v>
      </c>
      <c r="F599" s="34" t="n">
        <f aca="false">F560+F573+F586</f>
        <v>885</v>
      </c>
      <c r="G599" s="34" t="n">
        <f aca="false">G560+G573+G586</f>
        <v>0</v>
      </c>
      <c r="H599" s="34" t="n">
        <f aca="false">H560+H573+H586</f>
        <v>1</v>
      </c>
      <c r="I599" s="34" t="n">
        <f aca="false">I560+I573+I586</f>
        <v>0</v>
      </c>
      <c r="J599" s="34" t="n">
        <f aca="false">J560+J573+J586</f>
        <v>0</v>
      </c>
      <c r="K599" s="34" t="n">
        <f aca="false">K560+K573+K586</f>
        <v>0</v>
      </c>
      <c r="L599" s="34" t="n">
        <f aca="false">L560+L573+L586</f>
        <v>0</v>
      </c>
      <c r="M599" s="34" t="n">
        <f aca="false">M560+M573+M586</f>
        <v>0</v>
      </c>
      <c r="N599" s="34" t="n">
        <f aca="false">N560+N573+N586</f>
        <v>0</v>
      </c>
      <c r="O599" s="34" t="n">
        <f aca="false">O560+O573+O586</f>
        <v>0</v>
      </c>
      <c r="P599" s="34" t="n">
        <f aca="false">P560+P573+P586</f>
        <v>2</v>
      </c>
      <c r="Q599" s="34" t="n">
        <f aca="false">Q560+Q573+Q586</f>
        <v>0</v>
      </c>
      <c r="R599" s="27" t="n">
        <f aca="false">SUM(G599:Q599)</f>
        <v>3</v>
      </c>
      <c r="S599" s="27" t="n">
        <f aca="false">S560+S573+S586</f>
        <v>3</v>
      </c>
      <c r="T599" s="33" t="n">
        <f aca="false">IF(F599=0,"",AVERAGE(T560,T573,T586))</f>
        <v>0.357006666666667</v>
      </c>
      <c r="U599" s="33" t="n">
        <f aca="false">IF(R599=0,"",S599/R599)</f>
        <v>1</v>
      </c>
      <c r="V599" s="34" t="n">
        <f aca="false">V560+V573+V586</f>
        <v>14</v>
      </c>
      <c r="W599" s="33" t="n">
        <f aca="false">IF(F599=0,"",AVERAGE(W560,W573,W586))</f>
        <v>1.55555555555556</v>
      </c>
      <c r="X599" s="33"/>
    </row>
    <row r="600" customFormat="false" ht="19.7" hidden="false" customHeight="false" outlineLevel="0" collapsed="false">
      <c r="D600" s="19" t="s">
        <v>66</v>
      </c>
      <c r="E600" s="19" t="n">
        <f aca="false">SUM(E561,E574,E587)</f>
        <v>0</v>
      </c>
      <c r="F600" s="19" t="n">
        <f aca="false">F561+F574+F587</f>
        <v>0</v>
      </c>
      <c r="G600" s="19" t="n">
        <f aca="false">G561+G574+G587</f>
        <v>0</v>
      </c>
      <c r="H600" s="19" t="n">
        <f aca="false">H561+H574+H587</f>
        <v>0</v>
      </c>
      <c r="I600" s="19" t="n">
        <f aca="false">I561+I574+I587</f>
        <v>0</v>
      </c>
      <c r="J600" s="19" t="n">
        <f aca="false">J561+J574+J587</f>
        <v>0</v>
      </c>
      <c r="K600" s="19" t="n">
        <f aca="false">K561+K574+K587</f>
        <v>0</v>
      </c>
      <c r="L600" s="19" t="n">
        <f aca="false">L561+L574+L587</f>
        <v>0</v>
      </c>
      <c r="M600" s="19" t="n">
        <f aca="false">M561+M574+M587</f>
        <v>0</v>
      </c>
      <c r="N600" s="19" t="n">
        <f aca="false">N561+N574+N587</f>
        <v>0</v>
      </c>
      <c r="O600" s="19" t="n">
        <f aca="false">O561+O574+O587</f>
        <v>0</v>
      </c>
      <c r="P600" s="19" t="n">
        <f aca="false">P561+P574+P587</f>
        <v>0</v>
      </c>
      <c r="Q600" s="19" t="n">
        <f aca="false">Q561+Q574+Q587</f>
        <v>0</v>
      </c>
      <c r="R600" s="27" t="n">
        <f aca="false">SUM(G600:Q600)</f>
        <v>0</v>
      </c>
      <c r="S600" s="27" t="n">
        <f aca="false">S561+S574+S587</f>
        <v>0</v>
      </c>
      <c r="T600" s="33" t="str">
        <f aca="false">IF(F600=0,"",AVERAGE(T561,T574,T587))</f>
        <v/>
      </c>
      <c r="U600" s="33" t="str">
        <f aca="false">IF(R600=0,"",S600/R600)</f>
        <v/>
      </c>
      <c r="V600" s="19" t="n">
        <f aca="false">V561+V574+V587</f>
        <v>0</v>
      </c>
      <c r="W600" s="33" t="str">
        <f aca="false">IF(F600=0,"",AVERAGE(W561,W574,W587))</f>
        <v/>
      </c>
      <c r="X600" s="33"/>
    </row>
    <row r="601" customFormat="false" ht="19.7" hidden="false" customHeight="false" outlineLevel="0" collapsed="false">
      <c r="D601" s="34" t="s">
        <v>68</v>
      </c>
      <c r="E601" s="34" t="n">
        <f aca="false">SUM(E562,E575,E588)</f>
        <v>0</v>
      </c>
      <c r="F601" s="34" t="n">
        <f aca="false">F562+F575+F588</f>
        <v>0</v>
      </c>
      <c r="G601" s="34" t="n">
        <f aca="false">G562+G575+G588</f>
        <v>0</v>
      </c>
      <c r="H601" s="34" t="n">
        <f aca="false">H562+H575+H588</f>
        <v>0</v>
      </c>
      <c r="I601" s="34" t="n">
        <f aca="false">I562+I575+I588</f>
        <v>0</v>
      </c>
      <c r="J601" s="34" t="n">
        <f aca="false">J562+J575+J588</f>
        <v>0</v>
      </c>
      <c r="K601" s="34" t="n">
        <f aca="false">K562+K575+K588</f>
        <v>0</v>
      </c>
      <c r="L601" s="34" t="n">
        <f aca="false">L562+L575+L588</f>
        <v>0</v>
      </c>
      <c r="M601" s="34" t="n">
        <f aca="false">M562+M575+M588</f>
        <v>0</v>
      </c>
      <c r="N601" s="34" t="n">
        <f aca="false">N562+N575+N588</f>
        <v>0</v>
      </c>
      <c r="O601" s="34" t="n">
        <f aca="false">O562+O575+O588</f>
        <v>0</v>
      </c>
      <c r="P601" s="34" t="n">
        <f aca="false">P562+P575+P588</f>
        <v>0</v>
      </c>
      <c r="Q601" s="34" t="n">
        <f aca="false">Q562+Q575+Q588</f>
        <v>0</v>
      </c>
      <c r="R601" s="27" t="n">
        <f aca="false">SUM(G601:Q601)</f>
        <v>0</v>
      </c>
      <c r="S601" s="27" t="n">
        <f aca="false">S562+S575+S588</f>
        <v>0</v>
      </c>
      <c r="T601" s="33" t="str">
        <f aca="false">IF(F601=0,"",AVERAGE(T562,T575,T588))</f>
        <v/>
      </c>
      <c r="U601" s="33" t="str">
        <f aca="false">IF(R601=0,"",S601/R601)</f>
        <v/>
      </c>
      <c r="V601" s="34" t="n">
        <f aca="false">V562+V575+V588</f>
        <v>0</v>
      </c>
      <c r="W601" s="33" t="str">
        <f aca="false">IF(F601=0,"",AVERAGE(W562,W575,W588))</f>
        <v/>
      </c>
      <c r="X601" s="33"/>
    </row>
    <row r="602" customFormat="false" ht="19.7" hidden="false" customHeight="false" outlineLevel="0" collapsed="false">
      <c r="D602" s="36" t="s">
        <v>70</v>
      </c>
      <c r="E602" s="36" t="n">
        <f aca="false">SUM(E563,E576,E589)</f>
        <v>0</v>
      </c>
      <c r="F602" s="36" t="n">
        <f aca="false">F563+F576+F589</f>
        <v>0</v>
      </c>
      <c r="G602" s="36" t="n">
        <f aca="false">G563+G576+G589</f>
        <v>0</v>
      </c>
      <c r="H602" s="36" t="n">
        <f aca="false">H563+H576+H589</f>
        <v>0</v>
      </c>
      <c r="I602" s="36" t="n">
        <f aca="false">I563+I576+I589</f>
        <v>0</v>
      </c>
      <c r="J602" s="36" t="n">
        <f aca="false">J563+J576+J589</f>
        <v>0</v>
      </c>
      <c r="K602" s="36" t="n">
        <f aca="false">K563+K576+K589</f>
        <v>0</v>
      </c>
      <c r="L602" s="36" t="n">
        <f aca="false">L563+L576+L589</f>
        <v>0</v>
      </c>
      <c r="M602" s="36" t="n">
        <f aca="false">M563+M576+M589</f>
        <v>0</v>
      </c>
      <c r="N602" s="36" t="n">
        <f aca="false">N563+N576+N589</f>
        <v>0</v>
      </c>
      <c r="O602" s="36" t="n">
        <f aca="false">O563+O576+O589</f>
        <v>0</v>
      </c>
      <c r="P602" s="36" t="n">
        <f aca="false">P563+P576+P589</f>
        <v>0</v>
      </c>
      <c r="Q602" s="36" t="n">
        <f aca="false">Q563+Q576+Q589</f>
        <v>0</v>
      </c>
      <c r="R602" s="37" t="n">
        <f aca="false">SUM(G602:Q602)</f>
        <v>0</v>
      </c>
      <c r="S602" s="37" t="n">
        <f aca="false">S563+S576+S589</f>
        <v>0</v>
      </c>
      <c r="T602" s="33" t="str">
        <f aca="false">IF(F602=0,"",AVERAGE(T563,T576,T589))</f>
        <v/>
      </c>
      <c r="U602" s="33" t="str">
        <f aca="false">IF(R602=0,"",S602/R602)</f>
        <v/>
      </c>
      <c r="V602" s="19" t="n">
        <f aca="false">V563+V576+V589</f>
        <v>0</v>
      </c>
      <c r="W602" s="33" t="str">
        <f aca="false">IF(F602=0,"",AVERAGE(W563,W576,W589))</f>
        <v/>
      </c>
      <c r="X602" s="33"/>
    </row>
    <row r="603" customFormat="false" ht="22.15" hidden="false" customHeight="false" outlineLevel="0" collapsed="false">
      <c r="D603" s="38" t="s">
        <v>82</v>
      </c>
      <c r="E603" s="38" t="n">
        <f aca="false">SUM(E592:E602)</f>
        <v>174</v>
      </c>
      <c r="F603" s="38" t="n">
        <f aca="false">SUM(F592:F602)</f>
        <v>13659</v>
      </c>
      <c r="G603" s="38" t="n">
        <f aca="false">SUM(G592:G602)</f>
        <v>1</v>
      </c>
      <c r="H603" s="38" t="n">
        <f aca="false">SUM(H592:H602)</f>
        <v>8</v>
      </c>
      <c r="I603" s="38" t="n">
        <f aca="false">SUM(I592:I602)</f>
        <v>0</v>
      </c>
      <c r="J603" s="38" t="n">
        <f aca="false">SUM(J592:J602)</f>
        <v>0</v>
      </c>
      <c r="K603" s="38" t="n">
        <f aca="false">SUM(K592:K602)</f>
        <v>0</v>
      </c>
      <c r="L603" s="38" t="n">
        <f aca="false">SUM(L592:L602)</f>
        <v>0</v>
      </c>
      <c r="M603" s="38" t="n">
        <f aca="false">SUM(M592:M602)</f>
        <v>0</v>
      </c>
      <c r="N603" s="38" t="n">
        <f aca="false">SUM(N592:N602)</f>
        <v>2</v>
      </c>
      <c r="O603" s="38" t="n">
        <f aca="false">SUM(O592:O602)</f>
        <v>0</v>
      </c>
      <c r="P603" s="38" t="n">
        <f aca="false">SUM(P592:P602)</f>
        <v>6</v>
      </c>
      <c r="Q603" s="38" t="n">
        <f aca="false">SUM(Q592:Q602)</f>
        <v>2</v>
      </c>
      <c r="R603" s="38" t="n">
        <f aca="false">SUM(R592:R602)</f>
        <v>19</v>
      </c>
      <c r="S603" s="38" t="n">
        <f aca="false">SUM(S592:S602)</f>
        <v>18</v>
      </c>
    </row>
  </sheetData>
  <mergeCells count="99">
    <mergeCell ref="A1:B3"/>
    <mergeCell ref="C1:U2"/>
    <mergeCell ref="V1:X1"/>
    <mergeCell ref="V2:X2"/>
    <mergeCell ref="C3:N3"/>
    <mergeCell ref="O3:U3"/>
    <mergeCell ref="V3:X3"/>
    <mergeCell ref="A4:B4"/>
    <mergeCell ref="AD4:AG4"/>
    <mergeCell ref="A5:A550"/>
    <mergeCell ref="B5:B186"/>
    <mergeCell ref="Z5:AA34"/>
    <mergeCell ref="C35:D35"/>
    <mergeCell ref="C56:D56"/>
    <mergeCell ref="C72:D72"/>
    <mergeCell ref="C95:D95"/>
    <mergeCell ref="C108:D108"/>
    <mergeCell ref="C132:D132"/>
    <mergeCell ref="C153:D153"/>
    <mergeCell ref="C168:D168"/>
    <mergeCell ref="C174:D174"/>
    <mergeCell ref="C180:D180"/>
    <mergeCell ref="C186:D186"/>
    <mergeCell ref="B187:B368"/>
    <mergeCell ref="Z187:AA189"/>
    <mergeCell ref="C217:D217"/>
    <mergeCell ref="C238:D238"/>
    <mergeCell ref="Z250:AA252"/>
    <mergeCell ref="C254:D254"/>
    <mergeCell ref="C277:D277"/>
    <mergeCell ref="C290:D290"/>
    <mergeCell ref="C314:D314"/>
    <mergeCell ref="Z333:AA335"/>
    <mergeCell ref="C335:D335"/>
    <mergeCell ref="C350:D350"/>
    <mergeCell ref="C356:D356"/>
    <mergeCell ref="C362:D362"/>
    <mergeCell ref="C368:D368"/>
    <mergeCell ref="B369:B550"/>
    <mergeCell ref="Z396:AA421"/>
    <mergeCell ref="C399:D399"/>
    <mergeCell ref="C420:D420"/>
    <mergeCell ref="C436:D436"/>
    <mergeCell ref="C459:D459"/>
    <mergeCell ref="C472:D472"/>
    <mergeCell ref="C496:D496"/>
    <mergeCell ref="C517:D517"/>
    <mergeCell ref="C532:D532"/>
    <mergeCell ref="C538:D538"/>
    <mergeCell ref="C544:D544"/>
    <mergeCell ref="C550:D550"/>
    <mergeCell ref="W552:X552"/>
    <mergeCell ref="W553:X553"/>
    <mergeCell ref="W554:X554"/>
    <mergeCell ref="W555:X555"/>
    <mergeCell ref="W556:X556"/>
    <mergeCell ref="W557:X557"/>
    <mergeCell ref="W558:X558"/>
    <mergeCell ref="W559:X559"/>
    <mergeCell ref="W560:X560"/>
    <mergeCell ref="W561:X561"/>
    <mergeCell ref="W562:X562"/>
    <mergeCell ref="W563:X563"/>
    <mergeCell ref="W565:X565"/>
    <mergeCell ref="W566:X566"/>
    <mergeCell ref="W567:X567"/>
    <mergeCell ref="W568:X568"/>
    <mergeCell ref="W569:X569"/>
    <mergeCell ref="W570:X570"/>
    <mergeCell ref="W571:X571"/>
    <mergeCell ref="W572:X572"/>
    <mergeCell ref="W573:X573"/>
    <mergeCell ref="W574:X574"/>
    <mergeCell ref="W575:X575"/>
    <mergeCell ref="W576:X576"/>
    <mergeCell ref="W578:X578"/>
    <mergeCell ref="W579:X579"/>
    <mergeCell ref="W580:X580"/>
    <mergeCell ref="W581:X581"/>
    <mergeCell ref="W582:X582"/>
    <mergeCell ref="W583:X583"/>
    <mergeCell ref="W584:X584"/>
    <mergeCell ref="W585:X585"/>
    <mergeCell ref="W586:X586"/>
    <mergeCell ref="W587:X587"/>
    <mergeCell ref="W588:X588"/>
    <mergeCell ref="W589:X589"/>
    <mergeCell ref="W591:X591"/>
    <mergeCell ref="W592:X592"/>
    <mergeCell ref="W593:X593"/>
    <mergeCell ref="W594:X594"/>
    <mergeCell ref="W595:X595"/>
    <mergeCell ref="W596:X596"/>
    <mergeCell ref="W597:X597"/>
    <mergeCell ref="W598:X598"/>
    <mergeCell ref="W599:X599"/>
    <mergeCell ref="W600:X600"/>
    <mergeCell ref="W601:X601"/>
    <mergeCell ref="W602:X602"/>
  </mergeCells>
  <conditionalFormatting sqref="X5:X550">
    <cfRule type="cellIs" priority="2" operator="equal" aboveAverage="0" equalAverage="0" bottom="0" percent="0" rank="0" text="" dxfId="0">
      <formula>"-"</formula>
    </cfRule>
  </conditionalFormatting>
  <conditionalFormatting sqref="Y5:Y550">
    <cfRule type="cellIs" priority="3" operator="equal" aboveAverage="0" equalAverage="0" bottom="0" percent="0" rank="0" text="" dxfId="1">
      <formula>#ref!</formula>
    </cfRule>
  </conditionalFormatting>
  <dataValidations count="1">
    <dataValidation allowBlank="true" operator="between" showDropDown="false" showErrorMessage="true" showInputMessage="true" sqref="R16:R34 R45:R55 R64:R71 R76:R94 R101:R107 R123:R131 R149:R152 R162:R167 R170:R173 R175:R179 R181:R185 R187:R216 R218:R237 R239:R253 R255:R276 R278:R289 R291:R313 R315:R334 R336:R349 R351:R355 R357:R361 R363:R367 R369:R398 R400:R419 R421:R435 R437:R458 R460:R471 R473:R495 R497:R516 R518:R531 R533:R537 R539:R543 R545:R549" type="list">
      <formula1>"Si,No,-"</formula1>
      <formula2>0</formula2>
    </dataValidation>
  </dataValidations>
  <printOptions headings="false" gridLines="false" gridLinesSet="true" horizontalCentered="false" verticalCentered="false"/>
  <pageMargins left="0.236111111111111" right="0.275" top="1" bottom="1" header="0.511805555555555" footer="0.511805555555555"/>
  <pageSetup paperSize="1" scale="43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368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841"/>
  <sheetViews>
    <sheetView showFormulas="false" showGridLines="true" showRowColHeaders="true" showZeros="true" rightToLeft="false" tabSelected="false" showOutlineSymbols="true" defaultGridColor="true" view="pageBreakPreview" topLeftCell="I1" colorId="64" zoomScale="32" zoomScaleNormal="32" zoomScalePageLayoutView="32" workbookViewId="0">
      <pane xSplit="0" ySplit="3" topLeftCell="H31" activePane="bottomLeft" state="frozen"/>
      <selection pane="topLeft" activeCell="I1" activeCellId="0" sqref="I1"/>
      <selection pane="bottomLeft" activeCell="Q56" activeCellId="0" sqref="Q56"/>
    </sheetView>
  </sheetViews>
  <sheetFormatPr defaultColWidth="11.43359375" defaultRowHeight="15" zeroHeight="false" outlineLevelRow="0" outlineLevelCol="0"/>
  <cols>
    <col collapsed="false" customWidth="true" hidden="false" outlineLevel="0" max="1" min="1" style="39" width="14.86"/>
    <col collapsed="false" customWidth="true" hidden="false" outlineLevel="0" max="2" min="2" style="39" width="15.88"/>
    <col collapsed="false" customWidth="true" hidden="false" outlineLevel="0" max="3" min="3" style="39" width="16.14"/>
    <col collapsed="false" customWidth="true" hidden="false" outlineLevel="0" max="4" min="4" style="39" width="33.14"/>
    <col collapsed="false" customWidth="true" hidden="false" outlineLevel="0" max="5" min="5" style="39" width="12.42"/>
    <col collapsed="false" customWidth="true" hidden="false" outlineLevel="0" max="6" min="6" style="39" width="10.99"/>
    <col collapsed="false" customWidth="false" hidden="false" outlineLevel="0" max="8" min="7" style="39" width="11.42"/>
    <col collapsed="false" customWidth="true" hidden="false" outlineLevel="0" max="9" min="9" style="39" width="19.57"/>
    <col collapsed="false" customWidth="false" hidden="false" outlineLevel="0" max="11" min="10" style="39" width="11.42"/>
    <col collapsed="false" customWidth="true" hidden="false" outlineLevel="0" max="12" min="12" style="39" width="14.57"/>
    <col collapsed="false" customWidth="false" hidden="false" outlineLevel="0" max="13" min="13" style="40" width="11.42"/>
    <col collapsed="false" customWidth="true" hidden="false" outlineLevel="0" max="14" min="14" style="39" width="21.14"/>
    <col collapsed="false" customWidth="true" hidden="false" outlineLevel="0" max="15" min="15" style="39" width="21.71"/>
    <col collapsed="false" customWidth="false" hidden="false" outlineLevel="0" max="16" min="16" style="39" width="11.42"/>
    <col collapsed="false" customWidth="true" hidden="false" outlineLevel="0" max="17" min="17" style="39" width="26"/>
    <col collapsed="false" customWidth="true" hidden="false" outlineLevel="0" max="18" min="18" style="39" width="18.42"/>
    <col collapsed="false" customWidth="false" hidden="false" outlineLevel="0" max="23" min="19" style="39" width="11.42"/>
    <col collapsed="false" customWidth="true" hidden="false" outlineLevel="0" max="24" min="24" style="39" width="17"/>
    <col collapsed="false" customWidth="false" hidden="false" outlineLevel="0" max="1005" min="25" style="39" width="11.42"/>
    <col collapsed="false" customWidth="true" hidden="false" outlineLevel="0" max="1022" min="1006" style="29" width="11.57"/>
    <col collapsed="false" customWidth="true" hidden="false" outlineLevel="0" max="1025" min="1023" style="29" width="9"/>
  </cols>
  <sheetData>
    <row r="1" customFormat="false" ht="22.15" hidden="false" customHeight="false" outlineLevel="0" collapsed="false">
      <c r="A1" s="41" t="s">
        <v>83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N1" s="41" t="s">
        <v>84</v>
      </c>
      <c r="O1" s="41"/>
      <c r="P1" s="41"/>
      <c r="Q1" s="41"/>
      <c r="R1" s="41"/>
      <c r="S1" s="41"/>
      <c r="T1" s="41"/>
      <c r="U1" s="41"/>
      <c r="V1" s="41"/>
      <c r="W1" s="41"/>
      <c r="X1" s="41"/>
    </row>
    <row r="2" customFormat="false" ht="15" hidden="false" customHeight="false" outlineLevel="0" collapsed="false">
      <c r="A2" s="42" t="s">
        <v>85</v>
      </c>
      <c r="B2" s="43" t="s">
        <v>8</v>
      </c>
      <c r="C2" s="43" t="s">
        <v>25</v>
      </c>
      <c r="D2" s="43" t="s">
        <v>26</v>
      </c>
      <c r="E2" s="43"/>
      <c r="F2" s="44" t="s">
        <v>86</v>
      </c>
      <c r="G2" s="44"/>
      <c r="H2" s="44"/>
      <c r="I2" s="44"/>
      <c r="J2" s="44"/>
      <c r="K2" s="44"/>
      <c r="L2" s="44"/>
      <c r="N2" s="42" t="s">
        <v>85</v>
      </c>
      <c r="O2" s="43" t="s">
        <v>8</v>
      </c>
      <c r="P2" s="43" t="s">
        <v>25</v>
      </c>
      <c r="Q2" s="43" t="s">
        <v>26</v>
      </c>
      <c r="R2" s="43"/>
      <c r="S2" s="43"/>
      <c r="T2" s="44" t="s">
        <v>86</v>
      </c>
      <c r="U2" s="44"/>
      <c r="V2" s="44"/>
      <c r="W2" s="44"/>
      <c r="X2" s="44"/>
    </row>
    <row r="3" s="53" customFormat="true" ht="30.6" hidden="false" customHeight="false" outlineLevel="0" collapsed="false">
      <c r="A3" s="42"/>
      <c r="B3" s="43"/>
      <c r="C3" s="43"/>
      <c r="D3" s="43"/>
      <c r="E3" s="45" t="s">
        <v>9</v>
      </c>
      <c r="F3" s="45" t="s">
        <v>87</v>
      </c>
      <c r="G3" s="46" t="s">
        <v>88</v>
      </c>
      <c r="H3" s="45" t="s">
        <v>89</v>
      </c>
      <c r="I3" s="47" t="s">
        <v>90</v>
      </c>
      <c r="J3" s="45" t="s">
        <v>91</v>
      </c>
      <c r="K3" s="48" t="s">
        <v>92</v>
      </c>
      <c r="L3" s="49" t="s">
        <v>93</v>
      </c>
      <c r="M3" s="50"/>
      <c r="N3" s="42"/>
      <c r="O3" s="43"/>
      <c r="P3" s="43"/>
      <c r="Q3" s="43"/>
      <c r="R3" s="47" t="s">
        <v>9</v>
      </c>
      <c r="S3" s="47" t="s">
        <v>94</v>
      </c>
      <c r="T3" s="51" t="s">
        <v>88</v>
      </c>
      <c r="U3" s="47" t="s">
        <v>91</v>
      </c>
      <c r="V3" s="52" t="s">
        <v>92</v>
      </c>
      <c r="W3" s="52" t="s">
        <v>95</v>
      </c>
      <c r="X3" s="49" t="s">
        <v>93</v>
      </c>
      <c r="ALR3" s="54"/>
      <c r="ALS3" s="54"/>
      <c r="ALT3" s="54"/>
      <c r="ALU3" s="54"/>
      <c r="ALV3" s="54"/>
      <c r="ALW3" s="54"/>
      <c r="ALX3" s="54"/>
      <c r="ALY3" s="54"/>
      <c r="ALZ3" s="54"/>
      <c r="AMA3" s="54"/>
      <c r="AMB3" s="54"/>
      <c r="AMC3" s="54"/>
      <c r="AMD3" s="54"/>
      <c r="AME3" s="54"/>
      <c r="AMF3" s="54"/>
      <c r="AMG3" s="54"/>
      <c r="AMH3" s="54"/>
      <c r="AMI3" s="54"/>
      <c r="AMJ3" s="54"/>
    </row>
    <row r="4" customFormat="false" ht="15" hidden="false" customHeight="false" outlineLevel="0" collapsed="false">
      <c r="A4" s="55" t="str">
        <f aca="false">'Exhibiciones '!$A$4</f>
        <v>ECATEPEC</v>
      </c>
      <c r="B4" s="55" t="str">
        <f aca="false">DBot!$D$4</f>
        <v>BOTAS</v>
      </c>
      <c r="C4" s="55" t="n">
        <f aca="false">DBot!AG9</f>
        <v>127209</v>
      </c>
      <c r="D4" s="55" t="str">
        <f aca="false">IFERROR(VLOOKUP(C4,'Plantilla y Concentrado'!$B$4:$C$677,2,0),"")</f>
        <v>Castillo Ramirez Tania Mayeli</v>
      </c>
      <c r="E4" s="55" t="n">
        <f aca="false">DBot!A9</f>
        <v>1</v>
      </c>
      <c r="F4" s="55" t="n">
        <f aca="false">DBot!D9</f>
        <v>0</v>
      </c>
      <c r="G4" s="55" t="n">
        <f aca="false">DBot!M9</f>
        <v>0</v>
      </c>
      <c r="H4" s="55"/>
      <c r="I4" s="55"/>
      <c r="J4" s="55" t="n">
        <f aca="false">DBot!U9</f>
        <v>0</v>
      </c>
      <c r="K4" s="55" t="n">
        <f aca="false">DBot!V9</f>
        <v>0</v>
      </c>
      <c r="L4" s="56" t="n">
        <f aca="false">SUM(F4:K4)</f>
        <v>0</v>
      </c>
      <c r="M4" s="57" t="n">
        <v>1</v>
      </c>
      <c r="N4" s="55" t="str">
        <f aca="false">'Exhibiciones '!$A$4</f>
        <v>ECATEPEC</v>
      </c>
      <c r="O4" s="55" t="str">
        <f aca="false">DMes1!$E$4</f>
        <v>Ropa Doblada</v>
      </c>
      <c r="P4" s="55" t="n">
        <f aca="false">DMes1!AC10</f>
        <v>144847</v>
      </c>
      <c r="Q4" s="55" t="str">
        <f aca="false">DMes1!AD10</f>
        <v>Islas Magaña Janai</v>
      </c>
      <c r="R4" s="55" t="str">
        <f aca="false">DMes1!B10</f>
        <v>Mesa 1</v>
      </c>
      <c r="S4" s="55" t="s">
        <v>37</v>
      </c>
      <c r="T4" s="55" t="n">
        <f aca="false">DMes1!G10</f>
        <v>0</v>
      </c>
      <c r="U4" s="55" t="n">
        <f aca="false">DMes1!T10</f>
        <v>0</v>
      </c>
      <c r="V4" s="55" t="n">
        <f aca="false">DMes1!R10</f>
        <v>0</v>
      </c>
      <c r="W4" s="55" t="n">
        <f aca="false">DMes1!S10</f>
        <v>0</v>
      </c>
      <c r="X4" s="56" t="n">
        <f aca="false">SUM(S4:W4)</f>
        <v>0</v>
      </c>
    </row>
    <row r="5" customFormat="false" ht="15" hidden="false" customHeight="false" outlineLevel="0" collapsed="false">
      <c r="A5" s="55" t="str">
        <f aca="false">'Exhibiciones '!$A$4</f>
        <v>ECATEPEC</v>
      </c>
      <c r="B5" s="55" t="str">
        <f aca="false">DBot!$D$4</f>
        <v>BOTAS</v>
      </c>
      <c r="C5" s="55" t="n">
        <f aca="false">DBot!AG10</f>
        <v>144695</v>
      </c>
      <c r="D5" s="55" t="str">
        <f aca="false">IFERROR(VLOOKUP(C5,'Plantilla y Concentrado'!$B$4:$C$677,2,0),"")</f>
        <v>Alvarez Becerra Emiliano</v>
      </c>
      <c r="E5" s="55" t="n">
        <f aca="false">DBot!A10</f>
        <v>2</v>
      </c>
      <c r="F5" s="55" t="n">
        <f aca="false">DBot!D10</f>
        <v>0</v>
      </c>
      <c r="G5" s="55" t="n">
        <f aca="false">DBot!M10</f>
        <v>0</v>
      </c>
      <c r="H5" s="55"/>
      <c r="I5" s="55"/>
      <c r="J5" s="55" t="n">
        <f aca="false">DBot!U10</f>
        <v>0</v>
      </c>
      <c r="K5" s="55" t="n">
        <f aca="false">DBot!V10</f>
        <v>0</v>
      </c>
      <c r="L5" s="56" t="n">
        <f aca="false">SUM(F5:K5)</f>
        <v>0</v>
      </c>
      <c r="M5" s="57" t="n">
        <v>1</v>
      </c>
      <c r="N5" s="55" t="str">
        <f aca="false">'Exhibiciones '!$A$4</f>
        <v>ECATEPEC</v>
      </c>
      <c r="O5" s="55" t="str">
        <f aca="false">DMes1!$E$4</f>
        <v>Ropa Doblada</v>
      </c>
      <c r="P5" s="55" t="n">
        <f aca="false">DMes1!AC11</f>
        <v>144847</v>
      </c>
      <c r="Q5" s="55" t="str">
        <f aca="false">DMes1!AD11</f>
        <v>Islas Magaña Janai</v>
      </c>
      <c r="R5" s="55" t="str">
        <f aca="false">DMes1!B11</f>
        <v>Mesa 2</v>
      </c>
      <c r="S5" s="55" t="s">
        <v>37</v>
      </c>
      <c r="T5" s="55" t="n">
        <f aca="false">DMes1!G11</f>
        <v>0</v>
      </c>
      <c r="U5" s="55" t="n">
        <f aca="false">DMes1!T11</f>
        <v>0</v>
      </c>
      <c r="V5" s="55" t="n">
        <f aca="false">DMes1!R11</f>
        <v>0</v>
      </c>
      <c r="W5" s="55" t="n">
        <f aca="false">DMes1!S11</f>
        <v>0</v>
      </c>
      <c r="X5" s="56" t="n">
        <f aca="false">SUM(S5:W5)</f>
        <v>0</v>
      </c>
      <c r="Y5" s="58" t="n">
        <v>1</v>
      </c>
    </row>
    <row r="6" customFormat="false" ht="15" hidden="false" customHeight="false" outlineLevel="0" collapsed="false">
      <c r="A6" s="55" t="str">
        <f aca="false">'Exhibiciones '!$A$4</f>
        <v>ECATEPEC</v>
      </c>
      <c r="B6" s="55" t="str">
        <f aca="false">DBot!$D$4</f>
        <v>BOTAS</v>
      </c>
      <c r="C6" s="55" t="n">
        <f aca="false">DBot!AG11</f>
        <v>144695</v>
      </c>
      <c r="D6" s="55" t="str">
        <f aca="false">IFERROR(VLOOKUP(C6,'Plantilla y Concentrado'!$B$4:$C$677,2,0),"")</f>
        <v>Alvarez Becerra Emiliano</v>
      </c>
      <c r="E6" s="55" t="n">
        <f aca="false">DBot!A11</f>
        <v>3</v>
      </c>
      <c r="F6" s="55" t="n">
        <f aca="false">DBot!D11</f>
        <v>0</v>
      </c>
      <c r="G6" s="55" t="n">
        <f aca="false">DBot!M11</f>
        <v>0</v>
      </c>
      <c r="H6" s="55"/>
      <c r="I6" s="55"/>
      <c r="J6" s="55" t="n">
        <f aca="false">DBot!U11</f>
        <v>0</v>
      </c>
      <c r="K6" s="55" t="n">
        <f aca="false">DBot!V11</f>
        <v>0</v>
      </c>
      <c r="L6" s="56" t="n">
        <f aca="false">SUM(F6:K6)</f>
        <v>0</v>
      </c>
      <c r="M6" s="57" t="n">
        <v>1</v>
      </c>
      <c r="N6" s="55" t="str">
        <f aca="false">'Exhibiciones '!$A$4</f>
        <v>ECATEPEC</v>
      </c>
      <c r="O6" s="55" t="str">
        <f aca="false">DMes1!$E$4</f>
        <v>Ropa Doblada</v>
      </c>
      <c r="P6" s="55" t="n">
        <f aca="false">DMes1!AC12</f>
        <v>144847</v>
      </c>
      <c r="Q6" s="55" t="str">
        <f aca="false">DMes1!AD12</f>
        <v>Islas Magaña Janai</v>
      </c>
      <c r="R6" s="55" t="str">
        <f aca="false">DMes1!B12</f>
        <v>Mesa 3</v>
      </c>
      <c r="S6" s="55" t="s">
        <v>37</v>
      </c>
      <c r="T6" s="55" t="n">
        <f aca="false">DMes1!G12</f>
        <v>0</v>
      </c>
      <c r="U6" s="55" t="n">
        <f aca="false">DMes1!T12</f>
        <v>0</v>
      </c>
      <c r="V6" s="55" t="n">
        <f aca="false">DMes1!R12</f>
        <v>0</v>
      </c>
      <c r="W6" s="55" t="n">
        <f aca="false">DMes1!S12</f>
        <v>0</v>
      </c>
      <c r="X6" s="56" t="n">
        <f aca="false">SUM(S6:W6)</f>
        <v>0</v>
      </c>
      <c r="Y6" s="58" t="n">
        <v>1</v>
      </c>
    </row>
    <row r="7" customFormat="false" ht="15" hidden="false" customHeight="false" outlineLevel="0" collapsed="false">
      <c r="A7" s="55" t="str">
        <f aca="false">'Exhibiciones '!$A$4</f>
        <v>ECATEPEC</v>
      </c>
      <c r="B7" s="55" t="str">
        <f aca="false">DBot!$D$4</f>
        <v>BOTAS</v>
      </c>
      <c r="C7" s="55" t="n">
        <f aca="false">DBot!AG12</f>
        <v>155938</v>
      </c>
      <c r="D7" s="55" t="str">
        <f aca="false">IFERROR(VLOOKUP(C7,'Plantilla y Concentrado'!$B$4:$C$677,2,0),"")</f>
        <v>Aguilar Flores Erika Jazmin</v>
      </c>
      <c r="E7" s="55" t="n">
        <f aca="false">DBot!A12</f>
        <v>15</v>
      </c>
      <c r="F7" s="55" t="n">
        <f aca="false">DBot!D12</f>
        <v>0</v>
      </c>
      <c r="G7" s="55" t="n">
        <f aca="false">DBot!M12</f>
        <v>0</v>
      </c>
      <c r="H7" s="55"/>
      <c r="I7" s="55"/>
      <c r="J7" s="55" t="n">
        <f aca="false">DBot!U12</f>
        <v>0</v>
      </c>
      <c r="K7" s="55" t="n">
        <f aca="false">DBot!V12</f>
        <v>0</v>
      </c>
      <c r="L7" s="56" t="n">
        <f aca="false">SUM(F7:K7)</f>
        <v>0</v>
      </c>
      <c r="M7" s="57" t="n">
        <v>1</v>
      </c>
      <c r="N7" s="55" t="str">
        <f aca="false">'Exhibiciones '!$A$4</f>
        <v>ECATEPEC</v>
      </c>
      <c r="O7" s="55" t="str">
        <f aca="false">DMes1!$E$4</f>
        <v>Ropa Doblada</v>
      </c>
      <c r="P7" s="55" t="n">
        <f aca="false">DMes1!AC13</f>
        <v>147547</v>
      </c>
      <c r="Q7" s="55" t="str">
        <f aca="false">DMes1!AD13</f>
        <v>Rojas Diaz Maria Irene</v>
      </c>
      <c r="R7" s="55" t="str">
        <f aca="false">DMes1!B13</f>
        <v>Mesa 4</v>
      </c>
      <c r="S7" s="55" t="s">
        <v>37</v>
      </c>
      <c r="T7" s="55" t="n">
        <f aca="false">DMes1!G13</f>
        <v>0</v>
      </c>
      <c r="U7" s="55" t="n">
        <f aca="false">DMes1!T13</f>
        <v>0</v>
      </c>
      <c r="V7" s="55" t="n">
        <f aca="false">DMes1!R13</f>
        <v>0</v>
      </c>
      <c r="W7" s="55" t="n">
        <f aca="false">DMes1!S13</f>
        <v>0</v>
      </c>
      <c r="X7" s="56" t="n">
        <f aca="false">SUM(S7:W7)</f>
        <v>0</v>
      </c>
      <c r="Y7" s="58" t="n">
        <v>1</v>
      </c>
    </row>
    <row r="8" customFormat="false" ht="15" hidden="false" customHeight="false" outlineLevel="0" collapsed="false">
      <c r="A8" s="55" t="str">
        <f aca="false">'Exhibiciones '!$A$4</f>
        <v>ECATEPEC</v>
      </c>
      <c r="B8" s="55" t="str">
        <f aca="false">DBot!$D$4</f>
        <v>BOTAS</v>
      </c>
      <c r="C8" s="55" t="n">
        <f aca="false">DBot!AG13</f>
        <v>158001</v>
      </c>
      <c r="D8" s="55" t="str">
        <f aca="false">IFERROR(VLOOKUP(C8,'Plantilla y Concentrado'!$B$4:$C$677,2,0),"")</f>
        <v>Nuñez Garcia Clarissa Naomi</v>
      </c>
      <c r="E8" s="55" t="n">
        <f aca="false">DBot!A13</f>
        <v>16</v>
      </c>
      <c r="F8" s="55" t="n">
        <f aca="false">DBot!D13</f>
        <v>0</v>
      </c>
      <c r="G8" s="55" t="n">
        <f aca="false">DBot!M13</f>
        <v>0</v>
      </c>
      <c r="H8" s="55"/>
      <c r="I8" s="55"/>
      <c r="J8" s="55" t="n">
        <f aca="false">DBot!U13</f>
        <v>0</v>
      </c>
      <c r="K8" s="55" t="n">
        <f aca="false">DBot!V13</f>
        <v>0</v>
      </c>
      <c r="L8" s="56" t="n">
        <f aca="false">SUM(F8:K8)</f>
        <v>0</v>
      </c>
      <c r="M8" s="57" t="n">
        <v>1</v>
      </c>
      <c r="N8" s="55" t="str">
        <f aca="false">'Exhibiciones '!$A$4</f>
        <v>ECATEPEC</v>
      </c>
      <c r="O8" s="55" t="str">
        <f aca="false">DMes1!$E$4</f>
        <v>Ropa Doblada</v>
      </c>
      <c r="P8" s="55" t="n">
        <f aca="false">DMes1!AC14</f>
        <v>147547</v>
      </c>
      <c r="Q8" s="55" t="str">
        <f aca="false">DMes1!AD14</f>
        <v>Rojas Diaz Maria Irene</v>
      </c>
      <c r="R8" s="55" t="str">
        <f aca="false">DMes1!B14</f>
        <v>Mesa 5</v>
      </c>
      <c r="S8" s="55" t="s">
        <v>37</v>
      </c>
      <c r="T8" s="55" t="n">
        <f aca="false">DMes1!G14</f>
        <v>0</v>
      </c>
      <c r="U8" s="55" t="n">
        <f aca="false">DMes1!T14</f>
        <v>0</v>
      </c>
      <c r="V8" s="55" t="n">
        <f aca="false">DMes1!R14</f>
        <v>0</v>
      </c>
      <c r="W8" s="55" t="n">
        <f aca="false">DMes1!S14</f>
        <v>0</v>
      </c>
      <c r="X8" s="56" t="n">
        <f aca="false">SUM(S8:W8)</f>
        <v>0</v>
      </c>
      <c r="Y8" s="58" t="n">
        <v>1</v>
      </c>
    </row>
    <row r="9" customFormat="false" ht="15" hidden="false" customHeight="false" outlineLevel="0" collapsed="false">
      <c r="A9" s="55" t="str">
        <f aca="false">'Exhibiciones '!$A$4</f>
        <v>ECATEPEC</v>
      </c>
      <c r="B9" s="55" t="str">
        <f aca="false">DBot!$D$4</f>
        <v>BOTAS</v>
      </c>
      <c r="C9" s="55" t="n">
        <f aca="false">DBot!AG14</f>
        <v>154648</v>
      </c>
      <c r="D9" s="55" t="str">
        <f aca="false">IFERROR(VLOOKUP(C9,'Plantilla y Concentrado'!$B$4:$C$677,2,0),"")</f>
        <v>Sanchez Vazquez Anayareli</v>
      </c>
      <c r="E9" s="55" t="n">
        <f aca="false">DBot!A14</f>
        <v>17</v>
      </c>
      <c r="F9" s="55" t="n">
        <f aca="false">DBot!D14</f>
        <v>0</v>
      </c>
      <c r="G9" s="55" t="n">
        <f aca="false">DBot!M14</f>
        <v>0</v>
      </c>
      <c r="H9" s="55"/>
      <c r="I9" s="55"/>
      <c r="J9" s="55" t="n">
        <f aca="false">DBot!U14</f>
        <v>0</v>
      </c>
      <c r="K9" s="55" t="n">
        <f aca="false">DBot!V14</f>
        <v>0</v>
      </c>
      <c r="L9" s="56" t="n">
        <f aca="false">SUM(F9:K9)</f>
        <v>0</v>
      </c>
      <c r="M9" s="57" t="n">
        <v>1</v>
      </c>
      <c r="N9" s="55" t="str">
        <f aca="false">'Exhibiciones '!$A$4</f>
        <v>ECATEPEC</v>
      </c>
      <c r="O9" s="55" t="str">
        <f aca="false">DMes1!$E$4</f>
        <v>Ropa Doblada</v>
      </c>
      <c r="P9" s="55" t="n">
        <f aca="false">DMes1!AC15</f>
        <v>147547</v>
      </c>
      <c r="Q9" s="55" t="str">
        <f aca="false">DMes1!AD15</f>
        <v>Rojas Diaz Maria Irene</v>
      </c>
      <c r="R9" s="55" t="str">
        <f aca="false">DMes1!B15</f>
        <v>Mesa 6</v>
      </c>
      <c r="S9" s="55" t="s">
        <v>37</v>
      </c>
      <c r="T9" s="55" t="n">
        <f aca="false">DMes1!G15</f>
        <v>0</v>
      </c>
      <c r="U9" s="55" t="n">
        <f aca="false">DMes1!T15</f>
        <v>0</v>
      </c>
      <c r="V9" s="55" t="n">
        <f aca="false">DMes1!R15</f>
        <v>0</v>
      </c>
      <c r="W9" s="55" t="n">
        <f aca="false">DMes1!S15</f>
        <v>0</v>
      </c>
      <c r="X9" s="56" t="n">
        <f aca="false">SUM(S9:W9)</f>
        <v>0</v>
      </c>
      <c r="Y9" s="58" t="n">
        <v>1</v>
      </c>
    </row>
    <row r="10" customFormat="false" ht="15" hidden="false" customHeight="false" outlineLevel="0" collapsed="false">
      <c r="A10" s="55" t="str">
        <f aca="false">'Exhibiciones '!$A$4</f>
        <v>ECATEPEC</v>
      </c>
      <c r="B10" s="55" t="str">
        <f aca="false">DBot!$D$4</f>
        <v>BOTAS</v>
      </c>
      <c r="C10" s="55" t="n">
        <f aca="false">DBot!AG15</f>
        <v>144695</v>
      </c>
      <c r="D10" s="55" t="str">
        <f aca="false">IFERROR(VLOOKUP(C10,'Plantilla y Concentrado'!$B$4:$C$677,2,0),"")</f>
        <v>Alvarez Becerra Emiliano</v>
      </c>
      <c r="E10" s="55" t="n">
        <f aca="false">DBot!A15</f>
        <v>18</v>
      </c>
      <c r="F10" s="55" t="n">
        <f aca="false">DBot!D15</f>
        <v>0</v>
      </c>
      <c r="G10" s="55" t="n">
        <f aca="false">DBot!M15</f>
        <v>0</v>
      </c>
      <c r="H10" s="55"/>
      <c r="I10" s="55"/>
      <c r="J10" s="55" t="n">
        <f aca="false">DBot!U15</f>
        <v>0</v>
      </c>
      <c r="K10" s="55" t="n">
        <f aca="false">DBot!V15</f>
        <v>0</v>
      </c>
      <c r="L10" s="56" t="n">
        <f aca="false">SUM(F10:K10)</f>
        <v>0</v>
      </c>
      <c r="M10" s="57" t="n">
        <v>1</v>
      </c>
      <c r="N10" s="55" t="str">
        <f aca="false">'Exhibiciones '!$A$4</f>
        <v>ECATEPEC</v>
      </c>
      <c r="O10" s="55" t="str">
        <f aca="false">DMes1!$E$4</f>
        <v>Ropa Doblada</v>
      </c>
      <c r="P10" s="55" t="n">
        <f aca="false">DMes1!AC16</f>
        <v>147547</v>
      </c>
      <c r="Q10" s="55" t="str">
        <f aca="false">DMes1!AD16</f>
        <v>Rojas Diaz Maria Irene</v>
      </c>
      <c r="R10" s="55" t="str">
        <f aca="false">DMes1!B16</f>
        <v>Mesa 7</v>
      </c>
      <c r="S10" s="55" t="s">
        <v>37</v>
      </c>
      <c r="T10" s="55" t="n">
        <f aca="false">DMes1!G16</f>
        <v>0</v>
      </c>
      <c r="U10" s="55" t="n">
        <f aca="false">DMes1!T16</f>
        <v>0</v>
      </c>
      <c r="V10" s="55" t="n">
        <f aca="false">DMes1!R16</f>
        <v>0</v>
      </c>
      <c r="W10" s="55" t="n">
        <f aca="false">DMes1!S16</f>
        <v>0</v>
      </c>
      <c r="X10" s="56" t="n">
        <f aca="false">SUM(S10:W10)</f>
        <v>0</v>
      </c>
      <c r="Y10" s="58" t="n">
        <v>1</v>
      </c>
    </row>
    <row r="11" customFormat="false" ht="15" hidden="false" customHeight="false" outlineLevel="0" collapsed="false">
      <c r="A11" s="55" t="str">
        <f aca="false">'Exhibiciones '!$A$4</f>
        <v>ECATEPEC</v>
      </c>
      <c r="B11" s="55" t="str">
        <f aca="false">DBot!$D$4</f>
        <v>BOTAS</v>
      </c>
      <c r="C11" s="55" t="n">
        <f aca="false">DBot!AG16</f>
        <v>136867</v>
      </c>
      <c r="D11" s="55" t="str">
        <f aca="false">IFERROR(VLOOKUP(C11,'Plantilla y Concentrado'!$B$4:$C$677,2,0),"")</f>
        <v>Barba Ramirez Jatziri Lizeth</v>
      </c>
      <c r="E11" s="55" t="n">
        <f aca="false">DBot!A16</f>
        <v>19</v>
      </c>
      <c r="F11" s="55" t="n">
        <f aca="false">DBot!D16</f>
        <v>0</v>
      </c>
      <c r="G11" s="55" t="n">
        <f aca="false">DBot!M16</f>
        <v>0</v>
      </c>
      <c r="H11" s="55"/>
      <c r="I11" s="55"/>
      <c r="J11" s="55" t="n">
        <f aca="false">DBot!U16</f>
        <v>0</v>
      </c>
      <c r="K11" s="55" t="n">
        <f aca="false">DBot!V16</f>
        <v>0</v>
      </c>
      <c r="L11" s="56" t="n">
        <f aca="false">SUM(F11:K11)</f>
        <v>0</v>
      </c>
      <c r="M11" s="57" t="n">
        <v>1</v>
      </c>
      <c r="N11" s="55" t="str">
        <f aca="false">'Exhibiciones '!$A$4</f>
        <v>ECATEPEC</v>
      </c>
      <c r="O11" s="55" t="str">
        <f aca="false">DMes1!$E$4</f>
        <v>Ropa Doblada</v>
      </c>
      <c r="P11" s="55" t="n">
        <f aca="false">DMes1!AC17</f>
        <v>158054</v>
      </c>
      <c r="Q11" s="55" t="str">
        <f aca="false">DMes1!AD17</f>
        <v>Hernandez Hernandez Lissete</v>
      </c>
      <c r="R11" s="55" t="str">
        <f aca="false">DMes1!B17</f>
        <v>Mesa 8</v>
      </c>
      <c r="S11" s="55" t="s">
        <v>37</v>
      </c>
      <c r="T11" s="55" t="n">
        <f aca="false">DMes1!G17</f>
        <v>0</v>
      </c>
      <c r="U11" s="55" t="n">
        <f aca="false">DMes1!T17</f>
        <v>0</v>
      </c>
      <c r="V11" s="55" t="n">
        <f aca="false">DMes1!R17</f>
        <v>0</v>
      </c>
      <c r="W11" s="55" t="n">
        <f aca="false">DMes1!S17</f>
        <v>0</v>
      </c>
      <c r="X11" s="56" t="n">
        <f aca="false">SUM(S11:W11)</f>
        <v>0</v>
      </c>
      <c r="Y11" s="58" t="n">
        <v>1</v>
      </c>
    </row>
    <row r="12" customFormat="false" ht="15" hidden="false" customHeight="false" outlineLevel="0" collapsed="false">
      <c r="A12" s="55" t="str">
        <f aca="false">'Exhibiciones '!$A$4</f>
        <v>ECATEPEC</v>
      </c>
      <c r="B12" s="55" t="str">
        <f aca="false">DBot!$D$4</f>
        <v>BOTAS</v>
      </c>
      <c r="C12" s="55" t="n">
        <f aca="false">DBot!AG17</f>
        <v>155938</v>
      </c>
      <c r="D12" s="55" t="str">
        <f aca="false">IFERROR(VLOOKUP(C12,'Plantilla y Concentrado'!$B$4:$C$677,2,0),"")</f>
        <v>Aguilar Flores Erika Jazmin</v>
      </c>
      <c r="E12" s="55" t="n">
        <f aca="false">DBot!A17</f>
        <v>20</v>
      </c>
      <c r="F12" s="55" t="n">
        <f aca="false">DBot!D17</f>
        <v>1</v>
      </c>
      <c r="G12" s="55" t="n">
        <f aca="false">DBot!M17</f>
        <v>0</v>
      </c>
      <c r="H12" s="55"/>
      <c r="I12" s="55"/>
      <c r="J12" s="55" t="n">
        <f aca="false">DBot!U17</f>
        <v>0</v>
      </c>
      <c r="K12" s="55" t="n">
        <f aca="false">DBot!V17</f>
        <v>3</v>
      </c>
      <c r="L12" s="56" t="n">
        <f aca="false">SUM(F12:K12)</f>
        <v>4</v>
      </c>
      <c r="M12" s="57" t="n">
        <v>1</v>
      </c>
      <c r="N12" s="55" t="str">
        <f aca="false">'Exhibiciones '!$A$4</f>
        <v>ECATEPEC</v>
      </c>
      <c r="O12" s="55" t="str">
        <f aca="false">DMes1!$E$4</f>
        <v>Ropa Doblada</v>
      </c>
      <c r="P12" s="55" t="n">
        <f aca="false">DMes1!AC18</f>
        <v>158054</v>
      </c>
      <c r="Q12" s="55" t="str">
        <f aca="false">DMes1!AD18</f>
        <v>Hernandez Hernandez Lissete</v>
      </c>
      <c r="R12" s="55" t="str">
        <f aca="false">DMes1!B18</f>
        <v>Mesa 9</v>
      </c>
      <c r="S12" s="55" t="s">
        <v>37</v>
      </c>
      <c r="T12" s="55" t="n">
        <f aca="false">DMes1!G18</f>
        <v>2</v>
      </c>
      <c r="U12" s="55" t="n">
        <f aca="false">DMes1!T18</f>
        <v>0</v>
      </c>
      <c r="V12" s="55" t="n">
        <f aca="false">DMes1!R18</f>
        <v>0</v>
      </c>
      <c r="W12" s="55" t="n">
        <f aca="false">DMes1!S18</f>
        <v>0</v>
      </c>
      <c r="X12" s="56" t="n">
        <f aca="false">SUM(S12:W12)</f>
        <v>2</v>
      </c>
      <c r="Y12" s="58" t="n">
        <v>1</v>
      </c>
    </row>
    <row r="13" customFormat="false" ht="15" hidden="false" customHeight="false" outlineLevel="0" collapsed="false">
      <c r="A13" s="55" t="str">
        <f aca="false">'Exhibiciones '!$A$4</f>
        <v>ECATEPEC</v>
      </c>
      <c r="B13" s="55" t="str">
        <f aca="false">DBot!$D$4</f>
        <v>BOTAS</v>
      </c>
      <c r="C13" s="55" t="n">
        <f aca="false">DBot!AG18</f>
        <v>154648</v>
      </c>
      <c r="D13" s="55" t="str">
        <f aca="false">IFERROR(VLOOKUP(C13,'Plantilla y Concentrado'!$B$4:$C$677,2,0),"")</f>
        <v>Sanchez Vazquez Anayareli</v>
      </c>
      <c r="E13" s="55" t="n">
        <f aca="false">DBot!A18</f>
        <v>21</v>
      </c>
      <c r="F13" s="55" t="n">
        <f aca="false">DBot!D18</f>
        <v>0</v>
      </c>
      <c r="G13" s="55" t="n">
        <f aca="false">DBot!M18</f>
        <v>0</v>
      </c>
      <c r="H13" s="55"/>
      <c r="I13" s="55"/>
      <c r="J13" s="55" t="n">
        <f aca="false">DBot!U18</f>
        <v>0</v>
      </c>
      <c r="K13" s="55" t="n">
        <f aca="false">DBot!V18</f>
        <v>0</v>
      </c>
      <c r="L13" s="56" t="n">
        <f aca="false">SUM(F13:K13)</f>
        <v>0</v>
      </c>
      <c r="M13" s="57" t="n">
        <v>1</v>
      </c>
      <c r="N13" s="55" t="str">
        <f aca="false">'Exhibiciones '!$A$4</f>
        <v>ECATEPEC</v>
      </c>
      <c r="O13" s="55" t="str">
        <f aca="false">DMes1!$E$4</f>
        <v>Ropa Doblada</v>
      </c>
      <c r="P13" s="55" t="n">
        <f aca="false">DMes1!AC19</f>
        <v>158054</v>
      </c>
      <c r="Q13" s="55" t="str">
        <f aca="false">DMes1!AD19</f>
        <v>Hernandez Hernandez Lissete</v>
      </c>
      <c r="R13" s="55" t="str">
        <f aca="false">DMes1!B19</f>
        <v>Mesa 10</v>
      </c>
      <c r="S13" s="55" t="s">
        <v>37</v>
      </c>
      <c r="T13" s="55" t="n">
        <f aca="false">DMes1!G19</f>
        <v>0</v>
      </c>
      <c r="U13" s="55" t="n">
        <f aca="false">DMes1!T19</f>
        <v>0</v>
      </c>
      <c r="V13" s="55" t="n">
        <f aca="false">DMes1!R19</f>
        <v>0</v>
      </c>
      <c r="W13" s="55" t="n">
        <f aca="false">DMes1!S19</f>
        <v>0</v>
      </c>
      <c r="X13" s="56" t="n">
        <f aca="false">SUM(S13:W13)</f>
        <v>0</v>
      </c>
      <c r="Y13" s="58" t="n">
        <v>1</v>
      </c>
    </row>
    <row r="14" customFormat="false" ht="15" hidden="false" customHeight="false" outlineLevel="0" collapsed="false">
      <c r="A14" s="55" t="str">
        <f aca="false">'Exhibiciones '!$A$4</f>
        <v>ECATEPEC</v>
      </c>
      <c r="B14" s="55" t="str">
        <f aca="false">DBot!$D$4</f>
        <v>BOTAS</v>
      </c>
      <c r="C14" s="55" t="n">
        <f aca="false">DBot!AG19</f>
        <v>158001</v>
      </c>
      <c r="D14" s="55" t="str">
        <f aca="false">IFERROR(VLOOKUP(C14,'Plantilla y Concentrado'!$B$4:$C$677,2,0),"")</f>
        <v>Nuñez Garcia Clarissa Naomi</v>
      </c>
      <c r="E14" s="55" t="n">
        <f aca="false">DBot!A19</f>
        <v>22</v>
      </c>
      <c r="F14" s="55" t="n">
        <f aca="false">DBot!D19</f>
        <v>0</v>
      </c>
      <c r="G14" s="55" t="n">
        <f aca="false">DBot!M19</f>
        <v>0</v>
      </c>
      <c r="H14" s="55"/>
      <c r="I14" s="55"/>
      <c r="J14" s="55" t="n">
        <f aca="false">DBot!U19</f>
        <v>1</v>
      </c>
      <c r="K14" s="55" t="n">
        <f aca="false">DBot!V19</f>
        <v>0</v>
      </c>
      <c r="L14" s="56" t="n">
        <f aca="false">SUM(F14:K14)</f>
        <v>1</v>
      </c>
      <c r="M14" s="57" t="n">
        <v>1</v>
      </c>
      <c r="N14" s="55" t="str">
        <f aca="false">'Exhibiciones '!$A$4</f>
        <v>ECATEPEC</v>
      </c>
      <c r="O14" s="55" t="str">
        <f aca="false">DMes1!$E$4</f>
        <v>Ropa Doblada</v>
      </c>
      <c r="P14" s="55" t="n">
        <f aca="false">DMes1!AC20</f>
        <v>118030</v>
      </c>
      <c r="Q14" s="55" t="str">
        <f aca="false">DMes1!AD20</f>
        <v>Aguilar Bello Martha Maria</v>
      </c>
      <c r="R14" s="55" t="str">
        <f aca="false">DMes1!B20</f>
        <v>Mesa 11</v>
      </c>
      <c r="S14" s="55" t="s">
        <v>37</v>
      </c>
      <c r="T14" s="55" t="n">
        <f aca="false">DMes1!G20</f>
        <v>0</v>
      </c>
      <c r="U14" s="55" t="n">
        <f aca="false">DMes1!T20</f>
        <v>0</v>
      </c>
      <c r="V14" s="55" t="n">
        <f aca="false">DMes1!R20</f>
        <v>0</v>
      </c>
      <c r="W14" s="55" t="n">
        <f aca="false">DMes1!S20</f>
        <v>0</v>
      </c>
      <c r="X14" s="56" t="n">
        <f aca="false">SUM(S14:W14)</f>
        <v>0</v>
      </c>
      <c r="Y14" s="58" t="n">
        <v>1</v>
      </c>
    </row>
    <row r="15" customFormat="false" ht="15" hidden="false" customHeight="false" outlineLevel="0" collapsed="false">
      <c r="A15" s="55" t="str">
        <f aca="false">'Exhibiciones '!$A$4</f>
        <v>ECATEPEC</v>
      </c>
      <c r="B15" s="55" t="str">
        <f aca="false">DBot!$D$4</f>
        <v>BOTAS</v>
      </c>
      <c r="C15" s="55" t="n">
        <f aca="false">DBot!AG20</f>
        <v>155938</v>
      </c>
      <c r="D15" s="55" t="str">
        <f aca="false">IFERROR(VLOOKUP(C15,'Plantilla y Concentrado'!$B$4:$C$677,2,0),"")</f>
        <v>Aguilar Flores Erika Jazmin</v>
      </c>
      <c r="E15" s="55" t="n">
        <f aca="false">DBot!A20</f>
        <v>23</v>
      </c>
      <c r="F15" s="55" t="n">
        <f aca="false">DBot!D20</f>
        <v>0</v>
      </c>
      <c r="G15" s="55" t="n">
        <f aca="false">DBot!M20</f>
        <v>0</v>
      </c>
      <c r="H15" s="55"/>
      <c r="I15" s="55"/>
      <c r="J15" s="55" t="n">
        <f aca="false">DBot!U20</f>
        <v>0</v>
      </c>
      <c r="K15" s="55" t="n">
        <f aca="false">DBot!V20</f>
        <v>0</v>
      </c>
      <c r="L15" s="56" t="n">
        <f aca="false">SUM(F15:K15)</f>
        <v>0</v>
      </c>
      <c r="M15" s="57" t="n">
        <v>1</v>
      </c>
      <c r="N15" s="55" t="str">
        <f aca="false">'Exhibiciones '!$A$4</f>
        <v>ECATEPEC</v>
      </c>
      <c r="O15" s="55" t="str">
        <f aca="false">DMes1!$E$4</f>
        <v>Ropa Doblada</v>
      </c>
      <c r="P15" s="55" t="n">
        <f aca="false">DMes1!AC21</f>
        <v>118030</v>
      </c>
      <c r="Q15" s="55" t="str">
        <f aca="false">DMes1!AD21</f>
        <v>Aguilar Bello Martha Maria</v>
      </c>
      <c r="R15" s="55" t="str">
        <f aca="false">DMes1!B21</f>
        <v>Mesa 12</v>
      </c>
      <c r="S15" s="55" t="s">
        <v>37</v>
      </c>
      <c r="T15" s="55" t="n">
        <f aca="false">DMes1!G21</f>
        <v>0</v>
      </c>
      <c r="U15" s="55" t="n">
        <f aca="false">DMes1!T21</f>
        <v>0</v>
      </c>
      <c r="V15" s="55" t="n">
        <f aca="false">DMes1!R21</f>
        <v>0</v>
      </c>
      <c r="W15" s="55" t="n">
        <f aca="false">DMes1!S21</f>
        <v>0</v>
      </c>
      <c r="X15" s="56" t="n">
        <f aca="false">SUM(S15:W15)</f>
        <v>0</v>
      </c>
      <c r="Y15" s="58" t="n">
        <v>1</v>
      </c>
    </row>
    <row r="16" customFormat="false" ht="15" hidden="false" customHeight="false" outlineLevel="0" collapsed="false">
      <c r="A16" s="55" t="str">
        <f aca="false">'Exhibiciones '!$A$4</f>
        <v>ECATEPEC</v>
      </c>
      <c r="B16" s="55" t="str">
        <f aca="false">DBot!$D$4</f>
        <v>BOTAS</v>
      </c>
      <c r="C16" s="55" t="n">
        <f aca="false">DBot!AG21</f>
        <v>136867</v>
      </c>
      <c r="D16" s="55" t="str">
        <f aca="false">IFERROR(VLOOKUP(C16,'Plantilla y Concentrado'!$B$4:$C$677,2,0),"")</f>
        <v>Barba Ramirez Jatziri Lizeth</v>
      </c>
      <c r="E16" s="55" t="n">
        <f aca="false">DBot!A21</f>
        <v>24</v>
      </c>
      <c r="F16" s="55" t="n">
        <f aca="false">DBot!D21</f>
        <v>0</v>
      </c>
      <c r="G16" s="55" t="n">
        <f aca="false">DBot!M21</f>
        <v>0</v>
      </c>
      <c r="H16" s="55"/>
      <c r="I16" s="55"/>
      <c r="J16" s="55" t="n">
        <f aca="false">DBot!U21</f>
        <v>0</v>
      </c>
      <c r="K16" s="55" t="n">
        <f aca="false">DBot!V21</f>
        <v>0</v>
      </c>
      <c r="L16" s="56" t="n">
        <f aca="false">SUM(F16:K16)</f>
        <v>0</v>
      </c>
      <c r="M16" s="57" t="n">
        <v>1</v>
      </c>
      <c r="N16" s="55" t="str">
        <f aca="false">'Exhibiciones '!$A$4</f>
        <v>ECATEPEC</v>
      </c>
      <c r="O16" s="55" t="str">
        <f aca="false">DMes1!$E$4</f>
        <v>Ropa Doblada</v>
      </c>
      <c r="P16" s="55" t="n">
        <f aca="false">DMes1!AC22</f>
        <v>118030</v>
      </c>
      <c r="Q16" s="55" t="str">
        <f aca="false">DMes1!AD22</f>
        <v>Aguilar Bello Martha Maria</v>
      </c>
      <c r="R16" s="55" t="str">
        <f aca="false">DMes1!B22</f>
        <v>Mesa 13</v>
      </c>
      <c r="S16" s="55" t="s">
        <v>37</v>
      </c>
      <c r="T16" s="55" t="n">
        <f aca="false">DMes1!G22</f>
        <v>0</v>
      </c>
      <c r="U16" s="55" t="n">
        <f aca="false">DMes1!T22</f>
        <v>0</v>
      </c>
      <c r="V16" s="55" t="n">
        <f aca="false">DMes1!R22</f>
        <v>0</v>
      </c>
      <c r="W16" s="55" t="n">
        <f aca="false">DMes1!S22</f>
        <v>0</v>
      </c>
      <c r="X16" s="56" t="n">
        <f aca="false">SUM(S16:W16)</f>
        <v>0</v>
      </c>
      <c r="Y16" s="58" t="n">
        <v>1</v>
      </c>
    </row>
    <row r="17" customFormat="false" ht="15" hidden="false" customHeight="false" outlineLevel="0" collapsed="false">
      <c r="A17" s="55" t="str">
        <f aca="false">'Exhibiciones '!$A$4</f>
        <v>ECATEPEC</v>
      </c>
      <c r="B17" s="55" t="str">
        <f aca="false">DBot!$D$4</f>
        <v>BOTAS</v>
      </c>
      <c r="C17" s="55" t="n">
        <f aca="false">DBot!AG22</f>
        <v>144695</v>
      </c>
      <c r="D17" s="55" t="str">
        <f aca="false">IFERROR(VLOOKUP(C17,'Plantilla y Concentrado'!$B$4:$C$677,2,0),"")</f>
        <v>Alvarez Becerra Emiliano</v>
      </c>
      <c r="E17" s="55" t="n">
        <f aca="false">DBot!A22</f>
        <v>25</v>
      </c>
      <c r="F17" s="55" t="n">
        <f aca="false">DBot!D22</f>
        <v>0</v>
      </c>
      <c r="G17" s="55" t="n">
        <f aca="false">DBot!M22</f>
        <v>0</v>
      </c>
      <c r="H17" s="55"/>
      <c r="I17" s="55"/>
      <c r="J17" s="55" t="n">
        <f aca="false">DBot!U22</f>
        <v>0</v>
      </c>
      <c r="K17" s="55" t="n">
        <f aca="false">DBot!V22</f>
        <v>0</v>
      </c>
      <c r="L17" s="56" t="n">
        <f aca="false">SUM(F17:K17)</f>
        <v>0</v>
      </c>
      <c r="M17" s="57" t="n">
        <v>1</v>
      </c>
      <c r="N17" s="55" t="str">
        <f aca="false">'Exhibiciones '!$A$4</f>
        <v>ECATEPEC</v>
      </c>
      <c r="O17" s="55" t="str">
        <f aca="false">DMes1!$E$4</f>
        <v>Ropa Doblada</v>
      </c>
      <c r="P17" s="55" t="n">
        <f aca="false">DMes1!AC23</f>
        <v>158792</v>
      </c>
      <c r="Q17" s="55" t="str">
        <f aca="false">DMes1!AD23</f>
        <v/>
      </c>
      <c r="R17" s="55" t="str">
        <f aca="false">DMes1!B23</f>
        <v>Mesa 14</v>
      </c>
      <c r="S17" s="55" t="s">
        <v>37</v>
      </c>
      <c r="T17" s="55" t="n">
        <f aca="false">DMes1!G23</f>
        <v>0</v>
      </c>
      <c r="U17" s="55" t="n">
        <f aca="false">DMes1!T23</f>
        <v>0</v>
      </c>
      <c r="V17" s="55" t="n">
        <f aca="false">DMes1!R23</f>
        <v>0</v>
      </c>
      <c r="W17" s="55" t="n">
        <f aca="false">DMes1!S23</f>
        <v>0</v>
      </c>
      <c r="X17" s="56" t="n">
        <f aca="false">SUM(S17:W17)</f>
        <v>0</v>
      </c>
      <c r="Y17" s="58" t="n">
        <v>1</v>
      </c>
    </row>
    <row r="18" customFormat="false" ht="15" hidden="false" customHeight="false" outlineLevel="0" collapsed="false">
      <c r="A18" s="55" t="str">
        <f aca="false">'Exhibiciones '!$A$4</f>
        <v>ECATEPEC</v>
      </c>
      <c r="B18" s="55" t="str">
        <f aca="false">DBot!$D$4</f>
        <v>BOTAS</v>
      </c>
      <c r="C18" s="55" t="n">
        <f aca="false">DBot!AG23</f>
        <v>127209</v>
      </c>
      <c r="D18" s="55" t="str">
        <f aca="false">IFERROR(VLOOKUP(C18,'Plantilla y Concentrado'!$B$4:$C$677,2,0),"")</f>
        <v>Castillo Ramirez Tania Mayeli</v>
      </c>
      <c r="E18" s="55" t="n">
        <f aca="false">DBot!A23</f>
        <v>26</v>
      </c>
      <c r="F18" s="55" t="n">
        <f aca="false">DBot!D23</f>
        <v>0</v>
      </c>
      <c r="G18" s="55" t="n">
        <f aca="false">DBot!M23</f>
        <v>0</v>
      </c>
      <c r="H18" s="55"/>
      <c r="I18" s="55"/>
      <c r="J18" s="55" t="n">
        <f aca="false">DBot!U23</f>
        <v>0</v>
      </c>
      <c r="K18" s="55" t="n">
        <f aca="false">DBot!V23</f>
        <v>0</v>
      </c>
      <c r="L18" s="56" t="n">
        <f aca="false">SUM(F18:K18)</f>
        <v>0</v>
      </c>
      <c r="M18" s="57" t="n">
        <v>1</v>
      </c>
      <c r="N18" s="55" t="str">
        <f aca="false">'Exhibiciones '!$A$4</f>
        <v>ECATEPEC</v>
      </c>
      <c r="O18" s="55" t="str">
        <f aca="false">DMes1!$E$4</f>
        <v>Ropa Doblada</v>
      </c>
      <c r="P18" s="55" t="n">
        <f aca="false">DMes1!AC24</f>
        <v>158792</v>
      </c>
      <c r="Q18" s="55" t="str">
        <f aca="false">DMes1!AD24</f>
        <v/>
      </c>
      <c r="R18" s="55" t="str">
        <f aca="false">DMes1!B24</f>
        <v>Mesa 15</v>
      </c>
      <c r="S18" s="55" t="s">
        <v>37</v>
      </c>
      <c r="T18" s="55" t="n">
        <f aca="false">DMes1!G24</f>
        <v>0</v>
      </c>
      <c r="U18" s="55" t="n">
        <f aca="false">DMes1!T24</f>
        <v>0</v>
      </c>
      <c r="V18" s="55" t="n">
        <f aca="false">DMes1!R24</f>
        <v>0</v>
      </c>
      <c r="W18" s="55" t="n">
        <f aca="false">DMes1!S24</f>
        <v>0</v>
      </c>
      <c r="X18" s="56" t="n">
        <f aca="false">SUM(S18:W18)</f>
        <v>0</v>
      </c>
      <c r="Y18" s="58" t="n">
        <v>1</v>
      </c>
    </row>
    <row r="19" customFormat="false" ht="15" hidden="false" customHeight="false" outlineLevel="0" collapsed="false">
      <c r="A19" s="55" t="str">
        <f aca="false">'Exhibiciones '!$A$4</f>
        <v>ECATEPEC</v>
      </c>
      <c r="B19" s="55" t="str">
        <f aca="false">DBot!$D$4</f>
        <v>BOTAS</v>
      </c>
      <c r="C19" s="55" t="n">
        <f aca="false">DBot!AG24</f>
        <v>151630</v>
      </c>
      <c r="D19" s="55" t="str">
        <f aca="false">IFERROR(VLOOKUP(C19,'Plantilla y Concentrado'!$B$4:$C$677,2,0),"")</f>
        <v>Muñoz Lara Karla Paola</v>
      </c>
      <c r="E19" s="55" t="n">
        <f aca="false">DBot!A24</f>
        <v>27</v>
      </c>
      <c r="F19" s="55" t="n">
        <f aca="false">DBot!D24</f>
        <v>0</v>
      </c>
      <c r="G19" s="55" t="n">
        <f aca="false">DBot!M24</f>
        <v>0</v>
      </c>
      <c r="H19" s="55"/>
      <c r="I19" s="55"/>
      <c r="J19" s="55" t="n">
        <f aca="false">DBot!U24</f>
        <v>0</v>
      </c>
      <c r="K19" s="55" t="n">
        <f aca="false">DBot!V24</f>
        <v>0</v>
      </c>
      <c r="L19" s="56" t="n">
        <f aca="false">SUM(F19:K19)</f>
        <v>0</v>
      </c>
      <c r="M19" s="57" t="n">
        <v>1</v>
      </c>
      <c r="N19" s="55" t="str">
        <f aca="false">'Exhibiciones '!$A$4</f>
        <v>ECATEPEC</v>
      </c>
      <c r="O19" s="55" t="str">
        <f aca="false">DMes1!$E$4</f>
        <v>Ropa Doblada</v>
      </c>
      <c r="P19" s="55" t="n">
        <f aca="false">DMes1!AC25</f>
        <v>158792</v>
      </c>
      <c r="Q19" s="55" t="str">
        <f aca="false">DMes1!AD25</f>
        <v/>
      </c>
      <c r="R19" s="55" t="str">
        <f aca="false">DMes1!B25</f>
        <v>Mesa 16</v>
      </c>
      <c r="S19" s="55" t="s">
        <v>37</v>
      </c>
      <c r="T19" s="55" t="n">
        <f aca="false">DMes1!G25</f>
        <v>0</v>
      </c>
      <c r="U19" s="55" t="n">
        <f aca="false">DMes1!T25</f>
        <v>0</v>
      </c>
      <c r="V19" s="55" t="n">
        <f aca="false">DMes1!R25</f>
        <v>0</v>
      </c>
      <c r="W19" s="55" t="n">
        <f aca="false">DMes1!S25</f>
        <v>0</v>
      </c>
      <c r="X19" s="56" t="n">
        <f aca="false">SUM(S19:W19)</f>
        <v>0</v>
      </c>
      <c r="Y19" s="58" t="n">
        <v>1</v>
      </c>
    </row>
    <row r="20" customFormat="false" ht="15" hidden="false" customHeight="false" outlineLevel="0" collapsed="false">
      <c r="A20" s="55" t="str">
        <f aca="false">'Exhibiciones '!$A$4</f>
        <v>ECATEPEC</v>
      </c>
      <c r="B20" s="55" t="str">
        <f aca="false">DBot!$D$4</f>
        <v>BOTAS</v>
      </c>
      <c r="C20" s="55" t="n">
        <f aca="false">DBot!AG25</f>
        <v>136867</v>
      </c>
      <c r="D20" s="55" t="str">
        <f aca="false">IFERROR(VLOOKUP(C20,'Plantilla y Concentrado'!$B$4:$C$677,2,0),"")</f>
        <v>Barba Ramirez Jatziri Lizeth</v>
      </c>
      <c r="E20" s="55" t="n">
        <f aca="false">DBot!A25</f>
        <v>28</v>
      </c>
      <c r="F20" s="55" t="n">
        <f aca="false">DBot!D25</f>
        <v>0</v>
      </c>
      <c r="G20" s="55" t="n">
        <f aca="false">DBot!M25</f>
        <v>0</v>
      </c>
      <c r="H20" s="55"/>
      <c r="I20" s="55"/>
      <c r="J20" s="55" t="n">
        <f aca="false">DBot!U25</f>
        <v>0</v>
      </c>
      <c r="K20" s="55" t="n">
        <f aca="false">DBot!V25</f>
        <v>1</v>
      </c>
      <c r="L20" s="56" t="n">
        <f aca="false">SUM(F20:K20)</f>
        <v>1</v>
      </c>
      <c r="M20" s="57" t="n">
        <v>1</v>
      </c>
      <c r="N20" s="55" t="str">
        <f aca="false">'Exhibiciones '!$A$4</f>
        <v>ECATEPEC</v>
      </c>
      <c r="O20" s="55" t="str">
        <f aca="false">DMes1!$E$4</f>
        <v>Ropa Doblada</v>
      </c>
      <c r="P20" s="55" t="n">
        <f aca="false">DMes1!AC26</f>
        <v>31533</v>
      </c>
      <c r="Q20" s="55" t="str">
        <f aca="false">DMes1!AD26</f>
        <v>Sanchez Aguilar Ana Elena</v>
      </c>
      <c r="R20" s="55" t="str">
        <f aca="false">DMes1!B26</f>
        <v>Mesa 17</v>
      </c>
      <c r="S20" s="55" t="s">
        <v>37</v>
      </c>
      <c r="T20" s="55" t="n">
        <f aca="false">DMes1!G26</f>
        <v>0</v>
      </c>
      <c r="U20" s="55" t="n">
        <f aca="false">DMes1!T26</f>
        <v>0</v>
      </c>
      <c r="V20" s="55" t="n">
        <f aca="false">DMes1!R26</f>
        <v>0</v>
      </c>
      <c r="W20" s="55" t="n">
        <f aca="false">DMes1!S26</f>
        <v>0</v>
      </c>
      <c r="X20" s="56" t="n">
        <f aca="false">SUM(S20:W20)</f>
        <v>0</v>
      </c>
      <c r="Y20" s="58" t="n">
        <v>1</v>
      </c>
    </row>
    <row r="21" customFormat="false" ht="15" hidden="false" customHeight="false" outlineLevel="0" collapsed="false">
      <c r="A21" s="55" t="str">
        <f aca="false">'Exhibiciones '!$A$4</f>
        <v>ECATEPEC</v>
      </c>
      <c r="B21" s="55" t="str">
        <f aca="false">DBot!$D$4</f>
        <v>BOTAS</v>
      </c>
      <c r="C21" s="55" t="n">
        <f aca="false">DBot!AG26</f>
        <v>0</v>
      </c>
      <c r="D21" s="55" t="str">
        <f aca="false">IFERROR(VLOOKUP(C21,'Plantilla y Concentrado'!$B$4:$C$677,2,0),"")</f>
        <v/>
      </c>
      <c r="E21" s="55" t="n">
        <f aca="false">DBot!A26</f>
        <v>29</v>
      </c>
      <c r="F21" s="55" t="n">
        <f aca="false">DBot!D26</f>
        <v>0</v>
      </c>
      <c r="G21" s="55" t="n">
        <f aca="false">DBot!M26</f>
        <v>0</v>
      </c>
      <c r="H21" s="55"/>
      <c r="I21" s="55"/>
      <c r="J21" s="55" t="n">
        <f aca="false">DBot!U26</f>
        <v>0</v>
      </c>
      <c r="K21" s="55" t="n">
        <f aca="false">DBot!V26</f>
        <v>0</v>
      </c>
      <c r="L21" s="56" t="n">
        <f aca="false">SUM(F21:K21)</f>
        <v>0</v>
      </c>
      <c r="M21" s="57" t="n">
        <v>1</v>
      </c>
      <c r="N21" s="55" t="str">
        <f aca="false">'Exhibiciones '!$A$4</f>
        <v>ECATEPEC</v>
      </c>
      <c r="O21" s="55" t="str">
        <f aca="false">DMes1!$E$4</f>
        <v>Ropa Doblada</v>
      </c>
      <c r="P21" s="55" t="n">
        <f aca="false">DMes1!AC27</f>
        <v>31533</v>
      </c>
      <c r="Q21" s="55" t="str">
        <f aca="false">DMes1!AD27</f>
        <v>Sanchez Aguilar Ana Elena</v>
      </c>
      <c r="R21" s="55" t="str">
        <f aca="false">DMes1!B27</f>
        <v>Mesa 18</v>
      </c>
      <c r="S21" s="55" t="s">
        <v>37</v>
      </c>
      <c r="T21" s="55" t="n">
        <f aca="false">DMes1!G27</f>
        <v>0</v>
      </c>
      <c r="U21" s="55" t="n">
        <f aca="false">DMes1!T27</f>
        <v>0</v>
      </c>
      <c r="V21" s="55" t="n">
        <f aca="false">DMes1!R27</f>
        <v>0</v>
      </c>
      <c r="W21" s="55" t="n">
        <f aca="false">DMes1!S27</f>
        <v>0</v>
      </c>
      <c r="X21" s="56" t="n">
        <f aca="false">SUM(S21:W21)</f>
        <v>0</v>
      </c>
      <c r="Y21" s="58" t="n">
        <v>1</v>
      </c>
    </row>
    <row r="22" customFormat="false" ht="15" hidden="false" customHeight="false" outlineLevel="0" collapsed="false">
      <c r="A22" s="55" t="str">
        <f aca="false">'Exhibiciones '!$A$4</f>
        <v>ECATEPEC</v>
      </c>
      <c r="B22" s="55" t="str">
        <f aca="false">DBot!$D$4</f>
        <v>BOTAS</v>
      </c>
      <c r="C22" s="55" t="n">
        <f aca="false">DBot!AG27</f>
        <v>0</v>
      </c>
      <c r="D22" s="55" t="str">
        <f aca="false">IFERROR(VLOOKUP(C22,'Plantilla y Concentrado'!$B$4:$C$677,2,0),"")</f>
        <v/>
      </c>
      <c r="E22" s="55" t="n">
        <f aca="false">DBot!A27</f>
        <v>0</v>
      </c>
      <c r="F22" s="55" t="n">
        <f aca="false">DBot!D27</f>
        <v>0</v>
      </c>
      <c r="G22" s="55" t="n">
        <f aca="false">DBot!M27</f>
        <v>0</v>
      </c>
      <c r="H22" s="55"/>
      <c r="I22" s="55"/>
      <c r="J22" s="55" t="n">
        <f aca="false">DBot!U27</f>
        <v>0</v>
      </c>
      <c r="K22" s="55" t="n">
        <f aca="false">DBot!V27</f>
        <v>0</v>
      </c>
      <c r="L22" s="56" t="n">
        <f aca="false">SUM(F22:K22)</f>
        <v>0</v>
      </c>
      <c r="M22" s="57" t="n">
        <v>1</v>
      </c>
      <c r="N22" s="55" t="str">
        <f aca="false">'Exhibiciones '!$A$4</f>
        <v>ECATEPEC</v>
      </c>
      <c r="O22" s="55" t="str">
        <f aca="false">DMes1!$E$4</f>
        <v>Ropa Doblada</v>
      </c>
      <c r="P22" s="55" t="n">
        <f aca="false">DMes1!AC28</f>
        <v>154195</v>
      </c>
      <c r="Q22" s="55" t="str">
        <f aca="false">DMes1!AD28</f>
        <v>Flores Salinas Melany Marlenne</v>
      </c>
      <c r="R22" s="55" t="str">
        <f aca="false">DMes1!B28</f>
        <v>Mesa 19</v>
      </c>
      <c r="S22" s="55" t="s">
        <v>37</v>
      </c>
      <c r="T22" s="55" t="n">
        <f aca="false">DMes1!G28</f>
        <v>0</v>
      </c>
      <c r="U22" s="55" t="n">
        <f aca="false">DMes1!T28</f>
        <v>0</v>
      </c>
      <c r="V22" s="55" t="n">
        <f aca="false">DMes1!R28</f>
        <v>0</v>
      </c>
      <c r="W22" s="55" t="n">
        <f aca="false">DMes1!S28</f>
        <v>0</v>
      </c>
      <c r="X22" s="56" t="n">
        <f aca="false">SUM(S22:W22)</f>
        <v>0</v>
      </c>
      <c r="Y22" s="58" t="n">
        <v>1</v>
      </c>
    </row>
    <row r="23" customFormat="false" ht="15" hidden="false" customHeight="false" outlineLevel="0" collapsed="false">
      <c r="A23" s="55" t="str">
        <f aca="false">'Exhibiciones '!$A$4</f>
        <v>ECATEPEC</v>
      </c>
      <c r="B23" s="55" t="str">
        <f aca="false">DBot!$D$4</f>
        <v>BOTAS</v>
      </c>
      <c r="C23" s="55" t="n">
        <f aca="false">DBot!AG28</f>
        <v>0</v>
      </c>
      <c r="D23" s="55" t="str">
        <f aca="false">IFERROR(VLOOKUP(C23,'Plantilla y Concentrado'!$B$4:$C$677,2,0),"")</f>
        <v/>
      </c>
      <c r="E23" s="55" t="n">
        <f aca="false">DBot!A28</f>
        <v>0</v>
      </c>
      <c r="F23" s="55" t="n">
        <f aca="false">DBot!D28</f>
        <v>0</v>
      </c>
      <c r="G23" s="55" t="n">
        <f aca="false">DBot!M28</f>
        <v>0</v>
      </c>
      <c r="H23" s="55"/>
      <c r="I23" s="55"/>
      <c r="J23" s="55" t="n">
        <f aca="false">DBot!U28</f>
        <v>0</v>
      </c>
      <c r="K23" s="55" t="n">
        <f aca="false">DBot!V28</f>
        <v>0</v>
      </c>
      <c r="L23" s="56" t="n">
        <f aca="false">SUM(F23:K23)</f>
        <v>0</v>
      </c>
      <c r="M23" s="57" t="n">
        <v>1</v>
      </c>
      <c r="N23" s="55" t="str">
        <f aca="false">'Exhibiciones '!$A$4</f>
        <v>ECATEPEC</v>
      </c>
      <c r="O23" s="55" t="str">
        <f aca="false">DMes1!$E$4</f>
        <v>Ropa Doblada</v>
      </c>
      <c r="P23" s="55" t="n">
        <f aca="false">DMes1!AC29</f>
        <v>154195</v>
      </c>
      <c r="Q23" s="55" t="str">
        <f aca="false">DMes1!AD29</f>
        <v>Flores Salinas Melany Marlenne</v>
      </c>
      <c r="R23" s="55" t="str">
        <f aca="false">DMes1!B29</f>
        <v>Mesa 20</v>
      </c>
      <c r="S23" s="55" t="s">
        <v>37</v>
      </c>
      <c r="T23" s="55" t="n">
        <f aca="false">DMes1!G29</f>
        <v>0</v>
      </c>
      <c r="U23" s="55" t="n">
        <f aca="false">DMes1!T29</f>
        <v>0</v>
      </c>
      <c r="V23" s="55" t="n">
        <f aca="false">DMes1!R29</f>
        <v>0</v>
      </c>
      <c r="W23" s="55" t="n">
        <f aca="false">DMes1!S29</f>
        <v>0</v>
      </c>
      <c r="X23" s="56" t="n">
        <f aca="false">SUM(S23:W23)</f>
        <v>0</v>
      </c>
      <c r="Y23" s="58" t="n">
        <v>1</v>
      </c>
    </row>
    <row r="24" customFormat="false" ht="15" hidden="false" customHeight="false" outlineLevel="0" collapsed="false">
      <c r="A24" s="55" t="str">
        <f aca="false">'Exhibiciones '!$A$4</f>
        <v>ECATEPEC</v>
      </c>
      <c r="B24" s="55" t="str">
        <f aca="false">DBot!$D$4</f>
        <v>BOTAS</v>
      </c>
      <c r="C24" s="55" t="n">
        <f aca="false">DBot!AG29</f>
        <v>0</v>
      </c>
      <c r="D24" s="55" t="str">
        <f aca="false">IFERROR(VLOOKUP(C24,'Plantilla y Concentrado'!$B$4:$C$677,2,0),"")</f>
        <v/>
      </c>
      <c r="E24" s="55" t="n">
        <f aca="false">DBot!A29</f>
        <v>0</v>
      </c>
      <c r="F24" s="55" t="n">
        <f aca="false">DBot!D29</f>
        <v>0</v>
      </c>
      <c r="G24" s="55" t="n">
        <f aca="false">DBot!M29</f>
        <v>0</v>
      </c>
      <c r="H24" s="55"/>
      <c r="I24" s="55"/>
      <c r="J24" s="55" t="n">
        <f aca="false">DBot!U29</f>
        <v>0</v>
      </c>
      <c r="K24" s="55" t="n">
        <f aca="false">DBot!V29</f>
        <v>0</v>
      </c>
      <c r="L24" s="56" t="n">
        <f aca="false">SUM(F24:K24)</f>
        <v>0</v>
      </c>
      <c r="M24" s="57" t="n">
        <v>1</v>
      </c>
      <c r="N24" s="55" t="str">
        <f aca="false">'Exhibiciones '!$A$4</f>
        <v>ECATEPEC</v>
      </c>
      <c r="O24" s="55" t="str">
        <f aca="false">DMes1!$E$4</f>
        <v>Ropa Doblada</v>
      </c>
      <c r="P24" s="55" t="n">
        <f aca="false">DMes1!AC30</f>
        <v>154195</v>
      </c>
      <c r="Q24" s="55" t="str">
        <f aca="false">DMes1!AD30</f>
        <v>Flores Salinas Melany Marlenne</v>
      </c>
      <c r="R24" s="55" t="str">
        <f aca="false">DMes1!B30</f>
        <v>Mesa 21</v>
      </c>
      <c r="S24" s="55" t="s">
        <v>37</v>
      </c>
      <c r="T24" s="55" t="n">
        <f aca="false">DMes1!G30</f>
        <v>0</v>
      </c>
      <c r="U24" s="55" t="n">
        <f aca="false">DMes1!T30</f>
        <v>0</v>
      </c>
      <c r="V24" s="55" t="n">
        <f aca="false">DMes1!R30</f>
        <v>0</v>
      </c>
      <c r="W24" s="55" t="n">
        <f aca="false">DMes1!S30</f>
        <v>0</v>
      </c>
      <c r="X24" s="56" t="n">
        <f aca="false">SUM(S24:W24)</f>
        <v>0</v>
      </c>
      <c r="Y24" s="58" t="n">
        <v>1</v>
      </c>
    </row>
    <row r="25" customFormat="false" ht="15" hidden="false" customHeight="false" outlineLevel="0" collapsed="false">
      <c r="A25" s="55" t="str">
        <f aca="false">'Exhibiciones '!$A$4</f>
        <v>ECATEPEC</v>
      </c>
      <c r="B25" s="55" t="str">
        <f aca="false">DBot!$D$4</f>
        <v>BOTAS</v>
      </c>
      <c r="C25" s="55" t="n">
        <f aca="false">DBot!AG30</f>
        <v>0</v>
      </c>
      <c r="D25" s="55" t="str">
        <f aca="false">IFERROR(VLOOKUP(C25,'Plantilla y Concentrado'!$B$4:$C$677,2,0),"")</f>
        <v/>
      </c>
      <c r="E25" s="55" t="n">
        <f aca="false">DBot!A30</f>
        <v>0</v>
      </c>
      <c r="F25" s="55" t="n">
        <f aca="false">DBot!D30</f>
        <v>0</v>
      </c>
      <c r="G25" s="55" t="n">
        <f aca="false">DBot!M30</f>
        <v>0</v>
      </c>
      <c r="H25" s="55"/>
      <c r="I25" s="55"/>
      <c r="J25" s="55" t="n">
        <f aca="false">DBot!U30</f>
        <v>0</v>
      </c>
      <c r="K25" s="55" t="n">
        <f aca="false">DBot!V30</f>
        <v>0</v>
      </c>
      <c r="L25" s="56" t="n">
        <f aca="false">SUM(F25:K25)</f>
        <v>0</v>
      </c>
      <c r="M25" s="57" t="n">
        <v>1</v>
      </c>
      <c r="N25" s="55" t="str">
        <f aca="false">'Exhibiciones '!$A$4</f>
        <v>ECATEPEC</v>
      </c>
      <c r="O25" s="55" t="str">
        <f aca="false">DMes1!$E$4</f>
        <v>Ropa Doblada</v>
      </c>
      <c r="P25" s="55" t="n">
        <f aca="false">DMes1!AC31</f>
        <v>131754</v>
      </c>
      <c r="Q25" s="55" t="str">
        <f aca="false">DMes1!AD31</f>
        <v>Tamayo Ortiz Victoria Nahomy</v>
      </c>
      <c r="R25" s="55" t="str">
        <f aca="false">DMes1!B31</f>
        <v>Mesa 22</v>
      </c>
      <c r="S25" s="55" t="s">
        <v>37</v>
      </c>
      <c r="T25" s="55" t="n">
        <f aca="false">DMes1!G31</f>
        <v>0</v>
      </c>
      <c r="U25" s="55" t="n">
        <f aca="false">DMes1!T31</f>
        <v>0</v>
      </c>
      <c r="V25" s="55" t="n">
        <f aca="false">DMes1!R31</f>
        <v>0</v>
      </c>
      <c r="W25" s="55" t="n">
        <f aca="false">DMes1!S31</f>
        <v>0</v>
      </c>
      <c r="X25" s="56" t="n">
        <f aca="false">SUM(S25:W25)</f>
        <v>0</v>
      </c>
      <c r="Y25" s="58" t="n">
        <v>1</v>
      </c>
    </row>
    <row r="26" customFormat="false" ht="15" hidden="false" customHeight="false" outlineLevel="0" collapsed="false">
      <c r="A26" s="55" t="str">
        <f aca="false">'Exhibiciones '!$A$4</f>
        <v>ECATEPEC</v>
      </c>
      <c r="B26" s="55" t="str">
        <f aca="false">DBot!$D$4</f>
        <v>BOTAS</v>
      </c>
      <c r="C26" s="55" t="n">
        <f aca="false">DBot!AG31</f>
        <v>0</v>
      </c>
      <c r="D26" s="55" t="str">
        <f aca="false">IFERROR(VLOOKUP(C26,'Plantilla y Concentrado'!$B$4:$C$677,2,0),"")</f>
        <v/>
      </c>
      <c r="E26" s="55" t="n">
        <f aca="false">DBot!A31</f>
        <v>0</v>
      </c>
      <c r="F26" s="55" t="n">
        <f aca="false">DBot!D31</f>
        <v>0</v>
      </c>
      <c r="G26" s="55" t="n">
        <f aca="false">DBot!M31</f>
        <v>0</v>
      </c>
      <c r="H26" s="55"/>
      <c r="I26" s="55"/>
      <c r="J26" s="55" t="n">
        <f aca="false">DBot!U31</f>
        <v>0</v>
      </c>
      <c r="K26" s="55" t="n">
        <f aca="false">DBot!V31</f>
        <v>0</v>
      </c>
      <c r="L26" s="56" t="n">
        <f aca="false">SUM(F26:K26)</f>
        <v>0</v>
      </c>
      <c r="M26" s="57" t="n">
        <v>1</v>
      </c>
      <c r="N26" s="55" t="str">
        <f aca="false">'Exhibiciones '!$A$4</f>
        <v>ECATEPEC</v>
      </c>
      <c r="O26" s="55" t="str">
        <f aca="false">DMes1!$E$4</f>
        <v>Ropa Doblada</v>
      </c>
      <c r="P26" s="55" t="n">
        <f aca="false">DMes1!AC32</f>
        <v>131754</v>
      </c>
      <c r="Q26" s="55" t="str">
        <f aca="false">DMes1!AD32</f>
        <v>Tamayo Ortiz Victoria Nahomy</v>
      </c>
      <c r="R26" s="55" t="str">
        <f aca="false">DMes1!B32</f>
        <v>Mesa 23</v>
      </c>
      <c r="S26" s="55" t="s">
        <v>37</v>
      </c>
      <c r="T26" s="55" t="n">
        <f aca="false">DMes1!G32</f>
        <v>0</v>
      </c>
      <c r="U26" s="55" t="n">
        <f aca="false">DMes1!T32</f>
        <v>0</v>
      </c>
      <c r="V26" s="55" t="n">
        <f aca="false">DMes1!R32</f>
        <v>0</v>
      </c>
      <c r="W26" s="55" t="n">
        <f aca="false">DMes1!S32</f>
        <v>0</v>
      </c>
      <c r="X26" s="56" t="n">
        <f aca="false">SUM(S26:W26)</f>
        <v>0</v>
      </c>
      <c r="Y26" s="58" t="n">
        <v>1</v>
      </c>
    </row>
    <row r="27" customFormat="false" ht="15" hidden="false" customHeight="false" outlineLevel="0" collapsed="false">
      <c r="A27" s="55" t="str">
        <f aca="false">'Exhibiciones '!$A$4</f>
        <v>ECATEPEC</v>
      </c>
      <c r="B27" s="55" t="str">
        <f aca="false">DBot!$D$4</f>
        <v>BOTAS</v>
      </c>
      <c r="C27" s="55" t="n">
        <f aca="false">DBot!AG32</f>
        <v>0</v>
      </c>
      <c r="D27" s="55" t="str">
        <f aca="false">IFERROR(VLOOKUP(C27,'Plantilla y Concentrado'!$B$4:$C$677,2,0),"")</f>
        <v/>
      </c>
      <c r="E27" s="55" t="n">
        <f aca="false">DBot!A32</f>
        <v>0</v>
      </c>
      <c r="F27" s="55" t="n">
        <f aca="false">DBot!D32</f>
        <v>0</v>
      </c>
      <c r="G27" s="55" t="n">
        <f aca="false">DBot!M32</f>
        <v>0</v>
      </c>
      <c r="H27" s="55"/>
      <c r="I27" s="55"/>
      <c r="J27" s="55" t="n">
        <f aca="false">DBot!U32</f>
        <v>0</v>
      </c>
      <c r="K27" s="55" t="n">
        <f aca="false">DBot!V32</f>
        <v>0</v>
      </c>
      <c r="L27" s="56" t="n">
        <f aca="false">SUM(F27:K27)</f>
        <v>0</v>
      </c>
      <c r="M27" s="57" t="n">
        <v>1</v>
      </c>
      <c r="N27" s="55" t="str">
        <f aca="false">'Exhibiciones '!$A$4</f>
        <v>ECATEPEC</v>
      </c>
      <c r="O27" s="55" t="str">
        <f aca="false">DMes1!$E$4</f>
        <v>Ropa Doblada</v>
      </c>
      <c r="P27" s="55" t="n">
        <f aca="false">DMes1!AC33</f>
        <v>131754</v>
      </c>
      <c r="Q27" s="55" t="str">
        <f aca="false">DMes1!AD33</f>
        <v>Tamayo Ortiz Victoria Nahomy</v>
      </c>
      <c r="R27" s="55" t="str">
        <f aca="false">DMes1!B33</f>
        <v>Mesa 24</v>
      </c>
      <c r="S27" s="55" t="s">
        <v>37</v>
      </c>
      <c r="T27" s="55" t="n">
        <f aca="false">DMes1!G33</f>
        <v>0</v>
      </c>
      <c r="U27" s="55" t="n">
        <f aca="false">DMes1!T33</f>
        <v>0</v>
      </c>
      <c r="V27" s="55" t="n">
        <f aca="false">DMes1!R33</f>
        <v>0</v>
      </c>
      <c r="W27" s="55" t="n">
        <f aca="false">DMes1!S33</f>
        <v>0</v>
      </c>
      <c r="X27" s="56" t="n">
        <f aca="false">SUM(S27:W27)</f>
        <v>0</v>
      </c>
      <c r="Y27" s="58" t="n">
        <v>1</v>
      </c>
    </row>
    <row r="28" customFormat="false" ht="15" hidden="false" customHeight="false" outlineLevel="0" collapsed="false">
      <c r="A28" s="55" t="str">
        <f aca="false">'Exhibiciones '!$A$4</f>
        <v>ECATEPEC</v>
      </c>
      <c r="B28" s="55" t="str">
        <f aca="false">DBot!$D$4</f>
        <v>BOTAS</v>
      </c>
      <c r="C28" s="55" t="n">
        <f aca="false">DBot!AG33</f>
        <v>0</v>
      </c>
      <c r="D28" s="55" t="str">
        <f aca="false">IFERROR(VLOOKUP(C28,'Plantilla y Concentrado'!$B$4:$C$677,2,0),"")</f>
        <v/>
      </c>
      <c r="E28" s="55" t="n">
        <f aca="false">DBot!A33</f>
        <v>0</v>
      </c>
      <c r="F28" s="55" t="n">
        <f aca="false">DBot!D33</f>
        <v>0</v>
      </c>
      <c r="G28" s="55" t="n">
        <f aca="false">DBot!M33</f>
        <v>0</v>
      </c>
      <c r="H28" s="55"/>
      <c r="I28" s="55"/>
      <c r="J28" s="55" t="n">
        <f aca="false">DBot!U33</f>
        <v>0</v>
      </c>
      <c r="K28" s="55" t="n">
        <f aca="false">DBot!V33</f>
        <v>0</v>
      </c>
      <c r="L28" s="56" t="n">
        <f aca="false">SUM(F28:K28)</f>
        <v>0</v>
      </c>
      <c r="M28" s="57" t="n">
        <v>1</v>
      </c>
      <c r="N28" s="55" t="str">
        <f aca="false">'Exhibiciones '!$A$4</f>
        <v>ECATEPEC</v>
      </c>
      <c r="O28" s="55" t="str">
        <f aca="false">DMes1!$E$4</f>
        <v>Ropa Doblada</v>
      </c>
      <c r="P28" s="55" t="n">
        <f aca="false">DMes1!AC34</f>
        <v>131754</v>
      </c>
      <c r="Q28" s="55" t="str">
        <f aca="false">DMes1!AD34</f>
        <v>Tamayo Ortiz Victoria Nahomy</v>
      </c>
      <c r="R28" s="55" t="str">
        <f aca="false">DMes1!B34</f>
        <v>Mesa 25</v>
      </c>
      <c r="S28" s="55" t="s">
        <v>37</v>
      </c>
      <c r="T28" s="55" t="n">
        <f aca="false">DMes1!G34</f>
        <v>0</v>
      </c>
      <c r="U28" s="55" t="n">
        <f aca="false">DMes1!T34</f>
        <v>0</v>
      </c>
      <c r="V28" s="55" t="n">
        <f aca="false">DMes1!R34</f>
        <v>0</v>
      </c>
      <c r="W28" s="55" t="n">
        <f aca="false">DMes1!S34</f>
        <v>0</v>
      </c>
      <c r="X28" s="56" t="n">
        <f aca="false">SUM(S28:W28)</f>
        <v>0</v>
      </c>
      <c r="Y28" s="58" t="n">
        <v>1</v>
      </c>
    </row>
    <row r="29" customFormat="false" ht="15" hidden="false" customHeight="false" outlineLevel="0" collapsed="false">
      <c r="A29" s="55" t="str">
        <f aca="false">'Exhibiciones '!$A$4</f>
        <v>ECATEPEC</v>
      </c>
      <c r="B29" s="55" t="str">
        <f aca="false">DBot!$D$4</f>
        <v>BOTAS</v>
      </c>
      <c r="C29" s="55" t="n">
        <f aca="false">DBot!AG34</f>
        <v>0</v>
      </c>
      <c r="D29" s="55" t="str">
        <f aca="false">IFERROR(VLOOKUP(C29,'Plantilla y Concentrado'!$B$4:$C$677,2,0),"")</f>
        <v/>
      </c>
      <c r="E29" s="55" t="n">
        <f aca="false">DBot!A34</f>
        <v>0</v>
      </c>
      <c r="F29" s="55" t="n">
        <f aca="false">DBot!D34</f>
        <v>0</v>
      </c>
      <c r="G29" s="55" t="n">
        <f aca="false">DBot!M34</f>
        <v>0</v>
      </c>
      <c r="H29" s="55"/>
      <c r="I29" s="55"/>
      <c r="J29" s="55" t="n">
        <f aca="false">DBot!U34</f>
        <v>0</v>
      </c>
      <c r="K29" s="55" t="n">
        <f aca="false">DBot!V34</f>
        <v>0</v>
      </c>
      <c r="L29" s="56" t="n">
        <f aca="false">SUM(F29:K29)</f>
        <v>0</v>
      </c>
      <c r="M29" s="57" t="n">
        <v>1</v>
      </c>
      <c r="N29" s="55" t="str">
        <f aca="false">'Exhibiciones '!$A$4</f>
        <v>ECATEPEC</v>
      </c>
      <c r="O29" s="55" t="str">
        <f aca="false">DMes1!$E$4</f>
        <v>Ropa Doblada</v>
      </c>
      <c r="P29" s="55" t="n">
        <f aca="false">DMes1!AC35</f>
        <v>149039</v>
      </c>
      <c r="Q29" s="55" t="str">
        <f aca="false">DMes1!AD35</f>
        <v>Californias Almaraz Berenice</v>
      </c>
      <c r="R29" s="55" t="str">
        <f aca="false">DMes1!B35</f>
        <v>Mesa 38</v>
      </c>
      <c r="S29" s="55" t="s">
        <v>37</v>
      </c>
      <c r="T29" s="55" t="n">
        <f aca="false">DMes1!G35</f>
        <v>1</v>
      </c>
      <c r="U29" s="55" t="n">
        <f aca="false">DMes1!T35</f>
        <v>0</v>
      </c>
      <c r="V29" s="55" t="n">
        <f aca="false">DMes1!R35</f>
        <v>0</v>
      </c>
      <c r="W29" s="55" t="n">
        <f aca="false">DMes1!S35</f>
        <v>0</v>
      </c>
      <c r="X29" s="56" t="n">
        <f aca="false">SUM(S29:W29)</f>
        <v>1</v>
      </c>
      <c r="Y29" s="58" t="n">
        <v>1</v>
      </c>
    </row>
    <row r="30" customFormat="false" ht="15" hidden="false" customHeight="false" outlineLevel="0" collapsed="false">
      <c r="A30" s="55" t="str">
        <f aca="false">'Exhibiciones '!$A$4</f>
        <v>ECATEPEC</v>
      </c>
      <c r="B30" s="55" t="str">
        <f aca="false">DBot!$D$4</f>
        <v>BOTAS</v>
      </c>
      <c r="C30" s="55" t="n">
        <f aca="false">DBot!AG35</f>
        <v>0</v>
      </c>
      <c r="D30" s="55" t="str">
        <f aca="false">IFERROR(VLOOKUP(C30,'Plantilla y Concentrado'!$B$4:$C$677,2,0),"")</f>
        <v/>
      </c>
      <c r="E30" s="55" t="n">
        <f aca="false">DBot!A35</f>
        <v>0</v>
      </c>
      <c r="F30" s="55" t="n">
        <f aca="false">DBot!D35</f>
        <v>0</v>
      </c>
      <c r="G30" s="55" t="n">
        <f aca="false">DBot!M35</f>
        <v>0</v>
      </c>
      <c r="H30" s="55"/>
      <c r="I30" s="55"/>
      <c r="J30" s="55" t="n">
        <f aca="false">DBot!U35</f>
        <v>0</v>
      </c>
      <c r="K30" s="55" t="n">
        <f aca="false">DBot!V35</f>
        <v>0</v>
      </c>
      <c r="L30" s="56" t="n">
        <f aca="false">SUM(F30:K30)</f>
        <v>0</v>
      </c>
      <c r="M30" s="57" t="n">
        <v>1</v>
      </c>
      <c r="N30" s="55" t="str">
        <f aca="false">'Exhibiciones '!$A$4</f>
        <v>ECATEPEC</v>
      </c>
      <c r="O30" s="55" t="str">
        <f aca="false">DMes1!$E$4</f>
        <v>Ropa Doblada</v>
      </c>
      <c r="P30" s="55" t="n">
        <f aca="false">DMes1!AC36</f>
        <v>149039</v>
      </c>
      <c r="Q30" s="55" t="str">
        <f aca="false">DMes1!AD36</f>
        <v>Californias Almaraz Berenice</v>
      </c>
      <c r="R30" s="55" t="str">
        <f aca="false">DMes1!B36</f>
        <v>Mesa 39</v>
      </c>
      <c r="S30" s="55" t="s">
        <v>37</v>
      </c>
      <c r="T30" s="55" t="n">
        <f aca="false">DMes1!G36</f>
        <v>0</v>
      </c>
      <c r="U30" s="55" t="n">
        <f aca="false">DMes1!T36</f>
        <v>0</v>
      </c>
      <c r="V30" s="55" t="n">
        <f aca="false">DMes1!R36</f>
        <v>0</v>
      </c>
      <c r="W30" s="55" t="n">
        <f aca="false">DMes1!S36</f>
        <v>0</v>
      </c>
      <c r="X30" s="56" t="n">
        <f aca="false">SUM(S30:W30)</f>
        <v>0</v>
      </c>
      <c r="Y30" s="58" t="n">
        <v>1</v>
      </c>
    </row>
    <row r="31" customFormat="false" ht="15" hidden="false" customHeight="false" outlineLevel="0" collapsed="false">
      <c r="A31" s="55" t="str">
        <f aca="false">'Exhibiciones '!$A$4</f>
        <v>ECATEPEC</v>
      </c>
      <c r="B31" s="55" t="n">
        <f aca="false">DUrb!$E$15</f>
        <v>0</v>
      </c>
      <c r="C31" s="55" t="str">
        <f aca="false">DUrb!AH20</f>
        <v>Rosas Paniagua Elizabeth</v>
      </c>
      <c r="D31" s="55" t="str">
        <f aca="false">IFERROR(VLOOKUP(C31,'Plantilla y Concentrado'!$B$4:$C$677,2,0),"")</f>
        <v/>
      </c>
      <c r="E31" s="55" t="n">
        <f aca="false">DUrb!B20</f>
        <v>800</v>
      </c>
      <c r="F31" s="55" t="n">
        <f aca="false">DUrb!E21</f>
        <v>0</v>
      </c>
      <c r="G31" s="55" t="n">
        <f aca="false">DUrb!N20</f>
        <v>0</v>
      </c>
      <c r="H31" s="55"/>
      <c r="I31" s="55"/>
      <c r="J31" s="55" t="n">
        <f aca="false">DUrb!V20</f>
        <v>5</v>
      </c>
      <c r="K31" s="55" t="n">
        <f aca="false">DUrb!W20</f>
        <v>0</v>
      </c>
      <c r="L31" s="56" t="n">
        <f aca="false">SUM(F31:K31)</f>
        <v>5</v>
      </c>
      <c r="M31" s="57" t="n">
        <v>1</v>
      </c>
      <c r="N31" s="55" t="str">
        <f aca="false">'Exhibiciones '!$A$4</f>
        <v>ECATEPEC</v>
      </c>
      <c r="O31" s="55" t="str">
        <f aca="false">DMes1!$E$4</f>
        <v>Ropa Doblada</v>
      </c>
      <c r="P31" s="55" t="n">
        <f aca="false">DMes1!AC37</f>
        <v>149039</v>
      </c>
      <c r="Q31" s="55" t="str">
        <f aca="false">DMes1!AD37</f>
        <v>Californias Almaraz Berenice</v>
      </c>
      <c r="R31" s="55" t="str">
        <f aca="false">DMes1!B37</f>
        <v>Mesa 40</v>
      </c>
      <c r="S31" s="55" t="s">
        <v>37</v>
      </c>
      <c r="T31" s="55" t="n">
        <f aca="false">DMes1!G37</f>
        <v>0</v>
      </c>
      <c r="U31" s="55" t="n">
        <f aca="false">DMes1!T37</f>
        <v>0</v>
      </c>
      <c r="V31" s="55" t="n">
        <f aca="false">DMes1!R37</f>
        <v>0</v>
      </c>
      <c r="W31" s="55" t="n">
        <f aca="false">DMes1!S37</f>
        <v>0</v>
      </c>
      <c r="X31" s="56" t="n">
        <f aca="false">SUM(S31:W31)</f>
        <v>0</v>
      </c>
      <c r="Y31" s="58" t="n">
        <v>1</v>
      </c>
    </row>
    <row r="32" customFormat="false" ht="15" hidden="false" customHeight="false" outlineLevel="0" collapsed="false">
      <c r="A32" s="55" t="str">
        <f aca="false">'Exhibiciones '!$A$4</f>
        <v>ECATEPEC</v>
      </c>
      <c r="B32" s="55" t="n">
        <f aca="false">DUrb!$E$15</f>
        <v>0</v>
      </c>
      <c r="C32" s="55" t="str">
        <f aca="false">DUrb!AH21</f>
        <v>Lopez Sebastian Karen Jazmin</v>
      </c>
      <c r="D32" s="55" t="str">
        <f aca="false">IFERROR(VLOOKUP(C32,'Plantilla y Concentrado'!$B$4:$C$677,2,0),"")</f>
        <v/>
      </c>
      <c r="E32" s="55" t="n">
        <f aca="false">DUrb!B21</f>
        <v>367</v>
      </c>
      <c r="F32" s="55" t="n">
        <f aca="false">DUrb!E21</f>
        <v>0</v>
      </c>
      <c r="G32" s="55" t="n">
        <f aca="false">DUrb!N21</f>
        <v>0</v>
      </c>
      <c r="H32" s="55"/>
      <c r="I32" s="55"/>
      <c r="J32" s="55" t="n">
        <f aca="false">DUrb!V21</f>
        <v>0</v>
      </c>
      <c r="K32" s="55" t="n">
        <f aca="false">DUrb!W21</f>
        <v>0</v>
      </c>
      <c r="L32" s="56" t="n">
        <f aca="false">SUM(F32:K32)</f>
        <v>0</v>
      </c>
      <c r="M32" s="57" t="n">
        <v>1</v>
      </c>
      <c r="N32" s="55" t="str">
        <f aca="false">'Exhibiciones '!$A$4</f>
        <v>ECATEPEC</v>
      </c>
      <c r="O32" s="55" t="str">
        <f aca="false">DMes1!$E$4</f>
        <v>Ropa Doblada</v>
      </c>
      <c r="P32" s="55" t="n">
        <f aca="false">DMes1!AC38</f>
        <v>149039</v>
      </c>
      <c r="Q32" s="55" t="str">
        <f aca="false">DMes1!AD38</f>
        <v>Californias Almaraz Berenice</v>
      </c>
      <c r="R32" s="55" t="str">
        <f aca="false">DMes1!B38</f>
        <v>Mesa 41</v>
      </c>
      <c r="S32" s="55" t="s">
        <v>37</v>
      </c>
      <c r="T32" s="55" t="n">
        <f aca="false">DMes1!G38</f>
        <v>0</v>
      </c>
      <c r="U32" s="55" t="n">
        <f aca="false">DMes1!T38</f>
        <v>0</v>
      </c>
      <c r="V32" s="55" t="n">
        <f aca="false">DMes1!R38</f>
        <v>0</v>
      </c>
      <c r="W32" s="55" t="n">
        <f aca="false">DMes1!S38</f>
        <v>0</v>
      </c>
      <c r="X32" s="56" t="n">
        <f aca="false">SUM(S32:W32)</f>
        <v>0</v>
      </c>
      <c r="Y32" s="58" t="n">
        <v>1</v>
      </c>
    </row>
    <row r="33" customFormat="false" ht="15" hidden="false" customHeight="false" outlineLevel="0" collapsed="false">
      <c r="A33" s="55" t="str">
        <f aca="false">'Exhibiciones '!$A$4</f>
        <v>ECATEPEC</v>
      </c>
      <c r="B33" s="55" t="n">
        <f aca="false">DUrb!$E$15</f>
        <v>0</v>
      </c>
      <c r="C33" s="55" t="str">
        <f aca="false">DUrb!AH22</f>
        <v/>
      </c>
      <c r="D33" s="55" t="str">
        <f aca="false">IFERROR(VLOOKUP(C33,'Plantilla y Concentrado'!$B$4:$C$677,2,0),"")</f>
        <v/>
      </c>
      <c r="E33" s="55" t="n">
        <f aca="false">DUrb!B22</f>
        <v>0</v>
      </c>
      <c r="F33" s="55" t="n">
        <f aca="false">DUrb!E22</f>
        <v>0</v>
      </c>
      <c r="G33" s="55" t="n">
        <f aca="false">DUrb!N22</f>
        <v>0</v>
      </c>
      <c r="H33" s="55"/>
      <c r="I33" s="55"/>
      <c r="J33" s="55" t="n">
        <f aca="false">DUrb!V22</f>
        <v>0</v>
      </c>
      <c r="K33" s="55" t="n">
        <f aca="false">DUrb!W22</f>
        <v>0</v>
      </c>
      <c r="L33" s="56" t="n">
        <f aca="false">SUM(F33:K33)</f>
        <v>0</v>
      </c>
      <c r="M33" s="57" t="n">
        <v>1</v>
      </c>
      <c r="N33" s="55" t="str">
        <f aca="false">'Exhibiciones '!$A$4</f>
        <v>ECATEPEC</v>
      </c>
      <c r="O33" s="55" t="str">
        <f aca="false">DMes1!$E$4</f>
        <v>Ropa Doblada</v>
      </c>
      <c r="P33" s="55" t="n">
        <f aca="false">DMes1!AC39</f>
        <v>149039</v>
      </c>
      <c r="Q33" s="55" t="str">
        <f aca="false">DMes1!AD39</f>
        <v>Californias Almaraz Berenice</v>
      </c>
      <c r="R33" s="55" t="str">
        <f aca="false">DMes1!B39</f>
        <v>Mesa 42</v>
      </c>
      <c r="S33" s="55" t="s">
        <v>37</v>
      </c>
      <c r="T33" s="55" t="n">
        <f aca="false">DMes1!G39</f>
        <v>0</v>
      </c>
      <c r="U33" s="55" t="n">
        <f aca="false">DMes1!T39</f>
        <v>0</v>
      </c>
      <c r="V33" s="55" t="n">
        <f aca="false">DMes1!R39</f>
        <v>0</v>
      </c>
      <c r="W33" s="55" t="n">
        <f aca="false">DMes1!S39</f>
        <v>0</v>
      </c>
      <c r="X33" s="56" t="n">
        <f aca="false">SUM(S33:W33)</f>
        <v>0</v>
      </c>
      <c r="Y33" s="58" t="n">
        <v>1</v>
      </c>
    </row>
    <row r="34" customFormat="false" ht="15" hidden="false" customHeight="false" outlineLevel="0" collapsed="false">
      <c r="A34" s="55" t="str">
        <f aca="false">'Exhibiciones '!$A$4</f>
        <v>ECATEPEC</v>
      </c>
      <c r="B34" s="55" t="n">
        <f aca="false">DUrb!$E$15</f>
        <v>0</v>
      </c>
      <c r="C34" s="55" t="str">
        <f aca="false">DUrb!AH23</f>
        <v/>
      </c>
      <c r="D34" s="55" t="str">
        <f aca="false">IFERROR(VLOOKUP(C34,'Plantilla y Concentrado'!$B$4:$C$677,2,0),"")</f>
        <v/>
      </c>
      <c r="E34" s="55" t="n">
        <f aca="false">DUrb!B23</f>
        <v>0</v>
      </c>
      <c r="F34" s="55" t="n">
        <f aca="false">DUrb!E23</f>
        <v>0</v>
      </c>
      <c r="G34" s="55" t="n">
        <f aca="false">DUrb!N23</f>
        <v>0</v>
      </c>
      <c r="H34" s="55"/>
      <c r="I34" s="55"/>
      <c r="J34" s="55" t="n">
        <f aca="false">DUrb!V23</f>
        <v>0</v>
      </c>
      <c r="K34" s="55" t="n">
        <f aca="false">DUrb!W23</f>
        <v>0</v>
      </c>
      <c r="L34" s="56" t="n">
        <f aca="false">SUM(F34:K34)</f>
        <v>0</v>
      </c>
      <c r="M34" s="57" t="n">
        <v>1</v>
      </c>
      <c r="N34" s="55" t="str">
        <f aca="false">'Exhibiciones '!$A$4</f>
        <v>ECATEPEC</v>
      </c>
      <c r="O34" s="55" t="str">
        <f aca="false">DMes1!$E$4</f>
        <v>Ropa Doblada</v>
      </c>
      <c r="P34" s="55" t="n">
        <f aca="false">DMes1!AC40</f>
        <v>149039</v>
      </c>
      <c r="Q34" s="55" t="str">
        <f aca="false">DMes1!AD40</f>
        <v>Californias Almaraz Berenice</v>
      </c>
      <c r="R34" s="55" t="str">
        <f aca="false">DMes1!B40</f>
        <v>Mesa 43</v>
      </c>
      <c r="S34" s="55" t="s">
        <v>37</v>
      </c>
      <c r="T34" s="55" t="n">
        <f aca="false">DMes1!G40</f>
        <v>0</v>
      </c>
      <c r="U34" s="55" t="n">
        <f aca="false">DMes1!T40</f>
        <v>0</v>
      </c>
      <c r="V34" s="55" t="n">
        <f aca="false">DMes1!R40</f>
        <v>0</v>
      </c>
      <c r="W34" s="55" t="n">
        <f aca="false">DMes1!S40</f>
        <v>0</v>
      </c>
      <c r="X34" s="56" t="n">
        <f aca="false">SUM(S34:W34)</f>
        <v>0</v>
      </c>
      <c r="Y34" s="58" t="n">
        <v>1</v>
      </c>
    </row>
    <row r="35" customFormat="false" ht="15" hidden="false" customHeight="false" outlineLevel="0" collapsed="false">
      <c r="A35" s="55" t="str">
        <f aca="false">'Exhibiciones '!$A$4</f>
        <v>ECATEPEC</v>
      </c>
      <c r="B35" s="55" t="n">
        <f aca="false">DUrb!$E$15</f>
        <v>0</v>
      </c>
      <c r="C35" s="55" t="str">
        <f aca="false">DUrb!AH24</f>
        <v/>
      </c>
      <c r="D35" s="55" t="str">
        <f aca="false">IFERROR(VLOOKUP(C35,'Plantilla y Concentrado'!$B$4:$C$677,2,0),"")</f>
        <v/>
      </c>
      <c r="E35" s="55" t="n">
        <f aca="false">DUrb!B24</f>
        <v>0</v>
      </c>
      <c r="F35" s="55" t="n">
        <f aca="false">DUrb!E24</f>
        <v>0</v>
      </c>
      <c r="G35" s="55" t="n">
        <f aca="false">DUrb!N24</f>
        <v>0</v>
      </c>
      <c r="H35" s="55"/>
      <c r="I35" s="55"/>
      <c r="J35" s="55" t="n">
        <f aca="false">DUrb!V24</f>
        <v>0</v>
      </c>
      <c r="K35" s="55" t="n">
        <f aca="false">DUrb!W24</f>
        <v>0</v>
      </c>
      <c r="L35" s="56" t="n">
        <f aca="false">SUM(F35:K35)</f>
        <v>0</v>
      </c>
      <c r="M35" s="57" t="n">
        <v>1</v>
      </c>
      <c r="N35" s="55" t="str">
        <f aca="false">'Exhibiciones '!$A$4</f>
        <v>ECATEPEC</v>
      </c>
      <c r="O35" s="55" t="str">
        <f aca="false">DMes1!$E$4</f>
        <v>Ropa Doblada</v>
      </c>
      <c r="P35" s="55" t="n">
        <f aca="false">DMes1!AC41</f>
        <v>34379</v>
      </c>
      <c r="Q35" s="55" t="str">
        <f aca="false">DMes1!AD41</f>
        <v>Gamboa Soto Concepcion del Carmen</v>
      </c>
      <c r="R35" s="55" t="str">
        <f aca="false">DMes1!B41</f>
        <v>Mesa 44</v>
      </c>
      <c r="S35" s="55" t="s">
        <v>37</v>
      </c>
      <c r="T35" s="55" t="n">
        <f aca="false">DMes1!G41</f>
        <v>1</v>
      </c>
      <c r="U35" s="55" t="n">
        <f aca="false">DMes1!T41</f>
        <v>0</v>
      </c>
      <c r="V35" s="55" t="n">
        <f aca="false">DMes1!R41</f>
        <v>0</v>
      </c>
      <c r="W35" s="55" t="n">
        <f aca="false">DMes1!S41</f>
        <v>0</v>
      </c>
      <c r="X35" s="56" t="n">
        <f aca="false">SUM(S35:W35)</f>
        <v>1</v>
      </c>
      <c r="Y35" s="58" t="n">
        <v>1</v>
      </c>
    </row>
    <row r="36" customFormat="false" ht="15" hidden="false" customHeight="false" outlineLevel="0" collapsed="false">
      <c r="A36" s="55" t="str">
        <f aca="false">'Exhibiciones '!$A$4</f>
        <v>ECATEPEC</v>
      </c>
      <c r="B36" s="55" t="n">
        <f aca="false">DUrb!$E$15</f>
        <v>0</v>
      </c>
      <c r="C36" s="55" t="str">
        <f aca="false">DUrb!AH25</f>
        <v/>
      </c>
      <c r="D36" s="55" t="str">
        <f aca="false">IFERROR(VLOOKUP(C36,'Plantilla y Concentrado'!$B$4:$C$677,2,0),"")</f>
        <v/>
      </c>
      <c r="E36" s="55" t="n">
        <f aca="false">DUrb!B25</f>
        <v>0</v>
      </c>
      <c r="F36" s="55" t="n">
        <f aca="false">DUrb!E25</f>
        <v>0</v>
      </c>
      <c r="G36" s="55" t="n">
        <f aca="false">DUrb!N25</f>
        <v>0</v>
      </c>
      <c r="H36" s="55"/>
      <c r="I36" s="55"/>
      <c r="J36" s="55" t="n">
        <f aca="false">DUrb!V25</f>
        <v>0</v>
      </c>
      <c r="K36" s="55" t="n">
        <f aca="false">DUrb!W25</f>
        <v>0</v>
      </c>
      <c r="L36" s="56" t="n">
        <f aca="false">SUM(F36:K36)</f>
        <v>0</v>
      </c>
      <c r="M36" s="57" t="n">
        <v>1</v>
      </c>
      <c r="N36" s="55" t="str">
        <f aca="false">'Exhibiciones '!$A$4</f>
        <v>ECATEPEC</v>
      </c>
      <c r="O36" s="55" t="str">
        <f aca="false">DMes1!$E$4</f>
        <v>Ropa Doblada</v>
      </c>
      <c r="P36" s="55" t="n">
        <f aca="false">DMes1!AC42</f>
        <v>34379</v>
      </c>
      <c r="Q36" s="55" t="str">
        <f aca="false">DMes1!AD42</f>
        <v>Gamboa Soto Concepcion del Carmen</v>
      </c>
      <c r="R36" s="55" t="str">
        <f aca="false">DMes1!B42</f>
        <v>Mesa 45</v>
      </c>
      <c r="S36" s="55" t="s">
        <v>37</v>
      </c>
      <c r="T36" s="55" t="n">
        <f aca="false">DMes1!G42</f>
        <v>0</v>
      </c>
      <c r="U36" s="55" t="n">
        <f aca="false">DMes1!T42</f>
        <v>0</v>
      </c>
      <c r="V36" s="55" t="n">
        <f aca="false">DMes1!R42</f>
        <v>0</v>
      </c>
      <c r="W36" s="55" t="n">
        <f aca="false">DMes1!S42</f>
        <v>0</v>
      </c>
      <c r="X36" s="56" t="n">
        <f aca="false">SUM(S36:W36)</f>
        <v>0</v>
      </c>
      <c r="Y36" s="58" t="n">
        <v>1</v>
      </c>
    </row>
    <row r="37" customFormat="false" ht="15" hidden="false" customHeight="false" outlineLevel="0" collapsed="false">
      <c r="A37" s="55" t="str">
        <f aca="false">'Exhibiciones '!$A$4</f>
        <v>ECATEPEC</v>
      </c>
      <c r="B37" s="55" t="n">
        <f aca="false">DUrb!$E$15</f>
        <v>0</v>
      </c>
      <c r="C37" s="55" t="str">
        <f aca="false">DUrb!AH26</f>
        <v/>
      </c>
      <c r="D37" s="55" t="str">
        <f aca="false">IFERROR(VLOOKUP(C37,'Plantilla y Concentrado'!$B$4:$C$677,2,0),"")</f>
        <v/>
      </c>
      <c r="E37" s="55" t="n">
        <f aca="false">DUrb!B26</f>
        <v>0</v>
      </c>
      <c r="F37" s="55" t="n">
        <f aca="false">DUrb!E26</f>
        <v>0</v>
      </c>
      <c r="G37" s="55" t="n">
        <f aca="false">DUrb!N26</f>
        <v>0</v>
      </c>
      <c r="H37" s="55"/>
      <c r="I37" s="55"/>
      <c r="J37" s="55" t="n">
        <f aca="false">DUrb!V26</f>
        <v>0</v>
      </c>
      <c r="K37" s="55" t="n">
        <f aca="false">DUrb!W26</f>
        <v>0</v>
      </c>
      <c r="L37" s="56" t="n">
        <f aca="false">SUM(F37:K37)</f>
        <v>0</v>
      </c>
      <c r="M37" s="57" t="n">
        <v>1</v>
      </c>
      <c r="N37" s="55" t="str">
        <f aca="false">'Exhibiciones '!$A$4</f>
        <v>ECATEPEC</v>
      </c>
      <c r="O37" s="55" t="str">
        <f aca="false">DMes1!$E$4</f>
        <v>Ropa Doblada</v>
      </c>
      <c r="P37" s="55" t="n">
        <f aca="false">DMes1!AC43</f>
        <v>34379</v>
      </c>
      <c r="Q37" s="55" t="str">
        <f aca="false">DMes1!AD43</f>
        <v>Gamboa Soto Concepcion del Carmen</v>
      </c>
      <c r="R37" s="55" t="str">
        <f aca="false">DMes1!B43</f>
        <v>Mesa 46</v>
      </c>
      <c r="S37" s="55" t="s">
        <v>37</v>
      </c>
      <c r="T37" s="55" t="n">
        <f aca="false">DMes1!G43</f>
        <v>0</v>
      </c>
      <c r="U37" s="55" t="n">
        <f aca="false">DMes1!T43</f>
        <v>0</v>
      </c>
      <c r="V37" s="55" t="n">
        <f aca="false">DMes1!R43</f>
        <v>0</v>
      </c>
      <c r="W37" s="55" t="n">
        <f aca="false">DMes1!S43</f>
        <v>0</v>
      </c>
      <c r="X37" s="56" t="n">
        <f aca="false">SUM(S37:W37)</f>
        <v>0</v>
      </c>
      <c r="Y37" s="58" t="n">
        <v>1</v>
      </c>
    </row>
    <row r="38" customFormat="false" ht="15" hidden="false" customHeight="false" outlineLevel="0" collapsed="false">
      <c r="A38" s="55" t="str">
        <f aca="false">'Exhibiciones '!$A$4</f>
        <v>ECATEPEC</v>
      </c>
      <c r="B38" s="55" t="n">
        <f aca="false">DUrb!$E$15</f>
        <v>0</v>
      </c>
      <c r="C38" s="55" t="str">
        <f aca="false">DUrb!AH27</f>
        <v/>
      </c>
      <c r="D38" s="55" t="str">
        <f aca="false">IFERROR(VLOOKUP(C38,'Plantilla y Concentrado'!$B$4:$C$677,2,0),"")</f>
        <v/>
      </c>
      <c r="E38" s="55" t="n">
        <f aca="false">DUrb!B27</f>
        <v>0</v>
      </c>
      <c r="F38" s="55" t="n">
        <f aca="false">DUrb!E27</f>
        <v>0</v>
      </c>
      <c r="G38" s="55" t="n">
        <f aca="false">DUrb!N27</f>
        <v>0</v>
      </c>
      <c r="H38" s="55"/>
      <c r="I38" s="55"/>
      <c r="J38" s="55" t="n">
        <f aca="false">DUrb!V27</f>
        <v>0</v>
      </c>
      <c r="K38" s="55" t="n">
        <f aca="false">DUrb!W27</f>
        <v>0</v>
      </c>
      <c r="L38" s="56" t="n">
        <f aca="false">SUM(F38:K38)</f>
        <v>0</v>
      </c>
      <c r="M38" s="57" t="n">
        <v>1</v>
      </c>
      <c r="N38" s="55" t="str">
        <f aca="false">'Exhibiciones '!$A$4</f>
        <v>ECATEPEC</v>
      </c>
      <c r="O38" s="55" t="str">
        <f aca="false">DMes1!$E$4</f>
        <v>Ropa Doblada</v>
      </c>
      <c r="P38" s="55" t="n">
        <f aca="false">DMes1!AC44</f>
        <v>34379</v>
      </c>
      <c r="Q38" s="55" t="str">
        <f aca="false">DMes1!AD44</f>
        <v>Gamboa Soto Concepcion del Carmen</v>
      </c>
      <c r="R38" s="55" t="str">
        <f aca="false">DMes1!B44</f>
        <v>Mesa 47</v>
      </c>
      <c r="S38" s="55" t="s">
        <v>37</v>
      </c>
      <c r="T38" s="55" t="n">
        <f aca="false">DMes1!G44</f>
        <v>0</v>
      </c>
      <c r="U38" s="55" t="n">
        <f aca="false">DMes1!T44</f>
        <v>0</v>
      </c>
      <c r="V38" s="55" t="n">
        <f aca="false">DMes1!R44</f>
        <v>0</v>
      </c>
      <c r="W38" s="55" t="n">
        <f aca="false">DMes1!S44</f>
        <v>0</v>
      </c>
      <c r="X38" s="56" t="n">
        <f aca="false">SUM(S38:W38)</f>
        <v>0</v>
      </c>
      <c r="Y38" s="58" t="n">
        <v>1</v>
      </c>
    </row>
    <row r="39" customFormat="false" ht="15" hidden="false" customHeight="false" outlineLevel="0" collapsed="false">
      <c r="A39" s="55" t="str">
        <f aca="false">'Exhibiciones '!$A$4</f>
        <v>ECATEPEC</v>
      </c>
      <c r="B39" s="55" t="n">
        <f aca="false">DUrb!$E$15</f>
        <v>0</v>
      </c>
      <c r="C39" s="55" t="str">
        <f aca="false">DUrb!AH28</f>
        <v/>
      </c>
      <c r="D39" s="55" t="str">
        <f aca="false">IFERROR(VLOOKUP(C39,'Plantilla y Concentrado'!$B$4:$C$677,2,0),"")</f>
        <v/>
      </c>
      <c r="E39" s="55" t="n">
        <f aca="false">DUrb!B28</f>
        <v>0</v>
      </c>
      <c r="F39" s="55" t="n">
        <f aca="false">DUrb!E28</f>
        <v>0</v>
      </c>
      <c r="G39" s="55" t="n">
        <f aca="false">DUrb!N28</f>
        <v>0</v>
      </c>
      <c r="H39" s="55"/>
      <c r="I39" s="55"/>
      <c r="J39" s="55" t="n">
        <f aca="false">DUrb!V28</f>
        <v>0</v>
      </c>
      <c r="K39" s="55" t="n">
        <f aca="false">DUrb!W28</f>
        <v>0</v>
      </c>
      <c r="L39" s="56" t="n">
        <f aca="false">SUM(F39:K39)</f>
        <v>0</v>
      </c>
      <c r="M39" s="57" t="n">
        <v>1</v>
      </c>
      <c r="N39" s="55" t="str">
        <f aca="false">'Exhibiciones '!$A$4</f>
        <v>ECATEPEC</v>
      </c>
      <c r="O39" s="55" t="str">
        <f aca="false">DMes1!$E$4</f>
        <v>Ropa Doblada</v>
      </c>
      <c r="P39" s="55" t="n">
        <f aca="false">DMes1!AC45</f>
        <v>34379</v>
      </c>
      <c r="Q39" s="55" t="str">
        <f aca="false">DMes1!AD45</f>
        <v>Gamboa Soto Concepcion del Carmen</v>
      </c>
      <c r="R39" s="55" t="str">
        <f aca="false">DMes1!B45</f>
        <v>Mesa 48</v>
      </c>
      <c r="S39" s="55" t="s">
        <v>37</v>
      </c>
      <c r="T39" s="55" t="n">
        <f aca="false">DMes1!G45</f>
        <v>0</v>
      </c>
      <c r="U39" s="55" t="n">
        <f aca="false">DMes1!T45</f>
        <v>0</v>
      </c>
      <c r="V39" s="55" t="n">
        <f aca="false">DMes1!R45</f>
        <v>0</v>
      </c>
      <c r="W39" s="55" t="n">
        <f aca="false">DMes1!S45</f>
        <v>0</v>
      </c>
      <c r="X39" s="56" t="n">
        <f aca="false">SUM(S39:W39)</f>
        <v>0</v>
      </c>
      <c r="Y39" s="58" t="n">
        <v>1</v>
      </c>
    </row>
    <row r="40" customFormat="false" ht="15" hidden="false" customHeight="false" outlineLevel="0" collapsed="false">
      <c r="A40" s="55" t="str">
        <f aca="false">'Exhibiciones '!$A$4</f>
        <v>ECATEPEC</v>
      </c>
      <c r="B40" s="55" t="n">
        <f aca="false">DUrb!$E$15</f>
        <v>0</v>
      </c>
      <c r="C40" s="55" t="str">
        <f aca="false">DUrb!AH29</f>
        <v/>
      </c>
      <c r="D40" s="55" t="str">
        <f aca="false">IFERROR(VLOOKUP(C40,'Plantilla y Concentrado'!$B$4:$C$677,2,0),"")</f>
        <v/>
      </c>
      <c r="E40" s="55" t="n">
        <f aca="false">DUrb!B29</f>
        <v>0</v>
      </c>
      <c r="F40" s="55" t="n">
        <f aca="false">DUrb!E29</f>
        <v>0</v>
      </c>
      <c r="G40" s="55" t="n">
        <f aca="false">DUrb!N29</f>
        <v>0</v>
      </c>
      <c r="H40" s="55"/>
      <c r="I40" s="55"/>
      <c r="J40" s="55" t="n">
        <f aca="false">DUrb!V29</f>
        <v>0</v>
      </c>
      <c r="K40" s="55" t="n">
        <f aca="false">DUrb!W29</f>
        <v>0</v>
      </c>
      <c r="L40" s="56" t="n">
        <f aca="false">SUM(F40:K40)</f>
        <v>0</v>
      </c>
      <c r="M40" s="57" t="n">
        <v>1</v>
      </c>
      <c r="N40" s="55" t="str">
        <f aca="false">'Exhibiciones '!$A$4</f>
        <v>ECATEPEC</v>
      </c>
      <c r="O40" s="55" t="str">
        <f aca="false">DMes1!$E$4</f>
        <v>Ropa Doblada</v>
      </c>
      <c r="P40" s="55" t="n">
        <f aca="false">DMes1!AC46</f>
        <v>151655</v>
      </c>
      <c r="Q40" s="55" t="str">
        <f aca="false">DMes1!AD46</f>
        <v>Mireles Saucedo Fabiola Alehandra</v>
      </c>
      <c r="R40" s="55" t="str">
        <f aca="false">DMes1!B46</f>
        <v>Mesa 49</v>
      </c>
      <c r="S40" s="55" t="s">
        <v>37</v>
      </c>
      <c r="T40" s="55" t="n">
        <f aca="false">DMes1!G46</f>
        <v>0</v>
      </c>
      <c r="U40" s="55" t="n">
        <f aca="false">DMes1!T46</f>
        <v>0</v>
      </c>
      <c r="V40" s="55" t="n">
        <f aca="false">DMes1!R46</f>
        <v>0</v>
      </c>
      <c r="W40" s="55" t="n">
        <f aca="false">DMes1!S46</f>
        <v>0</v>
      </c>
      <c r="X40" s="56" t="n">
        <f aca="false">SUM(S40:W40)</f>
        <v>0</v>
      </c>
      <c r="Y40" s="58" t="n">
        <v>1</v>
      </c>
    </row>
    <row r="41" customFormat="false" ht="15" hidden="false" customHeight="false" outlineLevel="0" collapsed="false">
      <c r="A41" s="55" t="str">
        <f aca="false">'Exhibiciones '!$A$4</f>
        <v>ECATEPEC</v>
      </c>
      <c r="B41" s="55" t="n">
        <f aca="false">DUrb!$E$15</f>
        <v>0</v>
      </c>
      <c r="C41" s="59" t="n">
        <f aca="false">DUrb!AH30</f>
        <v>0</v>
      </c>
      <c r="D41" s="55" t="str">
        <f aca="false">IFERROR(VLOOKUP(C41,'Plantilla y Concentrado'!$B$4:$C$677,2,0),"")</f>
        <v/>
      </c>
      <c r="E41" s="55" t="n">
        <f aca="false">DUrb!B30</f>
        <v>8864</v>
      </c>
      <c r="F41" s="55" t="n">
        <f aca="false">DUrb!E30</f>
        <v>0</v>
      </c>
      <c r="G41" s="55" t="n">
        <f aca="false">DUrb!N30</f>
        <v>0</v>
      </c>
      <c r="H41" s="55"/>
      <c r="I41" s="55"/>
      <c r="J41" s="55" t="n">
        <f aca="false">DUrb!V30</f>
        <v>9</v>
      </c>
      <c r="K41" s="55" t="n">
        <f aca="false">DUrb!W30</f>
        <v>0</v>
      </c>
      <c r="L41" s="56" t="n">
        <f aca="false">SUM(F41:K41)</f>
        <v>9</v>
      </c>
      <c r="M41" s="57" t="n">
        <v>1</v>
      </c>
      <c r="N41" s="55" t="str">
        <f aca="false">'Exhibiciones '!$A$4</f>
        <v>ECATEPEC</v>
      </c>
      <c r="O41" s="55" t="str">
        <f aca="false">DMes1!$E$4</f>
        <v>Ropa Doblada</v>
      </c>
      <c r="P41" s="55" t="n">
        <f aca="false">DMes1!AC47</f>
        <v>151655</v>
      </c>
      <c r="Q41" s="55" t="str">
        <f aca="false">DMes1!AD47</f>
        <v>Mireles Saucedo Fabiola Alehandra</v>
      </c>
      <c r="R41" s="55" t="str">
        <f aca="false">DMes1!B47</f>
        <v>Mesa 50</v>
      </c>
      <c r="S41" s="55" t="s">
        <v>37</v>
      </c>
      <c r="T41" s="55" t="n">
        <f aca="false">DMes1!G47</f>
        <v>0</v>
      </c>
      <c r="U41" s="55" t="n">
        <f aca="false">DMes1!T47</f>
        <v>0</v>
      </c>
      <c r="V41" s="55" t="n">
        <f aca="false">DMes1!R47</f>
        <v>0</v>
      </c>
      <c r="W41" s="55" t="n">
        <f aca="false">DMes1!S47</f>
        <v>0</v>
      </c>
      <c r="X41" s="56" t="n">
        <f aca="false">SUM(S41:W41)</f>
        <v>0</v>
      </c>
      <c r="Y41" s="58" t="n">
        <v>1</v>
      </c>
    </row>
    <row r="42" customFormat="false" ht="15" hidden="false" customHeight="false" outlineLevel="0" collapsed="false">
      <c r="A42" s="55" t="str">
        <f aca="false">'Exhibiciones '!$A$4</f>
        <v>ECATEPEC</v>
      </c>
      <c r="B42" s="55" t="n">
        <f aca="false">DUrb!$E$15</f>
        <v>0</v>
      </c>
      <c r="C42" s="55" t="n">
        <f aca="false">DUrb!AH31</f>
        <v>0</v>
      </c>
      <c r="D42" s="55" t="str">
        <f aca="false">IFERROR(VLOOKUP(C42,'Plantilla y Concentrado'!$B$4:$C$677,2,0),"")</f>
        <v/>
      </c>
      <c r="E42" s="55" t="n">
        <f aca="false">DUrb!B31</f>
        <v>0</v>
      </c>
      <c r="F42" s="60" t="n">
        <f aca="false">DUrb!E31</f>
        <v>0</v>
      </c>
      <c r="G42" s="60" t="n">
        <f aca="false">DUrb!N31</f>
        <v>0</v>
      </c>
      <c r="H42" s="55"/>
      <c r="I42" s="55"/>
      <c r="J42" s="55" t="n">
        <f aca="false">DUrb!V31</f>
        <v>0</v>
      </c>
      <c r="K42" s="55" t="n">
        <f aca="false">DUrb!W31</f>
        <v>0</v>
      </c>
      <c r="L42" s="56" t="n">
        <f aca="false">SUM(F42:K42)</f>
        <v>0</v>
      </c>
      <c r="M42" s="57" t="n">
        <v>1</v>
      </c>
      <c r="N42" s="55" t="str">
        <f aca="false">'Exhibiciones '!$A$4</f>
        <v>ECATEPEC</v>
      </c>
      <c r="O42" s="55" t="str">
        <f aca="false">DMes1!$E$4</f>
        <v>Ropa Doblada</v>
      </c>
      <c r="P42" s="55" t="n">
        <f aca="false">DMes1!AC48</f>
        <v>151655</v>
      </c>
      <c r="Q42" s="55" t="str">
        <f aca="false">DMes1!AD48</f>
        <v>Mireles Saucedo Fabiola Alehandra</v>
      </c>
      <c r="R42" s="55" t="str">
        <f aca="false">DMes1!B48</f>
        <v>Mesa 51</v>
      </c>
      <c r="S42" s="55" t="s">
        <v>37</v>
      </c>
      <c r="T42" s="55" t="n">
        <f aca="false">DMes1!G48</f>
        <v>0</v>
      </c>
      <c r="U42" s="55" t="n">
        <f aca="false">DMes1!T48</f>
        <v>0</v>
      </c>
      <c r="V42" s="55" t="n">
        <f aca="false">DMes1!R48</f>
        <v>0</v>
      </c>
      <c r="W42" s="55" t="n">
        <f aca="false">DMes1!S48</f>
        <v>0</v>
      </c>
      <c r="X42" s="56" t="n">
        <f aca="false">SUM(S42:W42)</f>
        <v>0</v>
      </c>
      <c r="Y42" s="58" t="n">
        <v>1</v>
      </c>
    </row>
    <row r="43" customFormat="false" ht="15" hidden="false" customHeight="false" outlineLevel="0" collapsed="false">
      <c r="A43" s="55" t="str">
        <f aca="false">'Exhibiciones '!$A$4</f>
        <v>ECATEPEC</v>
      </c>
      <c r="B43" s="55" t="n">
        <f aca="false">DUrb!$E$15</f>
        <v>0</v>
      </c>
      <c r="C43" s="55" t="n">
        <f aca="false">DUrb!AH32</f>
        <v>0</v>
      </c>
      <c r="D43" s="55" t="str">
        <f aca="false">IFERROR(VLOOKUP(C43,'Plantilla y Concentrado'!$B$4:$C$677,2,0),"")</f>
        <v/>
      </c>
      <c r="E43" s="55" t="n">
        <f aca="false">DUrb!B32</f>
        <v>0</v>
      </c>
      <c r="F43" s="55" t="n">
        <f aca="false">DUrb!E32</f>
        <v>0</v>
      </c>
      <c r="G43" s="55" t="n">
        <f aca="false">DUrb!N32</f>
        <v>0</v>
      </c>
      <c r="H43" s="55"/>
      <c r="I43" s="55"/>
      <c r="J43" s="55" t="n">
        <f aca="false">DUrb!V32</f>
        <v>0</v>
      </c>
      <c r="K43" s="55" t="n">
        <f aca="false">DUrb!W32</f>
        <v>0</v>
      </c>
      <c r="L43" s="56" t="n">
        <f aca="false">SUM(F43:K43)</f>
        <v>0</v>
      </c>
      <c r="M43" s="57" t="n">
        <v>1</v>
      </c>
      <c r="N43" s="55" t="str">
        <f aca="false">'Exhibiciones '!$A$4</f>
        <v>ECATEPEC</v>
      </c>
      <c r="O43" s="55" t="str">
        <f aca="false">DMes1!$E$4</f>
        <v>Ropa Doblada</v>
      </c>
      <c r="P43" s="55" t="n">
        <f aca="false">DMes1!AC49</f>
        <v>0</v>
      </c>
      <c r="Q43" s="55" t="str">
        <f aca="false">DMes1!AD49</f>
        <v/>
      </c>
      <c r="R43" s="55" t="n">
        <f aca="false">DMes1!B49</f>
        <v>0</v>
      </c>
      <c r="S43" s="55" t="s">
        <v>37</v>
      </c>
      <c r="T43" s="55" t="n">
        <f aca="false">DMes1!G49</f>
        <v>0</v>
      </c>
      <c r="U43" s="55" t="n">
        <f aca="false">DMes1!T49</f>
        <v>0</v>
      </c>
      <c r="V43" s="55" t="n">
        <f aca="false">DMes1!R49</f>
        <v>0</v>
      </c>
      <c r="W43" s="55" t="n">
        <f aca="false">DMes1!S49</f>
        <v>0</v>
      </c>
      <c r="X43" s="56" t="n">
        <f aca="false">SUM(S43:W43)</f>
        <v>0</v>
      </c>
      <c r="Y43" s="58" t="n">
        <v>1</v>
      </c>
    </row>
    <row r="44" customFormat="false" ht="15" hidden="false" customHeight="false" outlineLevel="0" collapsed="false">
      <c r="A44" s="55" t="str">
        <f aca="false">'Exhibiciones '!$A$4</f>
        <v>ECATEPEC</v>
      </c>
      <c r="B44" s="55" t="n">
        <f aca="false">DUrb!$E$15</f>
        <v>0</v>
      </c>
      <c r="C44" s="55" t="n">
        <f aca="false">DUrb!AH33</f>
        <v>0</v>
      </c>
      <c r="D44" s="55" t="str">
        <f aca="false">IFERROR(VLOOKUP(C44,'Plantilla y Concentrado'!$B$4:$C$677,2,0),"")</f>
        <v/>
      </c>
      <c r="E44" s="55" t="n">
        <f aca="false">DUrb!B33</f>
        <v>0</v>
      </c>
      <c r="F44" s="55" t="n">
        <f aca="false">DUrb!E33</f>
        <v>0</v>
      </c>
      <c r="G44" s="55" t="n">
        <f aca="false">DUrb!N33</f>
        <v>0</v>
      </c>
      <c r="H44" s="55"/>
      <c r="I44" s="55"/>
      <c r="J44" s="55" t="n">
        <f aca="false">DUrb!V33</f>
        <v>1</v>
      </c>
      <c r="K44" s="55" t="n">
        <f aca="false">DUrb!W33</f>
        <v>0</v>
      </c>
      <c r="L44" s="56" t="n">
        <f aca="false">SUM(F44:K44)</f>
        <v>1</v>
      </c>
      <c r="M44" s="57" t="n">
        <v>1</v>
      </c>
      <c r="N44" s="55" t="str">
        <f aca="false">'Exhibiciones '!$A$4</f>
        <v>ECATEPEC</v>
      </c>
      <c r="O44" s="55" t="str">
        <f aca="false">DMes1!$E$4</f>
        <v>Ropa Doblada</v>
      </c>
      <c r="P44" s="55" t="n">
        <f aca="false">DMes1!AC50</f>
        <v>0</v>
      </c>
      <c r="Q44" s="55" t="str">
        <f aca="false">DMes1!AD50</f>
        <v/>
      </c>
      <c r="R44" s="55" t="n">
        <f aca="false">DMes1!B50</f>
        <v>0</v>
      </c>
      <c r="S44" s="55" t="s">
        <v>37</v>
      </c>
      <c r="T44" s="55" t="n">
        <f aca="false">DMes1!G50</f>
        <v>0</v>
      </c>
      <c r="U44" s="55" t="n">
        <f aca="false">DMes1!T50</f>
        <v>0</v>
      </c>
      <c r="V44" s="55" t="n">
        <f aca="false">DMes1!R50</f>
        <v>0</v>
      </c>
      <c r="W44" s="55" t="n">
        <f aca="false">DMes1!S50</f>
        <v>0</v>
      </c>
      <c r="X44" s="56" t="n">
        <f aca="false">SUM(S44:W44)</f>
        <v>0</v>
      </c>
      <c r="Y44" s="58" t="n">
        <v>1</v>
      </c>
    </row>
    <row r="45" customFormat="false" ht="15" hidden="false" customHeight="false" outlineLevel="0" collapsed="false">
      <c r="A45" s="55" t="str">
        <f aca="false">'Exhibiciones '!$A$4</f>
        <v>ECATEPEC</v>
      </c>
      <c r="B45" s="55" t="n">
        <f aca="false">DUrb!$E$15</f>
        <v>0</v>
      </c>
      <c r="C45" s="55" t="n">
        <f aca="false">DUrb!AH34</f>
        <v>0</v>
      </c>
      <c r="D45" s="55" t="str">
        <f aca="false">IFERROR(VLOOKUP(C45,'Plantilla y Concentrado'!$B$4:$C$677,2,0),"")</f>
        <v/>
      </c>
      <c r="E45" s="55" t="n">
        <f aca="false">DUrb!B34</f>
        <v>0</v>
      </c>
      <c r="F45" s="55" t="n">
        <f aca="false">DUrb!E34</f>
        <v>0</v>
      </c>
      <c r="G45" s="55" t="n">
        <f aca="false">DUrb!N34</f>
        <v>0</v>
      </c>
      <c r="H45" s="55"/>
      <c r="I45" s="55"/>
      <c r="J45" s="55" t="n">
        <f aca="false">DUrb!V34</f>
        <v>0</v>
      </c>
      <c r="K45" s="55" t="n">
        <f aca="false">DUrb!W34</f>
        <v>0</v>
      </c>
      <c r="L45" s="56" t="n">
        <f aca="false">SUM(F45:K45)</f>
        <v>0</v>
      </c>
      <c r="M45" s="57" t="n">
        <v>1</v>
      </c>
      <c r="N45" s="55" t="str">
        <f aca="false">'Exhibiciones '!$A$4</f>
        <v>ECATEPEC</v>
      </c>
      <c r="O45" s="55" t="str">
        <f aca="false">DMes1!$E$4</f>
        <v>Ropa Doblada</v>
      </c>
      <c r="P45" s="55" t="n">
        <f aca="false">DMes1!AC51</f>
        <v>0</v>
      </c>
      <c r="Q45" s="55" t="str">
        <f aca="false">DMes1!AD51</f>
        <v/>
      </c>
      <c r="R45" s="55" t="n">
        <f aca="false">DMes1!B51</f>
        <v>0</v>
      </c>
      <c r="S45" s="55" t="s">
        <v>37</v>
      </c>
      <c r="T45" s="55" t="n">
        <f aca="false">DMes1!G51</f>
        <v>0</v>
      </c>
      <c r="U45" s="55" t="n">
        <f aca="false">DMes1!T51</f>
        <v>0</v>
      </c>
      <c r="V45" s="55" t="n">
        <f aca="false">DMes1!R51</f>
        <v>0</v>
      </c>
      <c r="W45" s="55" t="n">
        <f aca="false">DMes1!S51</f>
        <v>0</v>
      </c>
      <c r="X45" s="56" t="n">
        <f aca="false">SUM(S45:W45)</f>
        <v>0</v>
      </c>
      <c r="Y45" s="58" t="n">
        <v>1</v>
      </c>
    </row>
    <row r="46" customFormat="false" ht="15" hidden="false" customHeight="false" outlineLevel="0" collapsed="false">
      <c r="A46" s="55" t="str">
        <f aca="false">'Exhibiciones '!$A$4</f>
        <v>ECATEPEC</v>
      </c>
      <c r="B46" s="55" t="n">
        <f aca="false">DUrb!$E$15</f>
        <v>0</v>
      </c>
      <c r="C46" s="55" t="n">
        <f aca="false">DUrb!AH35</f>
        <v>0</v>
      </c>
      <c r="D46" s="55" t="str">
        <f aca="false">IFERROR(VLOOKUP(C46,'Plantilla y Concentrado'!$B$4:$C$677,2,0),"")</f>
        <v/>
      </c>
      <c r="E46" s="55" t="n">
        <f aca="false">DUrb!B35</f>
        <v>0</v>
      </c>
      <c r="F46" s="55" t="n">
        <f aca="false">DUrb!E35</f>
        <v>0</v>
      </c>
      <c r="G46" s="55" t="n">
        <f aca="false">DUrb!N35</f>
        <v>0</v>
      </c>
      <c r="H46" s="55"/>
      <c r="I46" s="55"/>
      <c r="J46" s="55" t="n">
        <f aca="false">DUrb!V35</f>
        <v>0</v>
      </c>
      <c r="K46" s="55" t="n">
        <f aca="false">DUrb!W35</f>
        <v>0</v>
      </c>
      <c r="L46" s="56" t="n">
        <f aca="false">SUM(F46:K46)</f>
        <v>0</v>
      </c>
      <c r="M46" s="57" t="n">
        <v>1</v>
      </c>
      <c r="N46" s="55" t="str">
        <f aca="false">'Exhibiciones '!$A$4</f>
        <v>ECATEPEC</v>
      </c>
      <c r="O46" s="55" t="str">
        <f aca="false">DMes1!$E$4</f>
        <v>Ropa Doblada</v>
      </c>
      <c r="P46" s="55" t="n">
        <f aca="false">DMes1!AC52</f>
        <v>0</v>
      </c>
      <c r="Q46" s="55" t="str">
        <f aca="false">DMes1!AD52</f>
        <v/>
      </c>
      <c r="R46" s="55" t="n">
        <f aca="false">DMes1!B52</f>
        <v>0</v>
      </c>
      <c r="S46" s="55" t="s">
        <v>37</v>
      </c>
      <c r="T46" s="55" t="n">
        <f aca="false">DMes1!G52</f>
        <v>0</v>
      </c>
      <c r="U46" s="55" t="n">
        <f aca="false">DMes1!T52</f>
        <v>0</v>
      </c>
      <c r="V46" s="55" t="n">
        <f aca="false">DMes1!R52</f>
        <v>0</v>
      </c>
      <c r="W46" s="55" t="n">
        <f aca="false">DMes1!S52</f>
        <v>0</v>
      </c>
      <c r="X46" s="56" t="n">
        <f aca="false">SUM(S46:W46)</f>
        <v>0</v>
      </c>
      <c r="Y46" s="58" t="n">
        <v>1</v>
      </c>
    </row>
    <row r="47" customFormat="false" ht="15" hidden="false" customHeight="false" outlineLevel="0" collapsed="false">
      <c r="A47" s="55" t="str">
        <f aca="false">'Exhibiciones '!$A$4</f>
        <v>ECATEPEC</v>
      </c>
      <c r="B47" s="55" t="n">
        <f aca="false">DUrb!$E$15</f>
        <v>0</v>
      </c>
      <c r="C47" s="55" t="n">
        <f aca="false">DUrb!AH36</f>
        <v>0</v>
      </c>
      <c r="D47" s="55" t="str">
        <f aca="false">IFERROR(VLOOKUP(C47,'Plantilla y Concentrado'!$B$4:$C$677,2,0),"")</f>
        <v/>
      </c>
      <c r="E47" s="55" t="n">
        <f aca="false">DUrb!B36</f>
        <v>0</v>
      </c>
      <c r="F47" s="55" t="n">
        <f aca="false">DUrb!E36</f>
        <v>0</v>
      </c>
      <c r="G47" s="55" t="n">
        <f aca="false">DUrb!N36</f>
        <v>0</v>
      </c>
      <c r="H47" s="55"/>
      <c r="I47" s="55"/>
      <c r="J47" s="55" t="n">
        <f aca="false">DUrb!V36</f>
        <v>0</v>
      </c>
      <c r="K47" s="55" t="n">
        <f aca="false">DUrb!W36</f>
        <v>0</v>
      </c>
      <c r="L47" s="56" t="n">
        <f aca="false">SUM(F47:K47)</f>
        <v>0</v>
      </c>
      <c r="M47" s="57" t="n">
        <v>1</v>
      </c>
      <c r="N47" s="55" t="str">
        <f aca="false">'Exhibiciones '!$A$4</f>
        <v>ECATEPEC</v>
      </c>
      <c r="O47" s="55" t="str">
        <f aca="false">DMes1!$E$4</f>
        <v>Ropa Doblada</v>
      </c>
      <c r="P47" s="55" t="n">
        <f aca="false">DMes1!AC53</f>
        <v>0</v>
      </c>
      <c r="Q47" s="55" t="str">
        <f aca="false">DMes1!AD53</f>
        <v/>
      </c>
      <c r="R47" s="55" t="n">
        <f aca="false">DMes1!B53</f>
        <v>0</v>
      </c>
      <c r="S47" s="55" t="s">
        <v>37</v>
      </c>
      <c r="T47" s="55" t="n">
        <f aca="false">DMes1!G53</f>
        <v>0</v>
      </c>
      <c r="U47" s="55" t="n">
        <f aca="false">DMes1!T53</f>
        <v>0</v>
      </c>
      <c r="V47" s="55" t="n">
        <f aca="false">DMes1!R53</f>
        <v>0</v>
      </c>
      <c r="W47" s="55" t="n">
        <f aca="false">DMes1!S53</f>
        <v>0</v>
      </c>
      <c r="X47" s="56" t="n">
        <f aca="false">SUM(S47:W47)</f>
        <v>0</v>
      </c>
      <c r="Y47" s="58" t="n">
        <v>1</v>
      </c>
    </row>
    <row r="48" customFormat="false" ht="15" hidden="false" customHeight="false" outlineLevel="0" collapsed="false">
      <c r="A48" s="55" t="str">
        <f aca="false">'Exhibiciones '!$A$4</f>
        <v>ECATEPEC</v>
      </c>
      <c r="B48" s="55" t="n">
        <f aca="false">DUrb!$E$15</f>
        <v>0</v>
      </c>
      <c r="C48" s="55" t="n">
        <f aca="false">DUrb!AH37</f>
        <v>0</v>
      </c>
      <c r="D48" s="55" t="str">
        <f aca="false">IFERROR(VLOOKUP(C48,'Plantilla y Concentrado'!$B$4:$C$677,2,0),"")</f>
        <v/>
      </c>
      <c r="E48" s="55" t="n">
        <f aca="false">DUrb!B37</f>
        <v>0</v>
      </c>
      <c r="F48" s="55" t="n">
        <f aca="false">DUrb!E37</f>
        <v>0</v>
      </c>
      <c r="G48" s="55" t="n">
        <f aca="false">DUrb!N37</f>
        <v>0</v>
      </c>
      <c r="H48" s="55"/>
      <c r="I48" s="55"/>
      <c r="J48" s="55" t="n">
        <f aca="false">DUrb!V37</f>
        <v>0</v>
      </c>
      <c r="K48" s="55" t="n">
        <f aca="false">DUrb!W37</f>
        <v>0</v>
      </c>
      <c r="L48" s="56" t="n">
        <f aca="false">SUM(F48:K48)</f>
        <v>0</v>
      </c>
      <c r="M48" s="57" t="n">
        <v>1</v>
      </c>
      <c r="N48" s="55" t="str">
        <f aca="false">'Exhibiciones '!$A$4</f>
        <v>ECATEPEC</v>
      </c>
      <c r="O48" s="55" t="str">
        <f aca="false">DMes1!$E$4</f>
        <v>Ropa Doblada</v>
      </c>
      <c r="P48" s="55" t="n">
        <f aca="false">DMes1!AC54</f>
        <v>0</v>
      </c>
      <c r="Q48" s="55" t="str">
        <f aca="false">DMes1!AD54</f>
        <v/>
      </c>
      <c r="R48" s="55" t="n">
        <f aca="false">DMes1!B54</f>
        <v>0</v>
      </c>
      <c r="S48" s="55" t="s">
        <v>37</v>
      </c>
      <c r="T48" s="55" t="n">
        <f aca="false">DMes1!G54</f>
        <v>0</v>
      </c>
      <c r="U48" s="55" t="n">
        <f aca="false">DMes1!T54</f>
        <v>0</v>
      </c>
      <c r="V48" s="55" t="n">
        <f aca="false">DMes1!R54</f>
        <v>0</v>
      </c>
      <c r="W48" s="55" t="n">
        <f aca="false">DMes1!S54</f>
        <v>0</v>
      </c>
      <c r="X48" s="56" t="n">
        <f aca="false">SUM(S48:W48)</f>
        <v>0</v>
      </c>
      <c r="Y48" s="58" t="n">
        <v>1</v>
      </c>
    </row>
    <row r="49" customFormat="false" ht="15" hidden="false" customHeight="false" outlineLevel="0" collapsed="false">
      <c r="A49" s="55" t="str">
        <f aca="false">'Exhibiciones '!$A$4</f>
        <v>ECATEPEC</v>
      </c>
      <c r="B49" s="55" t="n">
        <f aca="false">DUrb!$E$15</f>
        <v>0</v>
      </c>
      <c r="C49" s="55" t="n">
        <f aca="false">DUrb!AH38</f>
        <v>0</v>
      </c>
      <c r="D49" s="55" t="str">
        <f aca="false">IFERROR(VLOOKUP(C49,'Plantilla y Concentrado'!$B$4:$C$677,2,0),"")</f>
        <v/>
      </c>
      <c r="E49" s="55" t="n">
        <f aca="false">DUrb!B38</f>
        <v>0</v>
      </c>
      <c r="F49" s="55" t="n">
        <f aca="false">DUrb!E38</f>
        <v>0</v>
      </c>
      <c r="G49" s="55" t="n">
        <f aca="false">DUrb!N38</f>
        <v>0</v>
      </c>
      <c r="H49" s="55"/>
      <c r="I49" s="55"/>
      <c r="J49" s="55" t="n">
        <f aca="false">DUrb!V38</f>
        <v>0</v>
      </c>
      <c r="K49" s="55" t="n">
        <f aca="false">DUrb!W38</f>
        <v>0</v>
      </c>
      <c r="L49" s="56" t="n">
        <f aca="false">SUM(F49:K49)</f>
        <v>0</v>
      </c>
      <c r="M49" s="57" t="n">
        <v>1</v>
      </c>
      <c r="N49" s="55" t="str">
        <f aca="false">'Exhibiciones '!$A$4</f>
        <v>ECATEPEC</v>
      </c>
      <c r="O49" s="55" t="str">
        <f aca="false">DMes1!$E$4</f>
        <v>Ropa Doblada</v>
      </c>
      <c r="P49" s="55" t="n">
        <f aca="false">DMes1!AC55</f>
        <v>0</v>
      </c>
      <c r="Q49" s="55" t="str">
        <f aca="false">DMes1!AD55</f>
        <v/>
      </c>
      <c r="R49" s="55" t="n">
        <f aca="false">DMes1!B55</f>
        <v>0</v>
      </c>
      <c r="S49" s="55" t="s">
        <v>37</v>
      </c>
      <c r="T49" s="55" t="n">
        <f aca="false">DMes1!G55</f>
        <v>0</v>
      </c>
      <c r="U49" s="55" t="n">
        <f aca="false">DMes1!T55</f>
        <v>0</v>
      </c>
      <c r="V49" s="55" t="n">
        <f aca="false">DMes1!R55</f>
        <v>0</v>
      </c>
      <c r="W49" s="55" t="n">
        <f aca="false">DMes1!S55</f>
        <v>0</v>
      </c>
      <c r="X49" s="56" t="n">
        <f aca="false">SUM(S49:W49)</f>
        <v>0</v>
      </c>
      <c r="Y49" s="58" t="n">
        <v>1</v>
      </c>
    </row>
    <row r="50" customFormat="false" ht="15" hidden="false" customHeight="false" outlineLevel="0" collapsed="false">
      <c r="A50" s="55" t="str">
        <f aca="false">'Exhibiciones '!$A$4</f>
        <v>ECATEPEC</v>
      </c>
      <c r="B50" s="55" t="n">
        <f aca="false">DUrb!$E$15</f>
        <v>0</v>
      </c>
      <c r="C50" s="55" t="n">
        <f aca="false">DUrb!AH39</f>
        <v>0</v>
      </c>
      <c r="D50" s="55" t="str">
        <f aca="false">IFERROR(VLOOKUP(C50,'Plantilla y Concentrado'!$B$4:$C$677,2,0),"")</f>
        <v/>
      </c>
      <c r="E50" s="55" t="n">
        <f aca="false">DUrb!B39</f>
        <v>0</v>
      </c>
      <c r="F50" s="55" t="n">
        <f aca="false">DUrb!E39</f>
        <v>0</v>
      </c>
      <c r="G50" s="55" t="n">
        <f aca="false">DUrb!N39</f>
        <v>0</v>
      </c>
      <c r="H50" s="55"/>
      <c r="I50" s="55"/>
      <c r="J50" s="55" t="n">
        <f aca="false">DUrb!V39</f>
        <v>0</v>
      </c>
      <c r="K50" s="55" t="n">
        <f aca="false">DUrb!W39</f>
        <v>0</v>
      </c>
      <c r="L50" s="56" t="n">
        <f aca="false">SUM(F50:K50)</f>
        <v>0</v>
      </c>
      <c r="M50" s="57" t="n">
        <v>1</v>
      </c>
      <c r="N50" s="55" t="str">
        <f aca="false">'Exhibiciones '!$A$4</f>
        <v>ECATEPEC</v>
      </c>
      <c r="O50" s="55" t="str">
        <f aca="false">DMes1!$E$4</f>
        <v>Ropa Doblada</v>
      </c>
      <c r="P50" s="55" t="n">
        <f aca="false">DMes1!AC56</f>
        <v>0</v>
      </c>
      <c r="Q50" s="55" t="str">
        <f aca="false">DMes1!AD56</f>
        <v/>
      </c>
      <c r="R50" s="55" t="n">
        <f aca="false">DMes1!B56</f>
        <v>0</v>
      </c>
      <c r="S50" s="55" t="s">
        <v>37</v>
      </c>
      <c r="T50" s="55" t="n">
        <f aca="false">DMes1!G56</f>
        <v>0</v>
      </c>
      <c r="U50" s="55" t="n">
        <f aca="false">DMes1!T56</f>
        <v>0</v>
      </c>
      <c r="V50" s="55" t="n">
        <f aca="false">DMes1!R56</f>
        <v>0</v>
      </c>
      <c r="W50" s="55" t="n">
        <f aca="false">DMes1!S56</f>
        <v>0</v>
      </c>
      <c r="X50" s="56" t="n">
        <f aca="false">SUM(S50:W50)</f>
        <v>0</v>
      </c>
      <c r="Y50" s="58" t="n">
        <v>1</v>
      </c>
    </row>
    <row r="51" customFormat="false" ht="15" hidden="false" customHeight="false" outlineLevel="0" collapsed="false">
      <c r="A51" s="55" t="str">
        <f aca="false">'Exhibiciones '!$A$4</f>
        <v>ECATEPEC</v>
      </c>
      <c r="B51" s="55" t="n">
        <f aca="false">DUrb!$E$15</f>
        <v>0</v>
      </c>
      <c r="C51" s="55" t="n">
        <f aca="false">DUrb!AH40</f>
        <v>0</v>
      </c>
      <c r="D51" s="55" t="str">
        <f aca="false">IFERROR(VLOOKUP(C51,'Plantilla y Concentrado'!$B$4:$C$677,2,0),"")</f>
        <v/>
      </c>
      <c r="E51" s="55" t="n">
        <f aca="false">DUrb!B40</f>
        <v>0</v>
      </c>
      <c r="F51" s="55" t="n">
        <f aca="false">DUrb!E40</f>
        <v>0</v>
      </c>
      <c r="G51" s="55" t="n">
        <f aca="false">DUrb!N40</f>
        <v>0</v>
      </c>
      <c r="H51" s="55"/>
      <c r="I51" s="55"/>
      <c r="J51" s="55" t="n">
        <f aca="false">DUrb!V40</f>
        <v>0</v>
      </c>
      <c r="K51" s="55" t="n">
        <f aca="false">DUrb!W40</f>
        <v>0</v>
      </c>
      <c r="L51" s="56" t="n">
        <f aca="false">SUM(F51:K51)</f>
        <v>0</v>
      </c>
      <c r="M51" s="57" t="n">
        <v>1</v>
      </c>
      <c r="N51" s="55" t="str">
        <f aca="false">'Exhibiciones '!$A$4</f>
        <v>ECATEPEC</v>
      </c>
      <c r="O51" s="55" t="str">
        <f aca="false">DMes1!$E$4</f>
        <v>Ropa Doblada</v>
      </c>
      <c r="P51" s="55" t="n">
        <f aca="false">DMes1!AC57</f>
        <v>0</v>
      </c>
      <c r="Q51" s="55" t="str">
        <f aca="false">DMes1!AD57</f>
        <v/>
      </c>
      <c r="R51" s="55" t="n">
        <f aca="false">DMes1!B57</f>
        <v>0</v>
      </c>
      <c r="S51" s="55" t="s">
        <v>37</v>
      </c>
      <c r="T51" s="55" t="n">
        <f aca="false">DMes1!G57</f>
        <v>0</v>
      </c>
      <c r="U51" s="55" t="n">
        <f aca="false">DMes1!T57</f>
        <v>0</v>
      </c>
      <c r="V51" s="55" t="n">
        <f aca="false">DMes1!R57</f>
        <v>0</v>
      </c>
      <c r="W51" s="55" t="n">
        <f aca="false">DMes1!S57</f>
        <v>0</v>
      </c>
      <c r="X51" s="56" t="n">
        <f aca="false">SUM(S51:W51)</f>
        <v>0</v>
      </c>
      <c r="Y51" s="58" t="n">
        <v>1</v>
      </c>
    </row>
    <row r="52" customFormat="false" ht="15" hidden="false" customHeight="false" outlineLevel="0" collapsed="false">
      <c r="A52" s="55" t="str">
        <f aca="false">'Exhibiciones '!$A$4</f>
        <v>ECATEPEC</v>
      </c>
      <c r="B52" s="55" t="str">
        <f aca="false">DEsc!$D$4</f>
        <v>Escolar</v>
      </c>
      <c r="C52" s="55" t="n">
        <f aca="false">DEsc!AG9</f>
        <v>127209</v>
      </c>
      <c r="D52" s="55" t="str">
        <f aca="false">IFERROR(VLOOKUP(C52,'Plantilla y Concentrado'!$B$4:$C$677,2,0),"")</f>
        <v>Castillo Ramirez Tania Mayeli</v>
      </c>
      <c r="E52" s="55" t="str">
        <f aca="false">DEsc!A9</f>
        <v>41A</v>
      </c>
      <c r="F52" s="55" t="n">
        <f aca="false">DEsc!D9</f>
        <v>0</v>
      </c>
      <c r="G52" s="55" t="n">
        <f aca="false">DEsc!M9</f>
        <v>0</v>
      </c>
      <c r="H52" s="55"/>
      <c r="I52" s="55"/>
      <c r="J52" s="55" t="n">
        <f aca="false">DEsc!U9</f>
        <v>1</v>
      </c>
      <c r="K52" s="55" t="n">
        <f aca="false">DEsc!V9</f>
        <v>0</v>
      </c>
      <c r="L52" s="56" t="n">
        <f aca="false">SUM(F52:K52)</f>
        <v>1</v>
      </c>
      <c r="M52" s="57" t="n">
        <v>1</v>
      </c>
      <c r="N52" s="55" t="str">
        <f aca="false">'Exhibiciones '!$A$4</f>
        <v>ECATEPEC</v>
      </c>
      <c r="O52" s="55" t="str">
        <f aca="false">DMes1!$E$4</f>
        <v>Ropa Doblada</v>
      </c>
      <c r="P52" s="55" t="n">
        <f aca="false">DMes1!AC58</f>
        <v>0</v>
      </c>
      <c r="Q52" s="55" t="str">
        <f aca="false">DMes1!AD58</f>
        <v/>
      </c>
      <c r="R52" s="55" t="n">
        <f aca="false">DMes1!B58</f>
        <v>0</v>
      </c>
      <c r="S52" s="55" t="s">
        <v>37</v>
      </c>
      <c r="T52" s="55" t="n">
        <f aca="false">DMes1!G58</f>
        <v>0</v>
      </c>
      <c r="U52" s="55" t="n">
        <f aca="false">DMes1!T58</f>
        <v>0</v>
      </c>
      <c r="V52" s="55" t="n">
        <f aca="false">DMes1!R58</f>
        <v>0</v>
      </c>
      <c r="W52" s="55" t="n">
        <f aca="false">DMes1!S58</f>
        <v>0</v>
      </c>
      <c r="X52" s="56" t="n">
        <f aca="false">SUM(S52:W52)</f>
        <v>0</v>
      </c>
      <c r="Y52" s="58" t="n">
        <v>1</v>
      </c>
    </row>
    <row r="53" customFormat="false" ht="15" hidden="false" customHeight="false" outlineLevel="0" collapsed="false">
      <c r="A53" s="55" t="str">
        <f aca="false">'Exhibiciones '!$A$4</f>
        <v>ECATEPEC</v>
      </c>
      <c r="B53" s="55" t="str">
        <f aca="false">DEsc!$D$4</f>
        <v>Escolar</v>
      </c>
      <c r="C53" s="55" t="n">
        <f aca="false">DEsc!AG10</f>
        <v>136675</v>
      </c>
      <c r="D53" s="55" t="str">
        <f aca="false">IFERROR(VLOOKUP(C53,'Plantilla y Concentrado'!$B$4:$C$677,2,0),"")</f>
        <v>Montiel Ramirez Cintya Elizabeth</v>
      </c>
      <c r="E53" s="55" t="n">
        <f aca="false">DEsc!A10</f>
        <v>42</v>
      </c>
      <c r="F53" s="55" t="n">
        <f aca="false">DEsc!D10</f>
        <v>0</v>
      </c>
      <c r="G53" s="55" t="n">
        <f aca="false">DEsc!M10</f>
        <v>0</v>
      </c>
      <c r="H53" s="55"/>
      <c r="I53" s="55"/>
      <c r="J53" s="55" t="n">
        <f aca="false">DEsc!U10</f>
        <v>0</v>
      </c>
      <c r="K53" s="55" t="n">
        <f aca="false">DEsc!V10</f>
        <v>0</v>
      </c>
      <c r="L53" s="56" t="n">
        <f aca="false">SUM(F53:K53)</f>
        <v>0</v>
      </c>
      <c r="M53" s="57" t="n">
        <v>1</v>
      </c>
      <c r="N53" s="55" t="str">
        <f aca="false">'Exhibiciones '!$A$4</f>
        <v>ECATEPEC</v>
      </c>
      <c r="O53" s="55" t="str">
        <f aca="false">DMes1!$E$4</f>
        <v>Ropa Doblada</v>
      </c>
      <c r="P53" s="55" t="n">
        <f aca="false">DMes1!AC59</f>
        <v>0</v>
      </c>
      <c r="Q53" s="55" t="str">
        <f aca="false">DMes1!AD59</f>
        <v/>
      </c>
      <c r="R53" s="55" t="n">
        <f aca="false">DMes1!B59</f>
        <v>0</v>
      </c>
      <c r="S53" s="55" t="s">
        <v>37</v>
      </c>
      <c r="T53" s="55" t="n">
        <f aca="false">DMes1!G59</f>
        <v>0</v>
      </c>
      <c r="U53" s="55" t="n">
        <f aca="false">DMes1!T59</f>
        <v>0</v>
      </c>
      <c r="V53" s="55" t="n">
        <f aca="false">DMes1!R59</f>
        <v>0</v>
      </c>
      <c r="W53" s="55" t="n">
        <f aca="false">DMes1!S59</f>
        <v>0</v>
      </c>
      <c r="X53" s="56" t="n">
        <f aca="false">SUM(S53:W53)</f>
        <v>0</v>
      </c>
      <c r="Y53" s="58" t="n">
        <v>1</v>
      </c>
    </row>
    <row r="54" customFormat="false" ht="15" hidden="false" customHeight="false" outlineLevel="0" collapsed="false">
      <c r="A54" s="55" t="str">
        <f aca="false">'Exhibiciones '!$A$4</f>
        <v>ECATEPEC</v>
      </c>
      <c r="B54" s="55" t="str">
        <f aca="false">DEsc!$D$4</f>
        <v>Escolar</v>
      </c>
      <c r="C54" s="55" t="n">
        <f aca="false">DEsc!AG11</f>
        <v>151630</v>
      </c>
      <c r="D54" s="55" t="str">
        <f aca="false">IFERROR(VLOOKUP(C54,'Plantilla y Concentrado'!$B$4:$C$677,2,0),"")</f>
        <v>Muñoz Lara Karla Paola</v>
      </c>
      <c r="E54" s="55" t="n">
        <f aca="false">DEsc!A11</f>
        <v>43</v>
      </c>
      <c r="F54" s="55" t="n">
        <f aca="false">DEsc!D11</f>
        <v>0</v>
      </c>
      <c r="G54" s="55" t="n">
        <f aca="false">DEsc!M11</f>
        <v>0</v>
      </c>
      <c r="H54" s="55"/>
      <c r="I54" s="55"/>
      <c r="J54" s="55" t="n">
        <f aca="false">DEsc!U11</f>
        <v>1</v>
      </c>
      <c r="K54" s="55" t="n">
        <f aca="false">DEsc!V11</f>
        <v>0</v>
      </c>
      <c r="L54" s="56" t="n">
        <f aca="false">SUM(F54:K54)</f>
        <v>1</v>
      </c>
      <c r="M54" s="57" t="n">
        <v>1</v>
      </c>
      <c r="N54" s="55" t="str">
        <f aca="false">'Exhibiciones '!$A$4</f>
        <v>ECATEPEC</v>
      </c>
      <c r="O54" s="55" t="str">
        <f aca="false">DMes1!$E$4</f>
        <v>Ropa Doblada</v>
      </c>
      <c r="P54" s="55" t="n">
        <f aca="false">DMes1!AC60</f>
        <v>0</v>
      </c>
      <c r="Q54" s="55" t="str">
        <f aca="false">DMes1!AD60</f>
        <v/>
      </c>
      <c r="R54" s="55" t="n">
        <f aca="false">DMes1!B60</f>
        <v>0</v>
      </c>
      <c r="S54" s="55" t="s">
        <v>37</v>
      </c>
      <c r="T54" s="55" t="n">
        <f aca="false">DMes1!G60</f>
        <v>0</v>
      </c>
      <c r="U54" s="55" t="n">
        <f aca="false">DMes1!T60</f>
        <v>0</v>
      </c>
      <c r="V54" s="55" t="n">
        <f aca="false">DMes1!R60</f>
        <v>0</v>
      </c>
      <c r="W54" s="55" t="n">
        <f aca="false">DMes1!S60</f>
        <v>0</v>
      </c>
      <c r="X54" s="56" t="n">
        <f aca="false">SUM(S54:W54)</f>
        <v>0</v>
      </c>
      <c r="Y54" s="58" t="n">
        <v>1</v>
      </c>
    </row>
    <row r="55" customFormat="false" ht="15" hidden="false" customHeight="false" outlineLevel="0" collapsed="false">
      <c r="A55" s="55" t="str">
        <f aca="false">'Exhibiciones '!$A$4</f>
        <v>ECATEPEC</v>
      </c>
      <c r="B55" s="55" t="str">
        <f aca="false">DEsc!$D$4</f>
        <v>Escolar</v>
      </c>
      <c r="C55" s="55" t="n">
        <f aca="false">DEsc!AG12</f>
        <v>154648</v>
      </c>
      <c r="D55" s="55" t="str">
        <f aca="false">IFERROR(VLOOKUP(C55,'Plantilla y Concentrado'!$B$4:$C$677,2,0),"")</f>
        <v>Sanchez Vazquez Anayareli</v>
      </c>
      <c r="E55" s="55" t="n">
        <f aca="false">DEsc!A12</f>
        <v>44</v>
      </c>
      <c r="F55" s="55" t="n">
        <f aca="false">DEsc!D12</f>
        <v>0</v>
      </c>
      <c r="G55" s="55" t="n">
        <f aca="false">DEsc!M12</f>
        <v>0</v>
      </c>
      <c r="H55" s="55"/>
      <c r="I55" s="55"/>
      <c r="J55" s="55" t="n">
        <f aca="false">DEsc!U12</f>
        <v>0</v>
      </c>
      <c r="K55" s="55" t="n">
        <f aca="false">DEsc!V12</f>
        <v>0</v>
      </c>
      <c r="L55" s="56" t="n">
        <f aca="false">SUM(F55:K55)</f>
        <v>0</v>
      </c>
      <c r="M55" s="57" t="n">
        <v>1</v>
      </c>
      <c r="N55" s="55" t="str">
        <f aca="false">'Exhibiciones '!$A$4</f>
        <v>ECATEPEC</v>
      </c>
      <c r="O55" s="55" t="str">
        <f aca="false">DMes1!$E$4</f>
        <v>Ropa Doblada</v>
      </c>
      <c r="P55" s="55" t="n">
        <f aca="false">DMes1!AC61</f>
        <v>0</v>
      </c>
      <c r="Q55" s="55" t="str">
        <f aca="false">DMes1!AD61</f>
        <v/>
      </c>
      <c r="R55" s="55" t="n">
        <f aca="false">DMes1!B61</f>
        <v>0</v>
      </c>
      <c r="S55" s="55" t="s">
        <v>37</v>
      </c>
      <c r="T55" s="55" t="n">
        <f aca="false">DMes1!G61</f>
        <v>0</v>
      </c>
      <c r="U55" s="55" t="n">
        <f aca="false">DMes1!T61</f>
        <v>0</v>
      </c>
      <c r="V55" s="55" t="n">
        <f aca="false">DMes1!R61</f>
        <v>0</v>
      </c>
      <c r="W55" s="55" t="n">
        <f aca="false">DMes1!S61</f>
        <v>0</v>
      </c>
      <c r="X55" s="56" t="n">
        <f aca="false">SUM(S55:W55)</f>
        <v>0</v>
      </c>
      <c r="Y55" s="58" t="n">
        <v>1</v>
      </c>
    </row>
    <row r="56" customFormat="false" ht="15" hidden="false" customHeight="false" outlineLevel="0" collapsed="false">
      <c r="A56" s="55" t="str">
        <f aca="false">'Exhibiciones '!$A$4</f>
        <v>ECATEPEC</v>
      </c>
      <c r="B56" s="55" t="str">
        <f aca="false">DEsc!$D$4</f>
        <v>Escolar</v>
      </c>
      <c r="C56" s="55" t="n">
        <f aca="false">DEsc!AG13</f>
        <v>136675</v>
      </c>
      <c r="D56" s="55" t="str">
        <f aca="false">IFERROR(VLOOKUP(C56,'Plantilla y Concentrado'!$B$4:$C$677,2,0),"")</f>
        <v>Montiel Ramirez Cintya Elizabeth</v>
      </c>
      <c r="E56" s="55" t="n">
        <f aca="false">DEsc!A13</f>
        <v>45</v>
      </c>
      <c r="F56" s="55" t="n">
        <f aca="false">DEsc!D13</f>
        <v>0</v>
      </c>
      <c r="G56" s="55" t="n">
        <f aca="false">DEsc!M13</f>
        <v>0</v>
      </c>
      <c r="H56" s="55"/>
      <c r="I56" s="55"/>
      <c r="J56" s="55" t="n">
        <f aca="false">DEsc!U13</f>
        <v>0</v>
      </c>
      <c r="K56" s="55" t="n">
        <f aca="false">DEsc!V13</f>
        <v>0</v>
      </c>
      <c r="L56" s="56" t="n">
        <f aca="false">SUM(F56:K56)</f>
        <v>0</v>
      </c>
      <c r="M56" s="57" t="n">
        <v>1</v>
      </c>
      <c r="N56" s="55" t="str">
        <f aca="false">'Exhibiciones '!$A$4</f>
        <v>ECATEPEC</v>
      </c>
      <c r="O56" s="55" t="str">
        <f aca="false">DMes1!$E$4</f>
        <v>Ropa Doblada</v>
      </c>
      <c r="P56" s="55" t="n">
        <f aca="false">DMes1!AC62</f>
        <v>0</v>
      </c>
      <c r="Q56" s="55" t="str">
        <f aca="false">DMes1!AD62</f>
        <v/>
      </c>
      <c r="R56" s="55" t="n">
        <f aca="false">DMes1!B62</f>
        <v>0</v>
      </c>
      <c r="S56" s="55" t="s">
        <v>37</v>
      </c>
      <c r="T56" s="55" t="n">
        <f aca="false">DMes1!G62</f>
        <v>0</v>
      </c>
      <c r="U56" s="55" t="n">
        <f aca="false">DMes1!T62</f>
        <v>0</v>
      </c>
      <c r="V56" s="55" t="n">
        <f aca="false">DMes1!R62</f>
        <v>0</v>
      </c>
      <c r="W56" s="55" t="n">
        <f aca="false">DMes1!S62</f>
        <v>0</v>
      </c>
      <c r="X56" s="56" t="n">
        <f aca="false">SUM(S56:W56)</f>
        <v>0</v>
      </c>
      <c r="Y56" s="58" t="n">
        <v>1</v>
      </c>
    </row>
    <row r="57" customFormat="false" ht="15" hidden="false" customHeight="false" outlineLevel="0" collapsed="false">
      <c r="A57" s="55" t="str">
        <f aca="false">'Exhibiciones '!$A$4</f>
        <v>ECATEPEC</v>
      </c>
      <c r="B57" s="55" t="str">
        <f aca="false">DEsc!$D$4</f>
        <v>Escolar</v>
      </c>
      <c r="C57" s="55" t="n">
        <f aca="false">DEsc!AG14</f>
        <v>155938</v>
      </c>
      <c r="D57" s="55" t="str">
        <f aca="false">IFERROR(VLOOKUP(C57,'Plantilla y Concentrado'!$B$4:$C$677,2,0),"")</f>
        <v>Aguilar Flores Erika Jazmin</v>
      </c>
      <c r="E57" s="55" t="n">
        <f aca="false">DEsc!A14</f>
        <v>46</v>
      </c>
      <c r="F57" s="55" t="n">
        <f aca="false">DEsc!D14</f>
        <v>0</v>
      </c>
      <c r="G57" s="55" t="n">
        <f aca="false">DEsc!M14</f>
        <v>0</v>
      </c>
      <c r="H57" s="55"/>
      <c r="I57" s="55"/>
      <c r="J57" s="55" t="n">
        <f aca="false">DEsc!U14</f>
        <v>0</v>
      </c>
      <c r="K57" s="55" t="n">
        <f aca="false">DEsc!V14</f>
        <v>0</v>
      </c>
      <c r="L57" s="56" t="n">
        <f aca="false">SUM(F57:K57)</f>
        <v>0</v>
      </c>
      <c r="M57" s="57" t="n">
        <v>1</v>
      </c>
      <c r="N57" s="55" t="str">
        <f aca="false">'Exhibiciones '!$A$4</f>
        <v>ECATEPEC</v>
      </c>
      <c r="O57" s="55" t="str">
        <f aca="false">DMes1!$E$4</f>
        <v>Ropa Doblada</v>
      </c>
      <c r="P57" s="55" t="n">
        <f aca="false">DMes1!AC63</f>
        <v>0</v>
      </c>
      <c r="Q57" s="55" t="str">
        <f aca="false">DMes1!AD63</f>
        <v/>
      </c>
      <c r="R57" s="55" t="n">
        <f aca="false">DMes1!B63</f>
        <v>0</v>
      </c>
      <c r="S57" s="55" t="s">
        <v>37</v>
      </c>
      <c r="T57" s="55" t="n">
        <f aca="false">DMes1!G63</f>
        <v>0</v>
      </c>
      <c r="U57" s="55" t="n">
        <f aca="false">DMes1!T63</f>
        <v>0</v>
      </c>
      <c r="V57" s="55" t="n">
        <f aca="false">DMes1!R63</f>
        <v>0</v>
      </c>
      <c r="W57" s="55" t="n">
        <f aca="false">DMes1!S63</f>
        <v>0</v>
      </c>
      <c r="X57" s="56" t="n">
        <f aca="false">SUM(S57:W57)</f>
        <v>0</v>
      </c>
      <c r="Y57" s="58" t="n">
        <v>1</v>
      </c>
    </row>
    <row r="58" customFormat="false" ht="15" hidden="false" customHeight="false" outlineLevel="0" collapsed="false">
      <c r="A58" s="55" t="str">
        <f aca="false">'Exhibiciones '!$A$4</f>
        <v>ECATEPEC</v>
      </c>
      <c r="B58" s="55" t="str">
        <f aca="false">DEsc!$D$4</f>
        <v>Escolar</v>
      </c>
      <c r="C58" s="55" t="n">
        <f aca="false">DEsc!AG15</f>
        <v>154648</v>
      </c>
      <c r="D58" s="55" t="str">
        <f aca="false">IFERROR(VLOOKUP(C58,'Plantilla y Concentrado'!$B$4:$C$677,2,0),"")</f>
        <v>Sanchez Vazquez Anayareli</v>
      </c>
      <c r="E58" s="55" t="str">
        <f aca="false">DEsc!A15</f>
        <v>47B</v>
      </c>
      <c r="F58" s="55" t="n">
        <f aca="false">DEsc!D15</f>
        <v>0</v>
      </c>
      <c r="G58" s="55" t="n">
        <f aca="false">DEsc!M15</f>
        <v>0</v>
      </c>
      <c r="H58" s="55"/>
      <c r="I58" s="55"/>
      <c r="J58" s="55" t="n">
        <f aca="false">DEsc!U15</f>
        <v>0</v>
      </c>
      <c r="K58" s="55" t="n">
        <f aca="false">DEsc!V15</f>
        <v>0</v>
      </c>
      <c r="L58" s="56" t="n">
        <f aca="false">SUM(F58:K58)</f>
        <v>0</v>
      </c>
      <c r="M58" s="57" t="n">
        <v>1</v>
      </c>
      <c r="N58" s="55" t="str">
        <f aca="false">'Exhibiciones '!$A$4</f>
        <v>ECATEPEC</v>
      </c>
      <c r="O58" s="55" t="str">
        <f aca="false">DMes1!$E$4</f>
        <v>Ropa Doblada</v>
      </c>
      <c r="P58" s="55" t="n">
        <f aca="false">DMes1!AC64</f>
        <v>0</v>
      </c>
      <c r="Q58" s="55" t="str">
        <f aca="false">DMes1!AD64</f>
        <v/>
      </c>
      <c r="R58" s="55" t="n">
        <f aca="false">DMes1!B64</f>
        <v>0</v>
      </c>
      <c r="S58" s="55" t="s">
        <v>37</v>
      </c>
      <c r="T58" s="55" t="n">
        <f aca="false">DMes1!G64</f>
        <v>0</v>
      </c>
      <c r="U58" s="55" t="n">
        <f aca="false">DMes1!T64</f>
        <v>0</v>
      </c>
      <c r="V58" s="55" t="n">
        <f aca="false">DMes1!R64</f>
        <v>0</v>
      </c>
      <c r="W58" s="55" t="n">
        <f aca="false">DMes1!S64</f>
        <v>0</v>
      </c>
      <c r="X58" s="56" t="n">
        <f aca="false">SUM(S58:W58)</f>
        <v>0</v>
      </c>
      <c r="Y58" s="58" t="n">
        <v>1</v>
      </c>
    </row>
    <row r="59" customFormat="false" ht="15" hidden="false" customHeight="false" outlineLevel="0" collapsed="false">
      <c r="A59" s="55" t="str">
        <f aca="false">'Exhibiciones '!$A$4</f>
        <v>ECATEPEC</v>
      </c>
      <c r="B59" s="55" t="str">
        <f aca="false">DEsc!$D$4</f>
        <v>Escolar</v>
      </c>
      <c r="C59" s="55" t="n">
        <f aca="false">DEsc!AG19</f>
        <v>0</v>
      </c>
      <c r="D59" s="55" t="str">
        <f aca="false">IFERROR(VLOOKUP(C59,'Plantilla y Concentrado'!$B$4:$C$677,2,0),"")</f>
        <v/>
      </c>
      <c r="E59" s="55" t="n">
        <f aca="false">DEsc!A19</f>
        <v>0</v>
      </c>
      <c r="F59" s="55" t="n">
        <f aca="false">DEsc!D19</f>
        <v>0</v>
      </c>
      <c r="G59" s="55" t="n">
        <f aca="false">DEsc!M19</f>
        <v>0</v>
      </c>
      <c r="H59" s="55"/>
      <c r="I59" s="55"/>
      <c r="J59" s="55" t="n">
        <f aca="false">DEsc!U19</f>
        <v>0</v>
      </c>
      <c r="K59" s="55" t="n">
        <f aca="false">DEsc!V19</f>
        <v>0</v>
      </c>
      <c r="L59" s="56" t="n">
        <f aca="false">SUM(F59:K59)</f>
        <v>0</v>
      </c>
      <c r="M59" s="57" t="n">
        <v>1</v>
      </c>
      <c r="N59" s="55" t="str">
        <f aca="false">'Exhibiciones '!$A$4</f>
        <v>ECATEPEC</v>
      </c>
      <c r="O59" s="55" t="str">
        <f aca="false">'DColg1 '!$D$4</f>
        <v>Ropa Colgada</v>
      </c>
      <c r="P59" s="55" t="n">
        <f aca="false">'DColg1 '!AB9</f>
        <v>122694</v>
      </c>
      <c r="Q59" s="55" t="str">
        <f aca="false">'DColg1 '!AC9</f>
        <v>Garcia Jimenez Maria Elena</v>
      </c>
      <c r="R59" s="55" t="str">
        <f aca="false">'DColg1 '!A9</f>
        <v>R. COLGADA 01</v>
      </c>
      <c r="S59" s="55" t="n">
        <f aca="false">'DColg1 '!D9</f>
        <v>0</v>
      </c>
      <c r="T59" s="55" t="n">
        <f aca="false">'DColg1 '!H9</f>
        <v>0</v>
      </c>
      <c r="U59" s="55" t="n">
        <f aca="false">'DColg1 '!R9</f>
        <v>0</v>
      </c>
      <c r="V59" s="55" t="n">
        <f aca="false">'DColg1 '!S9</f>
        <v>0</v>
      </c>
      <c r="W59" s="55" t="n">
        <f aca="false">'DColg1 '!T9</f>
        <v>0</v>
      </c>
      <c r="X59" s="56" t="n">
        <f aca="false">SUM(S59:W59)</f>
        <v>0</v>
      </c>
      <c r="Y59" s="58" t="n">
        <v>1</v>
      </c>
    </row>
    <row r="60" customFormat="false" ht="15" hidden="false" customHeight="false" outlineLevel="0" collapsed="false">
      <c r="A60" s="55" t="str">
        <f aca="false">'Exhibiciones '!$A$4</f>
        <v>ECATEPEC</v>
      </c>
      <c r="B60" s="55" t="str">
        <f aca="false">DEsc!$D$4</f>
        <v>Escolar</v>
      </c>
      <c r="C60" s="55" t="n">
        <f aca="false">DEsc!AG17</f>
        <v>0</v>
      </c>
      <c r="D60" s="55" t="str">
        <f aca="false">IFERROR(VLOOKUP(C60,'Plantilla y Concentrado'!$B$4:$C$677,2,0),"")</f>
        <v/>
      </c>
      <c r="E60" s="55" t="n">
        <f aca="false">DEsc!A17</f>
        <v>0</v>
      </c>
      <c r="F60" s="55" t="n">
        <f aca="false">DEsc!D17</f>
        <v>0</v>
      </c>
      <c r="G60" s="55" t="n">
        <f aca="false">DEsc!M17</f>
        <v>0</v>
      </c>
      <c r="H60" s="55"/>
      <c r="I60" s="55"/>
      <c r="J60" s="55" t="n">
        <f aca="false">DEsc!U17</f>
        <v>0</v>
      </c>
      <c r="K60" s="55" t="n">
        <f aca="false">DEsc!V17</f>
        <v>0</v>
      </c>
      <c r="L60" s="56" t="n">
        <f aca="false">SUM(F60:K60)</f>
        <v>0</v>
      </c>
      <c r="M60" s="57" t="n">
        <v>1</v>
      </c>
      <c r="N60" s="55" t="str">
        <f aca="false">'Exhibiciones '!$A$4</f>
        <v>ECATEPEC</v>
      </c>
      <c r="O60" s="55" t="str">
        <f aca="false">'DColg1 '!$D$4</f>
        <v>Ropa Colgada</v>
      </c>
      <c r="P60" s="55" t="n">
        <f aca="false">'DColg1 '!AB10</f>
        <v>122694</v>
      </c>
      <c r="Q60" s="55" t="str">
        <f aca="false">'DColg1 '!AC10</f>
        <v>Garcia Jimenez Maria Elena</v>
      </c>
      <c r="R60" s="55" t="str">
        <f aca="false">'DColg1 '!A10</f>
        <v>R. COLGADA 02</v>
      </c>
      <c r="S60" s="55" t="n">
        <f aca="false">'DColg1 '!D10</f>
        <v>0</v>
      </c>
      <c r="T60" s="55" t="n">
        <f aca="false">'DColg1 '!H10</f>
        <v>1</v>
      </c>
      <c r="U60" s="55" t="n">
        <f aca="false">'DColg1 '!R10</f>
        <v>0</v>
      </c>
      <c r="V60" s="55" t="n">
        <f aca="false">'DColg1 '!S10</f>
        <v>0</v>
      </c>
      <c r="W60" s="55" t="n">
        <f aca="false">'DColg1 '!T10</f>
        <v>0</v>
      </c>
      <c r="X60" s="56" t="n">
        <f aca="false">SUM(S60:W60)</f>
        <v>1</v>
      </c>
      <c r="Y60" s="58" t="n">
        <v>1</v>
      </c>
    </row>
    <row r="61" customFormat="false" ht="15" hidden="false" customHeight="false" outlineLevel="0" collapsed="false">
      <c r="A61" s="55" t="str">
        <f aca="false">'Exhibiciones '!$A$4</f>
        <v>ECATEPEC</v>
      </c>
      <c r="B61" s="55" t="str">
        <f aca="false">DEsc!$D$4</f>
        <v>Escolar</v>
      </c>
      <c r="C61" s="55" t="n">
        <f aca="false">DEsc!AG18</f>
        <v>0</v>
      </c>
      <c r="D61" s="55" t="str">
        <f aca="false">IFERROR(VLOOKUP(C61,'Plantilla y Concentrado'!$B$4:$C$677,2,0),"")</f>
        <v/>
      </c>
      <c r="E61" s="55" t="n">
        <f aca="false">DEsc!A18</f>
        <v>0</v>
      </c>
      <c r="F61" s="55" t="n">
        <f aca="false">DEsc!D18</f>
        <v>0</v>
      </c>
      <c r="G61" s="55" t="n">
        <f aca="false">DEsc!M18</f>
        <v>0</v>
      </c>
      <c r="H61" s="55"/>
      <c r="I61" s="55"/>
      <c r="J61" s="55" t="n">
        <f aca="false">DEsc!U18</f>
        <v>0</v>
      </c>
      <c r="K61" s="55" t="n">
        <f aca="false">DEsc!V18</f>
        <v>0</v>
      </c>
      <c r="L61" s="56" t="n">
        <f aca="false">SUM(F61:K61)</f>
        <v>0</v>
      </c>
      <c r="M61" s="57" t="n">
        <v>1</v>
      </c>
      <c r="N61" s="55" t="str">
        <f aca="false">'Exhibiciones '!$A$4</f>
        <v>ECATEPEC</v>
      </c>
      <c r="O61" s="55" t="str">
        <f aca="false">'DColg1 '!$D$4</f>
        <v>Ropa Colgada</v>
      </c>
      <c r="P61" s="55" t="n">
        <f aca="false">'DColg1 '!AB11</f>
        <v>152181</v>
      </c>
      <c r="Q61" s="55" t="str">
        <f aca="false">'DColg1 '!AC11</f>
        <v>Hernandez Flores Ana Guadalupe</v>
      </c>
      <c r="R61" s="55" t="str">
        <f aca="false">'DColg1 '!A11</f>
        <v>R. COLGADA 03</v>
      </c>
      <c r="S61" s="55" t="n">
        <f aca="false">'DColg1 '!D11</f>
        <v>0</v>
      </c>
      <c r="T61" s="55" t="n">
        <f aca="false">'DColg1 '!H11</f>
        <v>0</v>
      </c>
      <c r="U61" s="55" t="n">
        <f aca="false">'DColg1 '!R11</f>
        <v>0</v>
      </c>
      <c r="V61" s="55" t="n">
        <f aca="false">'DColg1 '!S11</f>
        <v>0</v>
      </c>
      <c r="W61" s="55" t="n">
        <f aca="false">'DColg1 '!T11</f>
        <v>0</v>
      </c>
      <c r="X61" s="56" t="n">
        <f aca="false">SUM(S61:W61)</f>
        <v>0</v>
      </c>
      <c r="Y61" s="58" t="n">
        <v>1</v>
      </c>
    </row>
    <row r="62" customFormat="false" ht="15" hidden="false" customHeight="false" outlineLevel="0" collapsed="false">
      <c r="A62" s="55" t="str">
        <f aca="false">'Exhibiciones '!$A$4</f>
        <v>ECATEPEC</v>
      </c>
      <c r="B62" s="55" t="str">
        <f aca="false">DEsc!$D$4</f>
        <v>Escolar</v>
      </c>
      <c r="C62" s="55" t="n">
        <f aca="false">DEsc!AG19</f>
        <v>0</v>
      </c>
      <c r="D62" s="55" t="str">
        <f aca="false">IFERROR(VLOOKUP(C62,'Plantilla y Concentrado'!$B$4:$C$677,2,0),"")</f>
        <v/>
      </c>
      <c r="E62" s="55" t="n">
        <f aca="false">DEsc!A19</f>
        <v>0</v>
      </c>
      <c r="F62" s="55" t="n">
        <f aca="false">DEsc!D19</f>
        <v>0</v>
      </c>
      <c r="G62" s="55" t="n">
        <f aca="false">DEsc!M19</f>
        <v>0</v>
      </c>
      <c r="H62" s="55"/>
      <c r="I62" s="55"/>
      <c r="J62" s="55" t="n">
        <f aca="false">DEsc!U19</f>
        <v>0</v>
      </c>
      <c r="K62" s="55" t="n">
        <f aca="false">DEsc!V19</f>
        <v>0</v>
      </c>
      <c r="L62" s="56" t="n">
        <f aca="false">SUM(F62:K62)</f>
        <v>0</v>
      </c>
      <c r="M62" s="57" t="n">
        <v>1</v>
      </c>
      <c r="N62" s="55" t="str">
        <f aca="false">'Exhibiciones '!$A$4</f>
        <v>ECATEPEC</v>
      </c>
      <c r="O62" s="55" t="str">
        <f aca="false">'DColg1 '!$D$4</f>
        <v>Ropa Colgada</v>
      </c>
      <c r="P62" s="55" t="n">
        <f aca="false">'DColg1 '!AB12</f>
        <v>152181</v>
      </c>
      <c r="Q62" s="55" t="str">
        <f aca="false">'DColg1 '!AC12</f>
        <v>Hernandez Flores Ana Guadalupe</v>
      </c>
      <c r="R62" s="55" t="str">
        <f aca="false">'DColg1 '!A12</f>
        <v>R. COLGADA 04</v>
      </c>
      <c r="S62" s="55" t="n">
        <f aca="false">'DColg1 '!D12</f>
        <v>3</v>
      </c>
      <c r="T62" s="55" t="n">
        <f aca="false">'DColg1 '!H12</f>
        <v>0</v>
      </c>
      <c r="U62" s="55" t="n">
        <f aca="false">'DColg1 '!R12</f>
        <v>0</v>
      </c>
      <c r="V62" s="55" t="n">
        <f aca="false">'DColg1 '!S12</f>
        <v>0</v>
      </c>
      <c r="W62" s="55" t="n">
        <f aca="false">'DColg1 '!T12</f>
        <v>0</v>
      </c>
      <c r="X62" s="56" t="n">
        <f aca="false">SUM(S62:W62)</f>
        <v>3</v>
      </c>
      <c r="Y62" s="58" t="n">
        <v>1</v>
      </c>
    </row>
    <row r="63" customFormat="false" ht="15" hidden="false" customHeight="false" outlineLevel="0" collapsed="false">
      <c r="A63" s="55" t="str">
        <f aca="false">'Exhibiciones '!$A$4</f>
        <v>ECATEPEC</v>
      </c>
      <c r="B63" s="55" t="str">
        <f aca="false">DEsc!$D$4</f>
        <v>Escolar</v>
      </c>
      <c r="C63" s="55" t="n">
        <f aca="false">DEsc!AG20</f>
        <v>0</v>
      </c>
      <c r="D63" s="55" t="str">
        <f aca="false">IFERROR(VLOOKUP(C63,'Plantilla y Concentrado'!$B$4:$C$677,2,0),"")</f>
        <v/>
      </c>
      <c r="E63" s="55" t="n">
        <f aca="false">DEsc!A20</f>
        <v>0</v>
      </c>
      <c r="F63" s="55" t="n">
        <f aca="false">DEsc!D20</f>
        <v>0</v>
      </c>
      <c r="G63" s="55" t="n">
        <f aca="false">DEsc!M20</f>
        <v>0</v>
      </c>
      <c r="H63" s="55"/>
      <c r="I63" s="55"/>
      <c r="J63" s="55" t="n">
        <f aca="false">DEsc!U20</f>
        <v>0</v>
      </c>
      <c r="K63" s="55" t="n">
        <f aca="false">DEsc!V20</f>
        <v>0</v>
      </c>
      <c r="L63" s="56" t="n">
        <f aca="false">SUM(F63:K63)</f>
        <v>0</v>
      </c>
      <c r="M63" s="57" t="n">
        <v>1</v>
      </c>
      <c r="N63" s="55" t="str">
        <f aca="false">'Exhibiciones '!$A$4</f>
        <v>ECATEPEC</v>
      </c>
      <c r="O63" s="55" t="str">
        <f aca="false">'DColg1 '!$D$4</f>
        <v>Ropa Colgada</v>
      </c>
      <c r="P63" s="55" t="n">
        <f aca="false">'DColg1 '!AB13</f>
        <v>149651</v>
      </c>
      <c r="Q63" s="55" t="str">
        <f aca="false">'DColg1 '!AC13</f>
        <v>Celis Popocatl Daniela</v>
      </c>
      <c r="R63" s="55" t="str">
        <f aca="false">'DColg1 '!A13</f>
        <v>R. COLGADA 05</v>
      </c>
      <c r="S63" s="55" t="n">
        <f aca="false">'DColg1 '!D13</f>
        <v>1</v>
      </c>
      <c r="T63" s="55" t="n">
        <f aca="false">'DColg1 '!H13</f>
        <v>0</v>
      </c>
      <c r="U63" s="55" t="n">
        <f aca="false">'DColg1 '!R13</f>
        <v>0</v>
      </c>
      <c r="V63" s="55" t="n">
        <f aca="false">'DColg1 '!S13</f>
        <v>0</v>
      </c>
      <c r="W63" s="55" t="n">
        <f aca="false">'DColg1 '!T13</f>
        <v>0</v>
      </c>
      <c r="X63" s="56" t="n">
        <f aca="false">SUM(S63:W63)</f>
        <v>1</v>
      </c>
      <c r="Y63" s="58" t="n">
        <v>1</v>
      </c>
    </row>
    <row r="64" customFormat="false" ht="15" hidden="false" customHeight="false" outlineLevel="0" collapsed="false">
      <c r="A64" s="55" t="str">
        <f aca="false">'Exhibiciones '!$A$4</f>
        <v>ECATEPEC</v>
      </c>
      <c r="B64" s="55" t="str">
        <f aca="false">DEsc!$D$4</f>
        <v>Escolar</v>
      </c>
      <c r="C64" s="55" t="n">
        <f aca="false">DEsc!AG21</f>
        <v>0</v>
      </c>
      <c r="D64" s="55" t="str">
        <f aca="false">IFERROR(VLOOKUP(C64,'Plantilla y Concentrado'!$B$4:$C$677,2,0),"")</f>
        <v/>
      </c>
      <c r="E64" s="55" t="n">
        <f aca="false">DEsc!A21</f>
        <v>0</v>
      </c>
      <c r="F64" s="55" t="n">
        <f aca="false">DEsc!D21</f>
        <v>0</v>
      </c>
      <c r="G64" s="55" t="n">
        <f aca="false">DEsc!M21</f>
        <v>0</v>
      </c>
      <c r="H64" s="55"/>
      <c r="I64" s="55"/>
      <c r="J64" s="55" t="n">
        <f aca="false">DEsc!U21</f>
        <v>0</v>
      </c>
      <c r="K64" s="55" t="n">
        <f aca="false">DEsc!V21</f>
        <v>0</v>
      </c>
      <c r="L64" s="56" t="n">
        <f aca="false">SUM(F64:K64)</f>
        <v>0</v>
      </c>
      <c r="M64" s="57" t="n">
        <v>1</v>
      </c>
      <c r="N64" s="55" t="str">
        <f aca="false">'Exhibiciones '!$A$4</f>
        <v>ECATEPEC</v>
      </c>
      <c r="O64" s="55" t="str">
        <f aca="false">'DColg1 '!$D$4</f>
        <v>Ropa Colgada</v>
      </c>
      <c r="P64" s="55" t="n">
        <f aca="false">'DColg1 '!AB14</f>
        <v>149651</v>
      </c>
      <c r="Q64" s="55" t="str">
        <f aca="false">'DColg1 '!AC14</f>
        <v>Celis Popocatl Daniela</v>
      </c>
      <c r="R64" s="55" t="str">
        <f aca="false">'DColg1 '!A14</f>
        <v>R. COLGADA 06</v>
      </c>
      <c r="S64" s="55" t="n">
        <f aca="false">'DColg1 '!D14</f>
        <v>0</v>
      </c>
      <c r="T64" s="55" t="n">
        <f aca="false">'DColg1 '!H14</f>
        <v>0</v>
      </c>
      <c r="U64" s="55" t="n">
        <f aca="false">'DColg1 '!R14</f>
        <v>0</v>
      </c>
      <c r="V64" s="55" t="n">
        <f aca="false">'DColg1 '!S14</f>
        <v>0</v>
      </c>
      <c r="W64" s="55" t="n">
        <f aca="false">'DColg1 '!T14</f>
        <v>0</v>
      </c>
      <c r="X64" s="56" t="n">
        <f aca="false">SUM(S64:W64)</f>
        <v>0</v>
      </c>
      <c r="Y64" s="58" t="n">
        <v>1</v>
      </c>
    </row>
    <row r="65" customFormat="false" ht="15" hidden="false" customHeight="false" outlineLevel="0" collapsed="false">
      <c r="A65" s="55" t="str">
        <f aca="false">'Exhibiciones '!$A$4</f>
        <v>ECATEPEC</v>
      </c>
      <c r="B65" s="55" t="str">
        <f aca="false">DEsc!$D$4</f>
        <v>Escolar</v>
      </c>
      <c r="C65" s="55" t="n">
        <f aca="false">DEsc!AG22</f>
        <v>0</v>
      </c>
      <c r="D65" s="55" t="str">
        <f aca="false">IFERROR(VLOOKUP(C65,'Plantilla y Concentrado'!$B$4:$C$677,2,0),"")</f>
        <v/>
      </c>
      <c r="E65" s="55" t="n">
        <f aca="false">DEsc!A22</f>
        <v>0</v>
      </c>
      <c r="F65" s="55" t="n">
        <f aca="false">DEsc!D22</f>
        <v>0</v>
      </c>
      <c r="G65" s="55" t="n">
        <f aca="false">DEsc!M22</f>
        <v>0</v>
      </c>
      <c r="H65" s="55"/>
      <c r="I65" s="55"/>
      <c r="J65" s="55" t="n">
        <f aca="false">DEsc!U22</f>
        <v>0</v>
      </c>
      <c r="K65" s="55" t="n">
        <f aca="false">DEsc!V22</f>
        <v>0</v>
      </c>
      <c r="L65" s="56" t="n">
        <f aca="false">SUM(F65:K65)</f>
        <v>0</v>
      </c>
      <c r="M65" s="57" t="n">
        <v>1</v>
      </c>
      <c r="N65" s="55" t="str">
        <f aca="false">'Exhibiciones '!$A$4</f>
        <v>ECATEPEC</v>
      </c>
      <c r="O65" s="55" t="str">
        <f aca="false">'DColg1 '!$D$4</f>
        <v>Ropa Colgada</v>
      </c>
      <c r="P65" s="55" t="n">
        <f aca="false">'DColg1 '!AB15</f>
        <v>146899</v>
      </c>
      <c r="Q65" s="55" t="str">
        <f aca="false">'DColg1 '!AC15</f>
        <v>Lopez Leon Sofia Victoria</v>
      </c>
      <c r="R65" s="55" t="str">
        <f aca="false">'DColg1 '!A15</f>
        <v>R. COLGADA 07</v>
      </c>
      <c r="S65" s="55" t="n">
        <f aca="false">'DColg1 '!D15</f>
        <v>0</v>
      </c>
      <c r="T65" s="55" t="n">
        <f aca="false">'DColg1 '!H15</f>
        <v>0</v>
      </c>
      <c r="U65" s="55" t="n">
        <f aca="false">'DColg1 '!R15</f>
        <v>0</v>
      </c>
      <c r="V65" s="55" t="n">
        <f aca="false">'DColg1 '!S15</f>
        <v>0</v>
      </c>
      <c r="W65" s="55" t="n">
        <f aca="false">'DColg1 '!T15</f>
        <v>0</v>
      </c>
      <c r="X65" s="56" t="n">
        <f aca="false">SUM(S65:W65)</f>
        <v>0</v>
      </c>
      <c r="Y65" s="58" t="n">
        <v>1</v>
      </c>
    </row>
    <row r="66" customFormat="false" ht="15" hidden="false" customHeight="false" outlineLevel="0" collapsed="false">
      <c r="A66" s="55" t="str">
        <f aca="false">'Exhibiciones '!$A$4</f>
        <v>ECATEPEC</v>
      </c>
      <c r="B66" s="55" t="str">
        <f aca="false">DEsc!$D$4</f>
        <v>Escolar</v>
      </c>
      <c r="C66" s="55" t="n">
        <f aca="false">DEsc!AG23</f>
        <v>0</v>
      </c>
      <c r="D66" s="55" t="str">
        <f aca="false">IFERROR(VLOOKUP(C66,'Plantilla y Concentrado'!$B$4:$C$677,2,0),"")</f>
        <v/>
      </c>
      <c r="E66" s="55" t="n">
        <f aca="false">DEsc!A23</f>
        <v>0</v>
      </c>
      <c r="F66" s="55" t="n">
        <f aca="false">DEsc!D23</f>
        <v>0</v>
      </c>
      <c r="G66" s="55" t="n">
        <f aca="false">DEsc!M23</f>
        <v>0</v>
      </c>
      <c r="H66" s="55"/>
      <c r="I66" s="55"/>
      <c r="J66" s="55" t="n">
        <f aca="false">DEsc!U23</f>
        <v>0</v>
      </c>
      <c r="K66" s="55" t="n">
        <f aca="false">DEsc!V23</f>
        <v>0</v>
      </c>
      <c r="L66" s="56" t="n">
        <f aca="false">SUM(F66:K66)</f>
        <v>0</v>
      </c>
      <c r="M66" s="57" t="n">
        <v>1</v>
      </c>
      <c r="N66" s="55" t="str">
        <f aca="false">'Exhibiciones '!$A$4</f>
        <v>ECATEPEC</v>
      </c>
      <c r="O66" s="55" t="str">
        <f aca="false">'DColg1 '!$D$4</f>
        <v>Ropa Colgada</v>
      </c>
      <c r="P66" s="55" t="n">
        <f aca="false">'DColg1 '!AB16</f>
        <v>146899</v>
      </c>
      <c r="Q66" s="55" t="str">
        <f aca="false">'DColg1 '!AC16</f>
        <v>Lopez Leon Sofia Victoria</v>
      </c>
      <c r="R66" s="55" t="str">
        <f aca="false">'DColg1 '!A16</f>
        <v>R. COLGADA 08</v>
      </c>
      <c r="S66" s="55" t="n">
        <f aca="false">'DColg1 '!D16</f>
        <v>0</v>
      </c>
      <c r="T66" s="55" t="n">
        <f aca="false">'DColg1 '!H16</f>
        <v>0</v>
      </c>
      <c r="U66" s="55" t="n">
        <f aca="false">'DColg1 '!R16</f>
        <v>0</v>
      </c>
      <c r="V66" s="55" t="n">
        <f aca="false">'DColg1 '!S16</f>
        <v>0</v>
      </c>
      <c r="W66" s="55" t="n">
        <f aca="false">'DColg1 '!T16</f>
        <v>0</v>
      </c>
      <c r="X66" s="56" t="n">
        <f aca="false">SUM(S66:W66)</f>
        <v>0</v>
      </c>
      <c r="Y66" s="58" t="n">
        <v>1</v>
      </c>
    </row>
    <row r="67" customFormat="false" ht="15" hidden="false" customHeight="false" outlineLevel="0" collapsed="false">
      <c r="A67" s="55" t="str">
        <f aca="false">'Exhibiciones '!$A$4</f>
        <v>ECATEPEC</v>
      </c>
      <c r="B67" s="55" t="str">
        <f aca="false">DEsc!$D$4</f>
        <v>Escolar</v>
      </c>
      <c r="C67" s="55" t="n">
        <f aca="false">DEsc!AG24</f>
        <v>0</v>
      </c>
      <c r="D67" s="55" t="str">
        <f aca="false">IFERROR(VLOOKUP(C67,'Plantilla y Concentrado'!$B$4:$C$677,2,0),"")</f>
        <v/>
      </c>
      <c r="E67" s="55" t="n">
        <f aca="false">DEsc!A24</f>
        <v>0</v>
      </c>
      <c r="F67" s="55" t="n">
        <f aca="false">DEsc!D24</f>
        <v>0</v>
      </c>
      <c r="G67" s="55" t="n">
        <f aca="false">DEsc!M24</f>
        <v>0</v>
      </c>
      <c r="H67" s="55"/>
      <c r="I67" s="55"/>
      <c r="J67" s="55" t="n">
        <f aca="false">DEsc!U24</f>
        <v>0</v>
      </c>
      <c r="K67" s="55" t="n">
        <f aca="false">DEsc!V24</f>
        <v>0</v>
      </c>
      <c r="L67" s="56" t="n">
        <f aca="false">SUM(F67:K67)</f>
        <v>0</v>
      </c>
      <c r="M67" s="57" t="n">
        <v>1</v>
      </c>
      <c r="N67" s="55" t="str">
        <f aca="false">'Exhibiciones '!$A$4</f>
        <v>ECATEPEC</v>
      </c>
      <c r="O67" s="55" t="str">
        <f aca="false">'DColg1 '!$D$4</f>
        <v>Ropa Colgada</v>
      </c>
      <c r="P67" s="55" t="n">
        <f aca="false">'DColg1 '!AB17</f>
        <v>158799</v>
      </c>
      <c r="Q67" s="55" t="str">
        <f aca="false">'DColg1 '!AC17</f>
        <v/>
      </c>
      <c r="R67" s="55" t="str">
        <f aca="false">'DColg1 '!A17</f>
        <v>R. COLGADA 09</v>
      </c>
      <c r="S67" s="55" t="n">
        <f aca="false">'DColg1 '!D17</f>
        <v>0</v>
      </c>
      <c r="T67" s="55" t="n">
        <f aca="false">'DColg1 '!H17</f>
        <v>0</v>
      </c>
      <c r="U67" s="55" t="n">
        <f aca="false">'DColg1 '!R17</f>
        <v>0</v>
      </c>
      <c r="V67" s="55" t="n">
        <f aca="false">'DColg1 '!S17</f>
        <v>0</v>
      </c>
      <c r="W67" s="55" t="n">
        <f aca="false">'DColg1 '!T17</f>
        <v>0</v>
      </c>
      <c r="X67" s="56" t="n">
        <f aca="false">SUM(S67:W67)</f>
        <v>0</v>
      </c>
      <c r="Y67" s="58" t="n">
        <v>1</v>
      </c>
    </row>
    <row r="68" customFormat="false" ht="15" hidden="false" customHeight="false" outlineLevel="0" collapsed="false">
      <c r="A68" s="55" t="str">
        <f aca="false">'Exhibiciones '!$A$4</f>
        <v>ECATEPEC</v>
      </c>
      <c r="B68" s="55" t="str">
        <f aca="false">DEsc!$D$4</f>
        <v>Escolar</v>
      </c>
      <c r="C68" s="55" t="n">
        <f aca="false">DEsc!AG25</f>
        <v>0</v>
      </c>
      <c r="D68" s="55" t="str">
        <f aca="false">IFERROR(VLOOKUP(C68,'Plantilla y Concentrado'!$B$4:$C$677,2,0),"")</f>
        <v/>
      </c>
      <c r="E68" s="55" t="n">
        <f aca="false">DEsc!A25</f>
        <v>0</v>
      </c>
      <c r="F68" s="55" t="n">
        <f aca="false">DEsc!D25</f>
        <v>0</v>
      </c>
      <c r="G68" s="55" t="n">
        <f aca="false">DEsc!M25</f>
        <v>0</v>
      </c>
      <c r="H68" s="55"/>
      <c r="I68" s="55"/>
      <c r="J68" s="55" t="n">
        <f aca="false">DEsc!U25</f>
        <v>0</v>
      </c>
      <c r="K68" s="55" t="n">
        <f aca="false">DEsc!V25</f>
        <v>0</v>
      </c>
      <c r="L68" s="56" t="n">
        <f aca="false">SUM(F68:K68)</f>
        <v>0</v>
      </c>
      <c r="M68" s="57" t="n">
        <v>1</v>
      </c>
      <c r="N68" s="55" t="str">
        <f aca="false">'Exhibiciones '!$A$4</f>
        <v>ECATEPEC</v>
      </c>
      <c r="O68" s="55" t="str">
        <f aca="false">'DColg1 '!$D$4</f>
        <v>Ropa Colgada</v>
      </c>
      <c r="P68" s="55" t="n">
        <f aca="false">'DColg1 '!AB18</f>
        <v>158799</v>
      </c>
      <c r="Q68" s="55" t="str">
        <f aca="false">'DColg1 '!AC18</f>
        <v/>
      </c>
      <c r="R68" s="55" t="str">
        <f aca="false">'DColg1 '!A18</f>
        <v>R. COLGADA 10</v>
      </c>
      <c r="S68" s="55" t="n">
        <f aca="false">'DColg1 '!D18</f>
        <v>0</v>
      </c>
      <c r="T68" s="55" t="n">
        <f aca="false">'DColg1 '!H18</f>
        <v>0</v>
      </c>
      <c r="U68" s="55" t="n">
        <f aca="false">'DColg1 '!R18</f>
        <v>0</v>
      </c>
      <c r="V68" s="55" t="n">
        <f aca="false">'DColg1 '!S18</f>
        <v>0</v>
      </c>
      <c r="W68" s="55" t="n">
        <f aca="false">'DColg1 '!T18</f>
        <v>0</v>
      </c>
      <c r="X68" s="56" t="n">
        <f aca="false">SUM(S68:W68)</f>
        <v>0</v>
      </c>
      <c r="Y68" s="58" t="n">
        <v>1</v>
      </c>
    </row>
    <row r="69" customFormat="false" ht="15" hidden="false" customHeight="false" outlineLevel="0" collapsed="false">
      <c r="A69" s="55" t="str">
        <f aca="false">'Exhibiciones '!$A$4</f>
        <v>ECATEPEC</v>
      </c>
      <c r="B69" s="55" t="str">
        <f aca="false">DEsc!$D$4</f>
        <v>Escolar</v>
      </c>
      <c r="C69" s="55" t="n">
        <f aca="false">DEsc!AG26</f>
        <v>0</v>
      </c>
      <c r="D69" s="55" t="str">
        <f aca="false">IFERROR(VLOOKUP(C69,'Plantilla y Concentrado'!$B$4:$C$677,2,0),"")</f>
        <v/>
      </c>
      <c r="E69" s="55" t="n">
        <f aca="false">DEsc!A26</f>
        <v>0</v>
      </c>
      <c r="F69" s="55" t="n">
        <f aca="false">DEsc!D26</f>
        <v>0</v>
      </c>
      <c r="G69" s="55" t="n">
        <f aca="false">DEsc!M26</f>
        <v>0</v>
      </c>
      <c r="H69" s="55"/>
      <c r="I69" s="55"/>
      <c r="J69" s="55" t="n">
        <f aca="false">DEsc!U26</f>
        <v>0</v>
      </c>
      <c r="K69" s="55" t="n">
        <f aca="false">DEsc!V26</f>
        <v>0</v>
      </c>
      <c r="L69" s="56" t="n">
        <f aca="false">SUM(F69:K69)</f>
        <v>0</v>
      </c>
      <c r="M69" s="57" t="n">
        <v>1</v>
      </c>
      <c r="N69" s="55" t="str">
        <f aca="false">'Exhibiciones '!$A$4</f>
        <v>ECATEPEC</v>
      </c>
      <c r="O69" s="55" t="str">
        <f aca="false">'DColg1 '!$D$4</f>
        <v>Ropa Colgada</v>
      </c>
      <c r="P69" s="55" t="n">
        <f aca="false">'DColg1 '!AB19</f>
        <v>158799</v>
      </c>
      <c r="Q69" s="55" t="str">
        <f aca="false">'DColg1 '!AC19</f>
        <v/>
      </c>
      <c r="R69" s="55" t="str">
        <f aca="false">'DColg1 '!A19</f>
        <v>R. COLGADA 11</v>
      </c>
      <c r="S69" s="55" t="n">
        <f aca="false">'DColg1 '!D19</f>
        <v>0</v>
      </c>
      <c r="T69" s="55" t="n">
        <f aca="false">'DColg1 '!H19</f>
        <v>0</v>
      </c>
      <c r="U69" s="55" t="n">
        <f aca="false">'DColg1 '!R19</f>
        <v>0</v>
      </c>
      <c r="V69" s="55" t="n">
        <f aca="false">'DColg1 '!S19</f>
        <v>0</v>
      </c>
      <c r="W69" s="55" t="n">
        <f aca="false">'DColg1 '!T19</f>
        <v>0</v>
      </c>
      <c r="X69" s="56" t="n">
        <f aca="false">SUM(S69:W69)</f>
        <v>0</v>
      </c>
      <c r="Y69" s="58" t="n">
        <v>1</v>
      </c>
    </row>
    <row r="70" customFormat="false" ht="15" hidden="false" customHeight="false" outlineLevel="0" collapsed="false">
      <c r="A70" s="55" t="str">
        <f aca="false">'Exhibiciones '!$A$4</f>
        <v>ECATEPEC</v>
      </c>
      <c r="B70" s="55" t="str">
        <f aca="false">DEsc!$D$4</f>
        <v>Escolar</v>
      </c>
      <c r="C70" s="55" t="n">
        <f aca="false">DEsc!AG27</f>
        <v>0</v>
      </c>
      <c r="D70" s="55" t="str">
        <f aca="false">IFERROR(VLOOKUP(C70,'Plantilla y Concentrado'!$B$4:$C$677,2,0),"")</f>
        <v/>
      </c>
      <c r="E70" s="55" t="n">
        <f aca="false">DEsc!A27</f>
        <v>0</v>
      </c>
      <c r="F70" s="55" t="n">
        <f aca="false">DEsc!D27</f>
        <v>0</v>
      </c>
      <c r="G70" s="55" t="n">
        <f aca="false">DEsc!M27</f>
        <v>0</v>
      </c>
      <c r="H70" s="55"/>
      <c r="I70" s="55"/>
      <c r="J70" s="55" t="n">
        <f aca="false">DEsc!U27</f>
        <v>0</v>
      </c>
      <c r="K70" s="55" t="n">
        <f aca="false">DEsc!V27</f>
        <v>0</v>
      </c>
      <c r="L70" s="56" t="n">
        <f aca="false">SUM(F70:K70)</f>
        <v>0</v>
      </c>
      <c r="M70" s="57" t="n">
        <v>1</v>
      </c>
      <c r="N70" s="55" t="str">
        <f aca="false">'Exhibiciones '!$A$4</f>
        <v>ECATEPEC</v>
      </c>
      <c r="O70" s="55" t="str">
        <f aca="false">'DColg1 '!$D$4</f>
        <v>Ropa Colgada</v>
      </c>
      <c r="P70" s="55" t="n">
        <f aca="false">'DColg1 '!AB20</f>
        <v>159100</v>
      </c>
      <c r="Q70" s="55" t="str">
        <f aca="false">'DColg1 '!AC20</f>
        <v/>
      </c>
      <c r="R70" s="55" t="str">
        <f aca="false">'DColg1 '!A20</f>
        <v>R. COLGADA 12</v>
      </c>
      <c r="S70" s="55" t="n">
        <f aca="false">'DColg1 '!D20</f>
        <v>0</v>
      </c>
      <c r="T70" s="55" t="n">
        <f aca="false">'DColg1 '!H20</f>
        <v>0</v>
      </c>
      <c r="U70" s="55" t="n">
        <f aca="false">'DColg1 '!R20</f>
        <v>0</v>
      </c>
      <c r="V70" s="55" t="n">
        <f aca="false">'DColg1 '!S20</f>
        <v>0</v>
      </c>
      <c r="W70" s="55" t="n">
        <f aca="false">'DColg1 '!T20</f>
        <v>0</v>
      </c>
      <c r="X70" s="56" t="n">
        <f aca="false">SUM(S70:W70)</f>
        <v>0</v>
      </c>
      <c r="Y70" s="58" t="n">
        <v>1</v>
      </c>
    </row>
    <row r="71" customFormat="false" ht="15" hidden="false" customHeight="false" outlineLevel="0" collapsed="false">
      <c r="A71" s="55" t="str">
        <f aca="false">'Exhibiciones '!$A$4</f>
        <v>ECATEPEC</v>
      </c>
      <c r="B71" s="55" t="str">
        <f aca="false">DEsc!$D$4</f>
        <v>Escolar</v>
      </c>
      <c r="C71" s="55" t="n">
        <f aca="false">DEsc!AG28</f>
        <v>0</v>
      </c>
      <c r="D71" s="55" t="str">
        <f aca="false">IFERROR(VLOOKUP(C71,'Plantilla y Concentrado'!$B$4:$C$677,2,0),"")</f>
        <v/>
      </c>
      <c r="E71" s="55" t="n">
        <f aca="false">DEsc!A28</f>
        <v>0</v>
      </c>
      <c r="F71" s="55" t="n">
        <f aca="false">DEsc!D28</f>
        <v>0</v>
      </c>
      <c r="G71" s="55" t="n">
        <f aca="false">DEsc!M28</f>
        <v>0</v>
      </c>
      <c r="H71" s="55"/>
      <c r="I71" s="55"/>
      <c r="J71" s="55" t="n">
        <f aca="false">DEsc!U28</f>
        <v>0</v>
      </c>
      <c r="K71" s="55" t="n">
        <f aca="false">DEsc!V28</f>
        <v>0</v>
      </c>
      <c r="L71" s="56" t="n">
        <f aca="false">SUM(F71:K71)</f>
        <v>0</v>
      </c>
      <c r="M71" s="57" t="n">
        <v>1</v>
      </c>
      <c r="N71" s="55" t="str">
        <f aca="false">'Exhibiciones '!$A$4</f>
        <v>ECATEPEC</v>
      </c>
      <c r="O71" s="55" t="str">
        <f aca="false">'DColg1 '!$D$4</f>
        <v>Ropa Colgada</v>
      </c>
      <c r="P71" s="55" t="n">
        <f aca="false">'DColg1 '!AB21</f>
        <v>159100</v>
      </c>
      <c r="Q71" s="55" t="str">
        <f aca="false">'DColg1 '!AC21</f>
        <v/>
      </c>
      <c r="R71" s="55" t="str">
        <f aca="false">'DColg1 '!A21</f>
        <v>R. COLGADA 13</v>
      </c>
      <c r="S71" s="55" t="n">
        <f aca="false">'DColg1 '!D21</f>
        <v>0</v>
      </c>
      <c r="T71" s="55" t="n">
        <f aca="false">'DColg1 '!H21</f>
        <v>0</v>
      </c>
      <c r="U71" s="55" t="n">
        <f aca="false">'DColg1 '!R21</f>
        <v>0</v>
      </c>
      <c r="V71" s="55" t="n">
        <f aca="false">'DColg1 '!S21</f>
        <v>0</v>
      </c>
      <c r="W71" s="55" t="n">
        <f aca="false">'DColg1 '!T21</f>
        <v>0</v>
      </c>
      <c r="X71" s="56" t="n">
        <f aca="false">SUM(S71:W71)</f>
        <v>0</v>
      </c>
      <c r="Y71" s="58" t="n">
        <v>1</v>
      </c>
    </row>
    <row r="72" customFormat="false" ht="15" hidden="false" customHeight="false" outlineLevel="0" collapsed="false">
      <c r="A72" s="55" t="str">
        <f aca="false">'Exhibiciones '!$A$4</f>
        <v>ECATEPEC</v>
      </c>
      <c r="B72" s="55" t="str">
        <f aca="false">DEsc!$D$4</f>
        <v>Escolar</v>
      </c>
      <c r="C72" s="55" t="n">
        <f aca="false">DEsc!AG29</f>
        <v>0</v>
      </c>
      <c r="D72" s="55" t="str">
        <f aca="false">IFERROR(VLOOKUP(C72,'Plantilla y Concentrado'!$B$4:$C$677,2,0),"")</f>
        <v/>
      </c>
      <c r="E72" s="55" t="n">
        <f aca="false">DEsc!A29</f>
        <v>0</v>
      </c>
      <c r="F72" s="55" t="n">
        <f aca="false">DEsc!D29</f>
        <v>0</v>
      </c>
      <c r="G72" s="55" t="n">
        <f aca="false">DEsc!M29</f>
        <v>0</v>
      </c>
      <c r="H72" s="55"/>
      <c r="I72" s="55"/>
      <c r="J72" s="55" t="n">
        <f aca="false">DEsc!U29</f>
        <v>0</v>
      </c>
      <c r="K72" s="55" t="n">
        <f aca="false">DEsc!V29</f>
        <v>0</v>
      </c>
      <c r="L72" s="56" t="n">
        <f aca="false">SUM(F72:K72)</f>
        <v>0</v>
      </c>
      <c r="M72" s="57" t="n">
        <v>1</v>
      </c>
      <c r="N72" s="55" t="str">
        <f aca="false">'Exhibiciones '!$A$4</f>
        <v>ECATEPEC</v>
      </c>
      <c r="O72" s="55" t="str">
        <f aca="false">'DColg1 '!$D$4</f>
        <v>Ropa Colgada</v>
      </c>
      <c r="P72" s="55" t="n">
        <f aca="false">'DColg1 '!AB22</f>
        <v>159100</v>
      </c>
      <c r="Q72" s="55" t="str">
        <f aca="false">'DColg1 '!AC22</f>
        <v/>
      </c>
      <c r="R72" s="55" t="str">
        <f aca="false">'DColg1 '!A22</f>
        <v>R. COLGADA 14</v>
      </c>
      <c r="S72" s="55" t="n">
        <f aca="false">'DColg1 '!D22</f>
        <v>0</v>
      </c>
      <c r="T72" s="55" t="n">
        <f aca="false">'DColg1 '!H22</f>
        <v>0</v>
      </c>
      <c r="U72" s="55" t="n">
        <f aca="false">'DColg1 '!R22</f>
        <v>0</v>
      </c>
      <c r="V72" s="55" t="n">
        <f aca="false">'DColg1 '!S22</f>
        <v>0</v>
      </c>
      <c r="W72" s="55" t="n">
        <f aca="false">'DColg1 '!T22</f>
        <v>0</v>
      </c>
      <c r="X72" s="56" t="n">
        <f aca="false">SUM(S72:W72)</f>
        <v>0</v>
      </c>
      <c r="Y72" s="58" t="n">
        <v>1</v>
      </c>
    </row>
    <row r="73" customFormat="false" ht="15" hidden="false" customHeight="false" outlineLevel="0" collapsed="false">
      <c r="A73" s="55" t="str">
        <f aca="false">'Exhibiciones '!$A$4</f>
        <v>ECATEPEC</v>
      </c>
      <c r="B73" s="55" t="str">
        <f aca="false">DEsc!$D$4</f>
        <v>Escolar</v>
      </c>
      <c r="C73" s="55" t="n">
        <f aca="false">DEsc!AG30</f>
        <v>0</v>
      </c>
      <c r="D73" s="55" t="str">
        <f aca="false">IFERROR(VLOOKUP(C73,'Plantilla y Concentrado'!$B$4:$C$677,2,0),"")</f>
        <v/>
      </c>
      <c r="E73" s="55" t="n">
        <f aca="false">DEsc!A30</f>
        <v>0</v>
      </c>
      <c r="F73" s="55" t="n">
        <f aca="false">DEsc!D30</f>
        <v>0</v>
      </c>
      <c r="G73" s="55" t="n">
        <f aca="false">DEsc!M30</f>
        <v>0</v>
      </c>
      <c r="H73" s="55"/>
      <c r="I73" s="55"/>
      <c r="J73" s="55" t="n">
        <f aca="false">DEsc!U30</f>
        <v>0</v>
      </c>
      <c r="K73" s="55" t="n">
        <f aca="false">DEsc!V30</f>
        <v>0</v>
      </c>
      <c r="L73" s="56" t="n">
        <f aca="false">SUM(F73:K73)</f>
        <v>0</v>
      </c>
      <c r="M73" s="57" t="n">
        <v>1</v>
      </c>
      <c r="N73" s="55" t="str">
        <f aca="false">'Exhibiciones '!$A$4</f>
        <v>ECATEPEC</v>
      </c>
      <c r="O73" s="55" t="str">
        <f aca="false">'DColg1 '!$D$4</f>
        <v>Ropa Colgada</v>
      </c>
      <c r="P73" s="55" t="n">
        <f aca="false">'DColg1 '!AB23</f>
        <v>0</v>
      </c>
      <c r="Q73" s="55" t="str">
        <f aca="false">'DColg1 '!AC23</f>
        <v/>
      </c>
      <c r="R73" s="55" t="n">
        <f aca="false">'DColg1 '!A23</f>
        <v>0</v>
      </c>
      <c r="S73" s="55" t="n">
        <f aca="false">'DColg1 '!D23</f>
        <v>0</v>
      </c>
      <c r="T73" s="55" t="n">
        <f aca="false">'DColg1 '!H23</f>
        <v>0</v>
      </c>
      <c r="U73" s="55" t="n">
        <f aca="false">'DColg1 '!R23</f>
        <v>0</v>
      </c>
      <c r="V73" s="55" t="n">
        <f aca="false">'DColg1 '!S23</f>
        <v>0</v>
      </c>
      <c r="W73" s="55" t="n">
        <f aca="false">'DColg1 '!T23</f>
        <v>0</v>
      </c>
      <c r="X73" s="56" t="n">
        <f aca="false">SUM(S73:W73)</f>
        <v>0</v>
      </c>
      <c r="Y73" s="58" t="n">
        <v>1</v>
      </c>
    </row>
    <row r="74" customFormat="false" ht="15" hidden="false" customHeight="false" outlineLevel="0" collapsed="false">
      <c r="A74" s="55" t="str">
        <f aca="false">'Exhibiciones '!$A$4</f>
        <v>ECATEPEC</v>
      </c>
      <c r="B74" s="55" t="str">
        <f aca="false">DSan!$D$4</f>
        <v>SANDALIAS</v>
      </c>
      <c r="C74" s="55" t="n">
        <f aca="false">DSan!AG9</f>
        <v>144695</v>
      </c>
      <c r="D74" s="55" t="str">
        <f aca="false">IFERROR(VLOOKUP(C74,'Plantilla y Concentrado'!$B$4:$C$677,2,0),"")</f>
        <v>Alvarez Becerra Emiliano</v>
      </c>
      <c r="E74" s="55" t="n">
        <f aca="false">DSan!A9</f>
        <v>3</v>
      </c>
      <c r="F74" s="55" t="n">
        <f aca="false">DSan!D9</f>
        <v>0</v>
      </c>
      <c r="G74" s="55" t="n">
        <f aca="false">DSan!M9</f>
        <v>0</v>
      </c>
      <c r="H74" s="55"/>
      <c r="I74" s="55"/>
      <c r="J74" s="55" t="n">
        <f aca="false">DSan!U9</f>
        <v>0</v>
      </c>
      <c r="K74" s="55" t="n">
        <f aca="false">DSan!V9</f>
        <v>0</v>
      </c>
      <c r="L74" s="56" t="n">
        <f aca="false">SUM(F74:K74)</f>
        <v>0</v>
      </c>
      <c r="M74" s="57" t="n">
        <v>1</v>
      </c>
      <c r="N74" s="55" t="str">
        <f aca="false">'Exhibiciones '!$A$4</f>
        <v>ECATEPEC</v>
      </c>
      <c r="O74" s="55" t="str">
        <f aca="false">'DColg1 '!$D$4</f>
        <v>Ropa Colgada</v>
      </c>
      <c r="P74" s="55" t="n">
        <f aca="false">'DColg1 '!AB24</f>
        <v>0</v>
      </c>
      <c r="Q74" s="55" t="str">
        <f aca="false">'DColg1 '!AC24</f>
        <v/>
      </c>
      <c r="R74" s="55" t="n">
        <f aca="false">'DColg1 '!A24</f>
        <v>0</v>
      </c>
      <c r="S74" s="55" t="n">
        <f aca="false">'DColg1 '!D24</f>
        <v>0</v>
      </c>
      <c r="T74" s="55" t="n">
        <f aca="false">'DColg1 '!H24</f>
        <v>0</v>
      </c>
      <c r="U74" s="55" t="n">
        <f aca="false">'DColg1 '!R24</f>
        <v>0</v>
      </c>
      <c r="V74" s="55" t="n">
        <f aca="false">'DColg1 '!S24</f>
        <v>0</v>
      </c>
      <c r="W74" s="55" t="n">
        <f aca="false">'DColg1 '!T24</f>
        <v>0</v>
      </c>
      <c r="X74" s="56" t="n">
        <f aca="false">SUM(S74:W74)</f>
        <v>0</v>
      </c>
      <c r="Y74" s="58" t="n">
        <v>1</v>
      </c>
    </row>
    <row r="75" customFormat="false" ht="15" hidden="false" customHeight="false" outlineLevel="0" collapsed="false">
      <c r="A75" s="55" t="str">
        <f aca="false">'Exhibiciones '!$A$4</f>
        <v>ECATEPEC</v>
      </c>
      <c r="B75" s="55" t="str">
        <f aca="false">DSan!$D$4</f>
        <v>SANDALIAS</v>
      </c>
      <c r="C75" s="55" t="n">
        <f aca="false">DSan!AG10</f>
        <v>154648</v>
      </c>
      <c r="D75" s="55" t="str">
        <f aca="false">IFERROR(VLOOKUP(C75,'Plantilla y Concentrado'!$B$4:$C$677,2,0),"")</f>
        <v>Sanchez Vazquez Anayareli</v>
      </c>
      <c r="E75" s="55" t="n">
        <f aca="false">DSan!A10</f>
        <v>4</v>
      </c>
      <c r="F75" s="55" t="n">
        <f aca="false">DSan!D10</f>
        <v>0</v>
      </c>
      <c r="G75" s="55" t="n">
        <f aca="false">DSan!M10</f>
        <v>0</v>
      </c>
      <c r="H75" s="55"/>
      <c r="I75" s="55"/>
      <c r="J75" s="55" t="n">
        <f aca="false">DSan!U10</f>
        <v>1</v>
      </c>
      <c r="K75" s="55" t="n">
        <f aca="false">DSan!V10</f>
        <v>1</v>
      </c>
      <c r="L75" s="56" t="n">
        <f aca="false">SUM(F75:K75)</f>
        <v>2</v>
      </c>
      <c r="M75" s="57" t="n">
        <v>1</v>
      </c>
      <c r="N75" s="55" t="str">
        <f aca="false">'Exhibiciones '!$A$4</f>
        <v>ECATEPEC</v>
      </c>
      <c r="O75" s="55" t="str">
        <f aca="false">'DColg1 '!$D$4</f>
        <v>Ropa Colgada</v>
      </c>
      <c r="P75" s="55" t="n">
        <f aca="false">'DColg1 '!AB25</f>
        <v>0</v>
      </c>
      <c r="Q75" s="55" t="str">
        <f aca="false">'DColg1 '!AC25</f>
        <v/>
      </c>
      <c r="R75" s="55" t="n">
        <f aca="false">'DColg1 '!A25</f>
        <v>0</v>
      </c>
      <c r="S75" s="55" t="n">
        <f aca="false">'DColg1 '!D25</f>
        <v>0</v>
      </c>
      <c r="T75" s="55" t="n">
        <f aca="false">'DColg1 '!H25</f>
        <v>0</v>
      </c>
      <c r="U75" s="55" t="n">
        <f aca="false">'DColg1 '!R25</f>
        <v>0</v>
      </c>
      <c r="V75" s="55" t="n">
        <f aca="false">'DColg1 '!S25</f>
        <v>0</v>
      </c>
      <c r="W75" s="55" t="n">
        <f aca="false">'DColg1 '!T25</f>
        <v>0</v>
      </c>
      <c r="X75" s="56" t="n">
        <f aca="false">SUM(S75:W75)</f>
        <v>0</v>
      </c>
      <c r="Y75" s="58" t="n">
        <v>1</v>
      </c>
    </row>
    <row r="76" customFormat="false" ht="15" hidden="false" customHeight="false" outlineLevel="0" collapsed="false">
      <c r="A76" s="55" t="str">
        <f aca="false">'Exhibiciones '!$A$4</f>
        <v>ECATEPEC</v>
      </c>
      <c r="B76" s="55" t="str">
        <f aca="false">DSan!$D$4</f>
        <v>SANDALIAS</v>
      </c>
      <c r="C76" s="55" t="n">
        <f aca="false">DSan!AG11</f>
        <v>158001</v>
      </c>
      <c r="D76" s="55" t="str">
        <f aca="false">IFERROR(VLOOKUP(C76,'Plantilla y Concentrado'!$B$4:$C$677,2,0),"")</f>
        <v>Nuñez Garcia Clarissa Naomi</v>
      </c>
      <c r="E76" s="55" t="n">
        <f aca="false">DSan!A11</f>
        <v>5</v>
      </c>
      <c r="F76" s="55" t="n">
        <f aca="false">DSan!D11</f>
        <v>1</v>
      </c>
      <c r="G76" s="55" t="n">
        <f aca="false">DSan!M11</f>
        <v>0</v>
      </c>
      <c r="H76" s="55"/>
      <c r="I76" s="55"/>
      <c r="J76" s="55" t="n">
        <f aca="false">DSan!U15</f>
        <v>0</v>
      </c>
      <c r="K76" s="55" t="n">
        <f aca="false">DSan!V15</f>
        <v>0</v>
      </c>
      <c r="L76" s="56" t="n">
        <f aca="false">SUM(F76:K76)</f>
        <v>1</v>
      </c>
      <c r="M76" s="57" t="n">
        <v>1</v>
      </c>
      <c r="N76" s="55" t="str">
        <f aca="false">'Exhibiciones '!$A$4</f>
        <v>ECATEPEC</v>
      </c>
      <c r="O76" s="55" t="str">
        <f aca="false">'DColg1 '!$D$4</f>
        <v>Ropa Colgada</v>
      </c>
      <c r="P76" s="55" t="n">
        <f aca="false">'DColg1 '!AB26</f>
        <v>0</v>
      </c>
      <c r="Q76" s="55" t="str">
        <f aca="false">'DColg1 '!AC26</f>
        <v/>
      </c>
      <c r="R76" s="55" t="n">
        <f aca="false">'DColg1 '!A26</f>
        <v>0</v>
      </c>
      <c r="S76" s="55" t="n">
        <f aca="false">'DColg1 '!D26</f>
        <v>0</v>
      </c>
      <c r="T76" s="55" t="n">
        <f aca="false">'DColg1 '!H26</f>
        <v>0</v>
      </c>
      <c r="U76" s="55" t="n">
        <f aca="false">'DColg1 '!R26</f>
        <v>0</v>
      </c>
      <c r="V76" s="55" t="n">
        <f aca="false">'DColg1 '!S26</f>
        <v>0</v>
      </c>
      <c r="W76" s="55" t="n">
        <f aca="false">'DColg1 '!T26</f>
        <v>0</v>
      </c>
      <c r="X76" s="56" t="n">
        <f aca="false">SUM(S76:W76)</f>
        <v>0</v>
      </c>
      <c r="Y76" s="58" t="n">
        <v>1</v>
      </c>
    </row>
    <row r="77" customFormat="false" ht="15" hidden="false" customHeight="false" outlineLevel="0" collapsed="false">
      <c r="A77" s="55" t="str">
        <f aca="false">'Exhibiciones '!$A$4</f>
        <v>ECATEPEC</v>
      </c>
      <c r="B77" s="55" t="str">
        <f aca="false">DSan!$D$4</f>
        <v>SANDALIAS</v>
      </c>
      <c r="C77" s="55" t="n">
        <f aca="false">DSan!AG12</f>
        <v>155938</v>
      </c>
      <c r="D77" s="55" t="str">
        <f aca="false">IFERROR(VLOOKUP(C77,'Plantilla y Concentrado'!$B$4:$C$677,2,0),"")</f>
        <v>Aguilar Flores Erika Jazmin</v>
      </c>
      <c r="E77" s="55" t="n">
        <f aca="false">DSan!A12</f>
        <v>6</v>
      </c>
      <c r="F77" s="55" t="n">
        <f aca="false">DSan!D12</f>
        <v>1</v>
      </c>
      <c r="G77" s="55" t="n">
        <f aca="false">DSan!M12</f>
        <v>0</v>
      </c>
      <c r="H77" s="55"/>
      <c r="I77" s="55"/>
      <c r="J77" s="55" t="n">
        <f aca="false">DSan!U16</f>
        <v>0</v>
      </c>
      <c r="K77" s="55" t="n">
        <f aca="false">DSan!V16</f>
        <v>0</v>
      </c>
      <c r="L77" s="56" t="n">
        <f aca="false">SUM(F77:K77)</f>
        <v>1</v>
      </c>
      <c r="M77" s="57" t="n">
        <v>1</v>
      </c>
      <c r="N77" s="55" t="str">
        <f aca="false">'Exhibiciones '!$A$4</f>
        <v>ECATEPEC</v>
      </c>
      <c r="O77" s="55" t="str">
        <f aca="false">'DColg1 '!$D$4</f>
        <v>Ropa Colgada</v>
      </c>
      <c r="P77" s="55" t="n">
        <f aca="false">'DColg1 '!AB27</f>
        <v>0</v>
      </c>
      <c r="Q77" s="55" t="str">
        <f aca="false">'DColg1 '!AC27</f>
        <v/>
      </c>
      <c r="R77" s="55" t="n">
        <f aca="false">'DColg1 '!A27</f>
        <v>0</v>
      </c>
      <c r="S77" s="55" t="n">
        <f aca="false">'DColg1 '!D27</f>
        <v>0</v>
      </c>
      <c r="T77" s="55" t="n">
        <f aca="false">'DColg1 '!H27</f>
        <v>0</v>
      </c>
      <c r="U77" s="55" t="n">
        <f aca="false">'DColg1 '!R27</f>
        <v>0</v>
      </c>
      <c r="V77" s="55" t="n">
        <f aca="false">'DColg1 '!S27</f>
        <v>0</v>
      </c>
      <c r="W77" s="55" t="n">
        <f aca="false">'DColg1 '!T27</f>
        <v>0</v>
      </c>
      <c r="X77" s="56" t="n">
        <f aca="false">SUM(S77:W77)</f>
        <v>0</v>
      </c>
      <c r="Y77" s="58" t="n">
        <v>1</v>
      </c>
    </row>
    <row r="78" customFormat="false" ht="15" hidden="false" customHeight="false" outlineLevel="0" collapsed="false">
      <c r="A78" s="55" t="str">
        <f aca="false">'Exhibiciones '!$A$4</f>
        <v>ECATEPEC</v>
      </c>
      <c r="B78" s="55" t="str">
        <f aca="false">DSan!$D$4</f>
        <v>SANDALIAS</v>
      </c>
      <c r="C78" s="55" t="n">
        <f aca="false">DSan!AG13</f>
        <v>136867</v>
      </c>
      <c r="D78" s="55" t="str">
        <f aca="false">IFERROR(VLOOKUP(C78,'Plantilla y Concentrado'!$B$4:$C$677,2,0),"")</f>
        <v>Barba Ramirez Jatziri Lizeth</v>
      </c>
      <c r="E78" s="55" t="n">
        <f aca="false">DSan!A13</f>
        <v>7</v>
      </c>
      <c r="F78" s="55" t="n">
        <f aca="false">DSan!D13</f>
        <v>0</v>
      </c>
      <c r="G78" s="55" t="n">
        <f aca="false">DSan!M13</f>
        <v>0</v>
      </c>
      <c r="H78" s="55"/>
      <c r="I78" s="55"/>
      <c r="J78" s="55" t="n">
        <f aca="false">DSan!U17</f>
        <v>0</v>
      </c>
      <c r="K78" s="55" t="n">
        <f aca="false">DSan!V17</f>
        <v>0</v>
      </c>
      <c r="L78" s="56" t="n">
        <f aca="false">SUM(F78:K78)</f>
        <v>0</v>
      </c>
      <c r="M78" s="57" t="n">
        <v>1</v>
      </c>
      <c r="N78" s="55" t="str">
        <f aca="false">'Exhibiciones '!$A$4</f>
        <v>ECATEPEC</v>
      </c>
      <c r="O78" s="55" t="str">
        <f aca="false">'DColg1 '!$D$4</f>
        <v>Ropa Colgada</v>
      </c>
      <c r="P78" s="55" t="n">
        <f aca="false">'DColg1 '!AB28</f>
        <v>0</v>
      </c>
      <c r="Q78" s="55" t="str">
        <f aca="false">'DColg1 '!AC28</f>
        <v/>
      </c>
      <c r="R78" s="55" t="n">
        <f aca="false">'DColg1 '!A28</f>
        <v>0</v>
      </c>
      <c r="S78" s="55" t="n">
        <f aca="false">'DColg1 '!D28</f>
        <v>0</v>
      </c>
      <c r="T78" s="55" t="n">
        <f aca="false">'DColg1 '!H28</f>
        <v>0</v>
      </c>
      <c r="U78" s="55" t="n">
        <f aca="false">'DColg1 '!R28</f>
        <v>0</v>
      </c>
      <c r="V78" s="55" t="n">
        <f aca="false">'DColg1 '!S28</f>
        <v>0</v>
      </c>
      <c r="W78" s="55" t="n">
        <f aca="false">'DColg1 '!T28</f>
        <v>0</v>
      </c>
      <c r="X78" s="56" t="n">
        <f aca="false">SUM(S78:W78)</f>
        <v>0</v>
      </c>
      <c r="Y78" s="58" t="n">
        <v>1</v>
      </c>
    </row>
    <row r="79" customFormat="false" ht="15" hidden="false" customHeight="false" outlineLevel="0" collapsed="false">
      <c r="A79" s="55" t="str">
        <f aca="false">'Exhibiciones '!$A$4</f>
        <v>ECATEPEC</v>
      </c>
      <c r="B79" s="55" t="str">
        <f aca="false">DSan!$D$4</f>
        <v>SANDALIAS</v>
      </c>
      <c r="C79" s="55" t="n">
        <f aca="false">DSan!AG14</f>
        <v>0</v>
      </c>
      <c r="D79" s="55" t="str">
        <f aca="false">IFERROR(VLOOKUP(C79,'Plantilla y Concentrado'!$B$4:$C$677,2,0),"")</f>
        <v/>
      </c>
      <c r="E79" s="55" t="n">
        <f aca="false">DSan!A14</f>
        <v>0</v>
      </c>
      <c r="F79" s="55" t="n">
        <f aca="false">DSan!D14</f>
        <v>0</v>
      </c>
      <c r="G79" s="55" t="n">
        <f aca="false">DSan!M14</f>
        <v>0</v>
      </c>
      <c r="H79" s="55"/>
      <c r="I79" s="55"/>
      <c r="J79" s="55" t="n">
        <f aca="false">DSan!U18</f>
        <v>0</v>
      </c>
      <c r="K79" s="55" t="n">
        <f aca="false">DSan!V18</f>
        <v>0</v>
      </c>
      <c r="L79" s="56" t="n">
        <f aca="false">SUM(F79:K79)</f>
        <v>0</v>
      </c>
      <c r="M79" s="57" t="n">
        <v>1</v>
      </c>
      <c r="N79" s="55" t="str">
        <f aca="false">'Exhibiciones '!$A$4</f>
        <v>ECATEPEC</v>
      </c>
      <c r="O79" s="55" t="str">
        <f aca="false">'DColg1 '!$D$4</f>
        <v>Ropa Colgada</v>
      </c>
      <c r="P79" s="55" t="n">
        <f aca="false">'DColg1 '!AB29</f>
        <v>0</v>
      </c>
      <c r="Q79" s="55" t="str">
        <f aca="false">'DColg1 '!AC29</f>
        <v/>
      </c>
      <c r="R79" s="55" t="n">
        <f aca="false">'DColg1 '!A29</f>
        <v>0</v>
      </c>
      <c r="S79" s="55" t="n">
        <f aca="false">'DColg1 '!D29</f>
        <v>0</v>
      </c>
      <c r="T79" s="55" t="n">
        <f aca="false">'DColg1 '!H29</f>
        <v>0</v>
      </c>
      <c r="U79" s="55" t="n">
        <f aca="false">'DColg1 '!R29</f>
        <v>0</v>
      </c>
      <c r="V79" s="55" t="n">
        <f aca="false">'DColg1 '!S29</f>
        <v>0</v>
      </c>
      <c r="W79" s="55" t="n">
        <f aca="false">'DColg1 '!T29</f>
        <v>0</v>
      </c>
      <c r="X79" s="56" t="n">
        <f aca="false">SUM(S79:W79)</f>
        <v>0</v>
      </c>
      <c r="Y79" s="58" t="n">
        <v>1</v>
      </c>
    </row>
    <row r="80" customFormat="false" ht="15" hidden="false" customHeight="false" outlineLevel="0" collapsed="false">
      <c r="A80" s="55" t="str">
        <f aca="false">'Exhibiciones '!$A$4</f>
        <v>ECATEPEC</v>
      </c>
      <c r="B80" s="55" t="str">
        <f aca="false">DSan!$D$4</f>
        <v>SANDALIAS</v>
      </c>
      <c r="C80" s="55" t="n">
        <f aca="false">DSan!AG15</f>
        <v>0</v>
      </c>
      <c r="D80" s="55" t="str">
        <f aca="false">IFERROR(VLOOKUP(C80,'Plantilla y Concentrado'!$B$4:$C$677,2,0),"")</f>
        <v/>
      </c>
      <c r="E80" s="55" t="n">
        <f aca="false">DSan!A15</f>
        <v>0</v>
      </c>
      <c r="F80" s="55" t="n">
        <f aca="false">DSan!D15</f>
        <v>0</v>
      </c>
      <c r="G80" s="55" t="n">
        <f aca="false">DSan!M15</f>
        <v>0</v>
      </c>
      <c r="H80" s="55"/>
      <c r="I80" s="55"/>
      <c r="J80" s="55" t="n">
        <f aca="false">DSan!U19</f>
        <v>0</v>
      </c>
      <c r="K80" s="55" t="n">
        <f aca="false">DSan!V19</f>
        <v>0</v>
      </c>
      <c r="L80" s="56" t="n">
        <f aca="false">SUM(F80:K80)</f>
        <v>0</v>
      </c>
      <c r="M80" s="57" t="n">
        <v>1</v>
      </c>
      <c r="N80" s="55" t="str">
        <f aca="false">'Exhibiciones '!$A$4</f>
        <v>ECATEPEC</v>
      </c>
      <c r="O80" s="55" t="str">
        <f aca="false">'DColg1 '!$D$4</f>
        <v>Ropa Colgada</v>
      </c>
      <c r="P80" s="55" t="n">
        <f aca="false">'DColg1 '!AB30</f>
        <v>0</v>
      </c>
      <c r="Q80" s="55" t="str">
        <f aca="false">'DColg1 '!AC30</f>
        <v/>
      </c>
      <c r="R80" s="55" t="n">
        <f aca="false">'DColg1 '!A30</f>
        <v>0</v>
      </c>
      <c r="S80" s="55" t="n">
        <f aca="false">'DColg1 '!D30</f>
        <v>0</v>
      </c>
      <c r="T80" s="55" t="n">
        <f aca="false">'DColg1 '!H30</f>
        <v>0</v>
      </c>
      <c r="U80" s="55" t="n">
        <f aca="false">'DColg1 '!R30</f>
        <v>0</v>
      </c>
      <c r="V80" s="55" t="n">
        <f aca="false">'DColg1 '!S30</f>
        <v>0</v>
      </c>
      <c r="W80" s="55" t="n">
        <f aca="false">'DColg1 '!T30</f>
        <v>0</v>
      </c>
      <c r="X80" s="56" t="n">
        <f aca="false">SUM(S80:W80)</f>
        <v>0</v>
      </c>
      <c r="Y80" s="58" t="n">
        <v>1</v>
      </c>
    </row>
    <row r="81" customFormat="false" ht="15" hidden="false" customHeight="false" outlineLevel="0" collapsed="false">
      <c r="A81" s="55" t="str">
        <f aca="false">'Exhibiciones '!$A$4</f>
        <v>ECATEPEC</v>
      </c>
      <c r="B81" s="55" t="str">
        <f aca="false">DSan!$D$4</f>
        <v>SANDALIAS</v>
      </c>
      <c r="C81" s="55" t="n">
        <f aca="false">DSan!AG16</f>
        <v>0</v>
      </c>
      <c r="D81" s="55" t="str">
        <f aca="false">IFERROR(VLOOKUP(C81,'Plantilla y Concentrado'!$B$4:$C$677,2,0),"")</f>
        <v/>
      </c>
      <c r="E81" s="55" t="n">
        <f aca="false">DSan!A16</f>
        <v>0</v>
      </c>
      <c r="F81" s="55" t="n">
        <f aca="false">DSan!D16</f>
        <v>0</v>
      </c>
      <c r="G81" s="55" t="n">
        <f aca="false">DSan!M16</f>
        <v>0</v>
      </c>
      <c r="H81" s="55"/>
      <c r="I81" s="55"/>
      <c r="J81" s="55" t="n">
        <f aca="false">DSan!U16</f>
        <v>0</v>
      </c>
      <c r="K81" s="55" t="n">
        <f aca="false">DSan!V16</f>
        <v>0</v>
      </c>
      <c r="L81" s="56" t="n">
        <f aca="false">SUM(F81:K81)</f>
        <v>0</v>
      </c>
      <c r="M81" s="57" t="n">
        <v>1</v>
      </c>
      <c r="N81" s="55" t="str">
        <f aca="false">'Exhibiciones '!$A$4</f>
        <v>ECATEPEC</v>
      </c>
      <c r="O81" s="55" t="str">
        <f aca="false">'DColg1 '!$D$4</f>
        <v>Ropa Colgada</v>
      </c>
      <c r="P81" s="55" t="n">
        <f aca="false">'DColg1 '!AB31</f>
        <v>0</v>
      </c>
      <c r="Q81" s="55" t="str">
        <f aca="false">'DColg1 '!AC31</f>
        <v/>
      </c>
      <c r="R81" s="55" t="n">
        <f aca="false">'DColg1 '!A31</f>
        <v>0</v>
      </c>
      <c r="S81" s="55" t="n">
        <f aca="false">'DColg1 '!D31</f>
        <v>0</v>
      </c>
      <c r="T81" s="55" t="n">
        <f aca="false">'DColg1 '!H31</f>
        <v>0</v>
      </c>
      <c r="U81" s="55" t="n">
        <f aca="false">'DColg1 '!R31</f>
        <v>0</v>
      </c>
      <c r="V81" s="55" t="n">
        <f aca="false">'DColg1 '!S31</f>
        <v>0</v>
      </c>
      <c r="W81" s="55" t="n">
        <f aca="false">'DColg1 '!T31</f>
        <v>0</v>
      </c>
      <c r="X81" s="56" t="n">
        <f aca="false">SUM(S81:W81)</f>
        <v>0</v>
      </c>
      <c r="Y81" s="58" t="n">
        <v>1</v>
      </c>
    </row>
    <row r="82" customFormat="false" ht="15" hidden="false" customHeight="false" outlineLevel="0" collapsed="false">
      <c r="A82" s="55" t="str">
        <f aca="false">'Exhibiciones '!$A$4</f>
        <v>ECATEPEC</v>
      </c>
      <c r="B82" s="55" t="str">
        <f aca="false">DSan!$D$4</f>
        <v>SANDALIAS</v>
      </c>
      <c r="C82" s="55" t="n">
        <f aca="false">DSan!AG17</f>
        <v>0</v>
      </c>
      <c r="D82" s="55" t="str">
        <f aca="false">IFERROR(VLOOKUP(C82,'Plantilla y Concentrado'!$B$4:$C$677,2,0),"")</f>
        <v/>
      </c>
      <c r="E82" s="55" t="n">
        <f aca="false">DSan!A17</f>
        <v>0</v>
      </c>
      <c r="F82" s="55" t="n">
        <f aca="false">DSan!D17</f>
        <v>0</v>
      </c>
      <c r="G82" s="55" t="n">
        <f aca="false">DSan!M17</f>
        <v>0</v>
      </c>
      <c r="H82" s="55"/>
      <c r="I82" s="55"/>
      <c r="J82" s="55" t="n">
        <f aca="false">DSan!U17</f>
        <v>0</v>
      </c>
      <c r="K82" s="55" t="n">
        <f aca="false">DSan!V17</f>
        <v>0</v>
      </c>
      <c r="L82" s="56" t="n">
        <f aca="false">SUM(F82:K82)</f>
        <v>0</v>
      </c>
      <c r="M82" s="57" t="n">
        <v>1</v>
      </c>
      <c r="N82" s="55" t="str">
        <f aca="false">'Exhibiciones '!$A$4</f>
        <v>ECATEPEC</v>
      </c>
      <c r="O82" s="55" t="str">
        <f aca="false">'DColg1 '!$D$4</f>
        <v>Ropa Colgada</v>
      </c>
      <c r="P82" s="55" t="n">
        <f aca="false">'DColg1 '!AB32</f>
        <v>0</v>
      </c>
      <c r="Q82" s="55" t="str">
        <f aca="false">'DColg1 '!AC32</f>
        <v/>
      </c>
      <c r="R82" s="55" t="n">
        <f aca="false">'DColg1 '!A32</f>
        <v>0</v>
      </c>
      <c r="S82" s="55" t="n">
        <f aca="false">'DColg1 '!D32</f>
        <v>0</v>
      </c>
      <c r="T82" s="55" t="n">
        <f aca="false">'DColg1 '!H32</f>
        <v>0</v>
      </c>
      <c r="U82" s="55" t="n">
        <f aca="false">'DColg1 '!R32</f>
        <v>0</v>
      </c>
      <c r="V82" s="55" t="n">
        <f aca="false">'DColg1 '!S32</f>
        <v>0</v>
      </c>
      <c r="W82" s="55" t="n">
        <f aca="false">'DColg1 '!T32</f>
        <v>0</v>
      </c>
      <c r="X82" s="56" t="n">
        <f aca="false">SUM(S82:W82)</f>
        <v>0</v>
      </c>
      <c r="Y82" s="58" t="n">
        <v>1</v>
      </c>
    </row>
    <row r="83" customFormat="false" ht="15" hidden="false" customHeight="false" outlineLevel="0" collapsed="false">
      <c r="A83" s="55" t="str">
        <f aca="false">'Exhibiciones '!$A$4</f>
        <v>ECATEPEC</v>
      </c>
      <c r="B83" s="55" t="str">
        <f aca="false">DSan!$D$4</f>
        <v>SANDALIAS</v>
      </c>
      <c r="C83" s="55" t="n">
        <f aca="false">DSan!AG18</f>
        <v>0</v>
      </c>
      <c r="D83" s="55" t="str">
        <f aca="false">IFERROR(VLOOKUP(C83,'Plantilla y Concentrado'!$B$4:$C$677,2,0),"")</f>
        <v/>
      </c>
      <c r="E83" s="55" t="n">
        <f aca="false">DSan!A18</f>
        <v>0</v>
      </c>
      <c r="F83" s="55" t="n">
        <f aca="false">DSan!D18</f>
        <v>0</v>
      </c>
      <c r="G83" s="55" t="n">
        <f aca="false">DSan!M18</f>
        <v>0</v>
      </c>
      <c r="H83" s="55"/>
      <c r="I83" s="55"/>
      <c r="J83" s="55" t="n">
        <f aca="false">DSan!U18</f>
        <v>0</v>
      </c>
      <c r="K83" s="55" t="n">
        <f aca="false">DSan!V18</f>
        <v>0</v>
      </c>
      <c r="L83" s="56" t="n">
        <f aca="false">SUM(F83:K83)</f>
        <v>0</v>
      </c>
      <c r="M83" s="57" t="n">
        <v>1</v>
      </c>
      <c r="N83" s="55" t="str">
        <f aca="false">'Exhibiciones '!$A$4</f>
        <v>ECATEPEC</v>
      </c>
      <c r="O83" s="55" t="str">
        <f aca="false">'DColg1 '!$D$4</f>
        <v>Ropa Colgada</v>
      </c>
      <c r="P83" s="55" t="n">
        <f aca="false">'DColg1 '!AB33</f>
        <v>0</v>
      </c>
      <c r="Q83" s="55" t="str">
        <f aca="false">'DColg1 '!AC33</f>
        <v/>
      </c>
      <c r="R83" s="55" t="n">
        <f aca="false">'DColg1 '!A33</f>
        <v>0</v>
      </c>
      <c r="S83" s="55" t="n">
        <f aca="false">'DColg1 '!D33</f>
        <v>0</v>
      </c>
      <c r="T83" s="55" t="n">
        <f aca="false">'DColg1 '!H33</f>
        <v>0</v>
      </c>
      <c r="U83" s="55" t="n">
        <f aca="false">'DColg1 '!R33</f>
        <v>0</v>
      </c>
      <c r="V83" s="55" t="n">
        <f aca="false">'DColg1 '!S33</f>
        <v>0</v>
      </c>
      <c r="W83" s="55" t="n">
        <f aca="false">'DColg1 '!T33</f>
        <v>0</v>
      </c>
      <c r="X83" s="56" t="n">
        <f aca="false">SUM(S83:W83)</f>
        <v>0</v>
      </c>
      <c r="Y83" s="58" t="n">
        <v>1</v>
      </c>
    </row>
    <row r="84" customFormat="false" ht="15" hidden="false" customHeight="false" outlineLevel="0" collapsed="false">
      <c r="A84" s="55" t="str">
        <f aca="false">'Exhibiciones '!$A$4</f>
        <v>ECATEPEC</v>
      </c>
      <c r="B84" s="55" t="str">
        <f aca="false">DSan!$D$4</f>
        <v>SANDALIAS</v>
      </c>
      <c r="C84" s="55" t="n">
        <f aca="false">DSan!AG19</f>
        <v>0</v>
      </c>
      <c r="D84" s="55" t="str">
        <f aca="false">IFERROR(VLOOKUP(C84,'Plantilla y Concentrado'!$B$4:$C$677,2,0),"")</f>
        <v/>
      </c>
      <c r="E84" s="55" t="n">
        <f aca="false">DSan!A19</f>
        <v>0</v>
      </c>
      <c r="F84" s="55" t="n">
        <f aca="false">DSan!D19</f>
        <v>0</v>
      </c>
      <c r="G84" s="55" t="n">
        <f aca="false">DSan!M19</f>
        <v>0</v>
      </c>
      <c r="H84" s="55"/>
      <c r="I84" s="55"/>
      <c r="J84" s="55" t="n">
        <f aca="false">DSan!U19</f>
        <v>0</v>
      </c>
      <c r="K84" s="55" t="n">
        <f aca="false">DSan!V19</f>
        <v>0</v>
      </c>
      <c r="L84" s="56" t="n">
        <f aca="false">SUM(F84:K84)</f>
        <v>0</v>
      </c>
      <c r="M84" s="57" t="n">
        <v>1</v>
      </c>
      <c r="N84" s="55" t="str">
        <f aca="false">'Exhibiciones '!$A$4</f>
        <v>ECATEPEC</v>
      </c>
      <c r="O84" s="55" t="str">
        <f aca="false">'DColg1 '!$D$4</f>
        <v>Ropa Colgada</v>
      </c>
      <c r="P84" s="55" t="n">
        <f aca="false">'DColg1 '!AB34</f>
        <v>0</v>
      </c>
      <c r="Q84" s="55" t="str">
        <f aca="false">'DColg1 '!AC34</f>
        <v/>
      </c>
      <c r="R84" s="55" t="n">
        <f aca="false">'DColg1 '!A34</f>
        <v>0</v>
      </c>
      <c r="S84" s="55" t="n">
        <f aca="false">'DColg1 '!D34</f>
        <v>0</v>
      </c>
      <c r="T84" s="55" t="n">
        <f aca="false">'DColg1 '!H34</f>
        <v>0</v>
      </c>
      <c r="U84" s="55" t="n">
        <f aca="false">'DColg1 '!R34</f>
        <v>0</v>
      </c>
      <c r="V84" s="55" t="n">
        <f aca="false">'DColg1 '!S34</f>
        <v>0</v>
      </c>
      <c r="W84" s="55" t="n">
        <f aca="false">'DColg1 '!T34</f>
        <v>0</v>
      </c>
      <c r="X84" s="56" t="n">
        <f aca="false">SUM(S84:W84)</f>
        <v>0</v>
      </c>
      <c r="Y84" s="58" t="n">
        <v>1</v>
      </c>
    </row>
    <row r="85" customFormat="false" ht="15" hidden="false" customHeight="false" outlineLevel="0" collapsed="false">
      <c r="A85" s="55" t="str">
        <f aca="false">'Exhibiciones '!$A$4</f>
        <v>ECATEPEC</v>
      </c>
      <c r="B85" s="55" t="str">
        <f aca="false">DSan!$D$4</f>
        <v>SANDALIAS</v>
      </c>
      <c r="C85" s="55" t="n">
        <f aca="false">DSan!AG20</f>
        <v>0</v>
      </c>
      <c r="D85" s="55" t="str">
        <f aca="false">IFERROR(VLOOKUP(C85,'Plantilla y Concentrado'!$B$4:$C$677,2,0),"")</f>
        <v/>
      </c>
      <c r="E85" s="55" t="n">
        <f aca="false">DSan!A20</f>
        <v>0</v>
      </c>
      <c r="F85" s="55" t="n">
        <f aca="false">DSan!D20</f>
        <v>0</v>
      </c>
      <c r="G85" s="55" t="n">
        <f aca="false">DSan!M20</f>
        <v>0</v>
      </c>
      <c r="H85" s="55"/>
      <c r="I85" s="55"/>
      <c r="J85" s="55" t="n">
        <f aca="false">DSan!U20</f>
        <v>0</v>
      </c>
      <c r="K85" s="55" t="n">
        <f aca="false">DSan!V20</f>
        <v>0</v>
      </c>
      <c r="L85" s="56" t="n">
        <f aca="false">SUM(F85:K85)</f>
        <v>0</v>
      </c>
      <c r="M85" s="57" t="n">
        <v>1</v>
      </c>
      <c r="N85" s="55" t="str">
        <f aca="false">'Exhibiciones '!$A$4</f>
        <v>ECATEPEC</v>
      </c>
      <c r="O85" s="55" t="str">
        <f aca="false">'DColg1 '!$D$4</f>
        <v>Ropa Colgada</v>
      </c>
      <c r="P85" s="55" t="n">
        <f aca="false">'DColg1 '!AB35</f>
        <v>0</v>
      </c>
      <c r="Q85" s="55" t="str">
        <f aca="false">'DColg1 '!AC35</f>
        <v/>
      </c>
      <c r="R85" s="55" t="n">
        <f aca="false">'DColg1 '!A35</f>
        <v>0</v>
      </c>
      <c r="S85" s="55" t="n">
        <f aca="false">'DColg1 '!D35</f>
        <v>0</v>
      </c>
      <c r="T85" s="55" t="n">
        <f aca="false">'DColg1 '!H35</f>
        <v>0</v>
      </c>
      <c r="U85" s="55" t="n">
        <f aca="false">'DColg1 '!R35</f>
        <v>0</v>
      </c>
      <c r="V85" s="55" t="n">
        <f aca="false">'DColg1 '!S35</f>
        <v>0</v>
      </c>
      <c r="W85" s="55" t="n">
        <f aca="false">'DColg1 '!T35</f>
        <v>0</v>
      </c>
      <c r="X85" s="56" t="n">
        <f aca="false">SUM(S85:W85)</f>
        <v>0</v>
      </c>
      <c r="Y85" s="58" t="n">
        <v>1</v>
      </c>
    </row>
    <row r="86" customFormat="false" ht="15" hidden="false" customHeight="false" outlineLevel="0" collapsed="false">
      <c r="A86" s="55" t="str">
        <f aca="false">'Exhibiciones '!$A$4</f>
        <v>ECATEPEC</v>
      </c>
      <c r="B86" s="55" t="str">
        <f aca="false">DSan!$D$4</f>
        <v>SANDALIAS</v>
      </c>
      <c r="C86" s="55" t="n">
        <f aca="false">DSan!AG21</f>
        <v>0</v>
      </c>
      <c r="D86" s="55" t="str">
        <f aca="false">IFERROR(VLOOKUP(C86,'Plantilla y Concentrado'!$B$4:$C$677,2,0),"")</f>
        <v/>
      </c>
      <c r="E86" s="55" t="n">
        <f aca="false">DSan!A21</f>
        <v>0</v>
      </c>
      <c r="F86" s="55" t="n">
        <f aca="false">DSan!D21</f>
        <v>0</v>
      </c>
      <c r="G86" s="55" t="n">
        <f aca="false">DSan!M21</f>
        <v>0</v>
      </c>
      <c r="H86" s="55"/>
      <c r="I86" s="55"/>
      <c r="J86" s="55" t="n">
        <f aca="false">DSan!U21</f>
        <v>0</v>
      </c>
      <c r="K86" s="55" t="n">
        <f aca="false">DSan!V21</f>
        <v>0</v>
      </c>
      <c r="L86" s="56" t="n">
        <f aca="false">SUM(F86:K86)</f>
        <v>0</v>
      </c>
      <c r="M86" s="57" t="n">
        <v>1</v>
      </c>
      <c r="N86" s="55" t="str">
        <f aca="false">'Exhibiciones '!$A$4</f>
        <v>ECATEPEC</v>
      </c>
      <c r="O86" s="55" t="str">
        <f aca="false">'DColg1 '!$D$4</f>
        <v>Ropa Colgada</v>
      </c>
      <c r="P86" s="55" t="n">
        <f aca="false">'DColg1 '!AB36</f>
        <v>0</v>
      </c>
      <c r="Q86" s="55" t="str">
        <f aca="false">'DColg1 '!AC36</f>
        <v/>
      </c>
      <c r="R86" s="55" t="n">
        <f aca="false">'DColg1 '!A36</f>
        <v>0</v>
      </c>
      <c r="S86" s="55" t="n">
        <f aca="false">'DColg1 '!D36</f>
        <v>0</v>
      </c>
      <c r="T86" s="55" t="n">
        <f aca="false">'DColg1 '!H36</f>
        <v>0</v>
      </c>
      <c r="U86" s="55" t="n">
        <f aca="false">'DColg1 '!R36</f>
        <v>0</v>
      </c>
      <c r="V86" s="55" t="n">
        <f aca="false">'DColg1 '!S36</f>
        <v>0</v>
      </c>
      <c r="W86" s="55" t="n">
        <f aca="false">'DColg1 '!T36</f>
        <v>0</v>
      </c>
      <c r="X86" s="56" t="n">
        <f aca="false">SUM(S86:W86)</f>
        <v>0</v>
      </c>
      <c r="Y86" s="58" t="n">
        <v>1</v>
      </c>
    </row>
    <row r="87" customFormat="false" ht="15" hidden="false" customHeight="false" outlineLevel="0" collapsed="false">
      <c r="A87" s="55" t="str">
        <f aca="false">'Exhibiciones '!$A$4</f>
        <v>ECATEPEC</v>
      </c>
      <c r="B87" s="55" t="str">
        <f aca="false">DSan!$D$4</f>
        <v>SANDALIAS</v>
      </c>
      <c r="C87" s="55" t="n">
        <f aca="false">DSan!AG22</f>
        <v>0</v>
      </c>
      <c r="D87" s="55" t="str">
        <f aca="false">IFERROR(VLOOKUP(C87,'Plantilla y Concentrado'!$B$4:$C$677,2,0),"")</f>
        <v/>
      </c>
      <c r="E87" s="55" t="n">
        <f aca="false">DSan!A22</f>
        <v>0</v>
      </c>
      <c r="F87" s="55" t="n">
        <f aca="false">DSan!D22</f>
        <v>0</v>
      </c>
      <c r="G87" s="55" t="n">
        <f aca="false">DSan!M22</f>
        <v>0</v>
      </c>
      <c r="H87" s="55"/>
      <c r="I87" s="55"/>
      <c r="J87" s="55" t="n">
        <f aca="false">DSan!U22</f>
        <v>0</v>
      </c>
      <c r="K87" s="55" t="n">
        <f aca="false">DSan!V22</f>
        <v>0</v>
      </c>
      <c r="L87" s="56" t="n">
        <f aca="false">SUM(F87:K87)</f>
        <v>0</v>
      </c>
      <c r="M87" s="57" t="n">
        <v>1</v>
      </c>
      <c r="N87" s="55" t="str">
        <f aca="false">'Exhibiciones '!$A$4</f>
        <v>ECATEPEC</v>
      </c>
      <c r="O87" s="55" t="str">
        <f aca="false">'DColg1 '!$D$4</f>
        <v>Ropa Colgada</v>
      </c>
      <c r="P87" s="55" t="n">
        <f aca="false">'DColg1 '!AB37</f>
        <v>0</v>
      </c>
      <c r="Q87" s="55" t="str">
        <f aca="false">'DColg1 '!AC37</f>
        <v/>
      </c>
      <c r="R87" s="55" t="n">
        <f aca="false">'DColg1 '!A37</f>
        <v>0</v>
      </c>
      <c r="S87" s="55" t="n">
        <f aca="false">'DColg1 '!D37</f>
        <v>0</v>
      </c>
      <c r="T87" s="55" t="n">
        <f aca="false">'DColg1 '!H37</f>
        <v>0</v>
      </c>
      <c r="U87" s="55" t="n">
        <f aca="false">'DColg1 '!R37</f>
        <v>0</v>
      </c>
      <c r="V87" s="55" t="n">
        <f aca="false">'DColg1 '!S37</f>
        <v>0</v>
      </c>
      <c r="W87" s="55" t="n">
        <f aca="false">'DColg1 '!T37</f>
        <v>0</v>
      </c>
      <c r="X87" s="56" t="n">
        <f aca="false">SUM(S87:W87)</f>
        <v>0</v>
      </c>
      <c r="Y87" s="58" t="n">
        <v>1</v>
      </c>
    </row>
    <row r="88" customFormat="false" ht="15" hidden="false" customHeight="false" outlineLevel="0" collapsed="false">
      <c r="A88" s="55" t="str">
        <f aca="false">'Exhibiciones '!$A$4</f>
        <v>ECATEPEC</v>
      </c>
      <c r="B88" s="55" t="str">
        <f aca="false">DSan!$D$4</f>
        <v>SANDALIAS</v>
      </c>
      <c r="C88" s="55" t="n">
        <f aca="false">DSan!AG23</f>
        <v>0</v>
      </c>
      <c r="D88" s="55" t="str">
        <f aca="false">IFERROR(VLOOKUP(C88,'Plantilla y Concentrado'!$B$4:$C$677,2,0),"")</f>
        <v/>
      </c>
      <c r="E88" s="55" t="n">
        <f aca="false">DSan!A23</f>
        <v>0</v>
      </c>
      <c r="F88" s="55" t="n">
        <f aca="false">DSan!D23</f>
        <v>0</v>
      </c>
      <c r="G88" s="55" t="n">
        <f aca="false">DSan!M23</f>
        <v>0</v>
      </c>
      <c r="H88" s="55"/>
      <c r="I88" s="55"/>
      <c r="J88" s="55" t="n">
        <f aca="false">DSan!U23</f>
        <v>0</v>
      </c>
      <c r="K88" s="55" t="n">
        <f aca="false">DSan!V23</f>
        <v>0</v>
      </c>
      <c r="L88" s="56" t="n">
        <f aca="false">SUM(F88:K88)</f>
        <v>0</v>
      </c>
      <c r="M88" s="57" t="n">
        <v>1</v>
      </c>
      <c r="N88" s="55" t="str">
        <f aca="false">'Exhibiciones '!$A$4</f>
        <v>ECATEPEC</v>
      </c>
      <c r="O88" s="55" t="str">
        <f aca="false">'DColg1 '!$D$4</f>
        <v>Ropa Colgada</v>
      </c>
      <c r="P88" s="55" t="n">
        <f aca="false">'DColg1 '!AB38</f>
        <v>0</v>
      </c>
      <c r="Q88" s="55" t="str">
        <f aca="false">'DColg1 '!AC38</f>
        <v/>
      </c>
      <c r="R88" s="55" t="n">
        <f aca="false">'DColg1 '!A38</f>
        <v>0</v>
      </c>
      <c r="S88" s="55" t="n">
        <f aca="false">'DColg1 '!D38</f>
        <v>0</v>
      </c>
      <c r="T88" s="55" t="n">
        <f aca="false">'DColg1 '!H38</f>
        <v>0</v>
      </c>
      <c r="U88" s="55" t="n">
        <f aca="false">'DColg1 '!R38</f>
        <v>0</v>
      </c>
      <c r="V88" s="55" t="n">
        <f aca="false">'DColg1 '!S38</f>
        <v>0</v>
      </c>
      <c r="W88" s="55" t="n">
        <f aca="false">'DColg1 '!T38</f>
        <v>0</v>
      </c>
      <c r="X88" s="56" t="n">
        <f aca="false">SUM(S88:W88)</f>
        <v>0</v>
      </c>
      <c r="Y88" s="58" t="n">
        <v>1</v>
      </c>
    </row>
    <row r="89" customFormat="false" ht="15" hidden="false" customHeight="false" outlineLevel="0" collapsed="false">
      <c r="A89" s="55" t="str">
        <f aca="false">'Exhibiciones '!$A$4</f>
        <v>ECATEPEC</v>
      </c>
      <c r="B89" s="55" t="str">
        <f aca="false">DSan!$D$4</f>
        <v>SANDALIAS</v>
      </c>
      <c r="C89" s="55" t="n">
        <f aca="false">DSan!AG24</f>
        <v>0</v>
      </c>
      <c r="D89" s="55" t="str">
        <f aca="false">IFERROR(VLOOKUP(C89,'Plantilla y Concentrado'!$B$4:$C$677,2,0),"")</f>
        <v/>
      </c>
      <c r="E89" s="55" t="n">
        <f aca="false">DSan!A24</f>
        <v>0</v>
      </c>
      <c r="F89" s="55" t="n">
        <f aca="false">DSan!D24</f>
        <v>0</v>
      </c>
      <c r="G89" s="55" t="n">
        <f aca="false">DSan!M24</f>
        <v>0</v>
      </c>
      <c r="H89" s="55"/>
      <c r="I89" s="55"/>
      <c r="J89" s="55" t="n">
        <f aca="false">DSan!U24</f>
        <v>0</v>
      </c>
      <c r="K89" s="55" t="n">
        <f aca="false">DSan!V24</f>
        <v>0</v>
      </c>
      <c r="L89" s="56" t="n">
        <f aca="false">SUM(F89:K89)</f>
        <v>0</v>
      </c>
      <c r="M89" s="57" t="n">
        <v>1</v>
      </c>
      <c r="N89" s="55" t="str">
        <f aca="false">'Exhibiciones '!$A$4</f>
        <v>ECATEPEC</v>
      </c>
      <c r="O89" s="55" t="str">
        <f aca="false">'DColg1 '!$D$4</f>
        <v>Ropa Colgada</v>
      </c>
      <c r="P89" s="55" t="n">
        <f aca="false">'DColg1 '!AB39</f>
        <v>0</v>
      </c>
      <c r="Q89" s="55" t="str">
        <f aca="false">'DColg1 '!AC39</f>
        <v/>
      </c>
      <c r="R89" s="55" t="n">
        <f aca="false">'DColg1 '!A39</f>
        <v>0</v>
      </c>
      <c r="S89" s="55" t="n">
        <f aca="false">'DColg1 '!D39</f>
        <v>0</v>
      </c>
      <c r="T89" s="55" t="n">
        <f aca="false">'DColg1 '!H39</f>
        <v>0</v>
      </c>
      <c r="U89" s="55" t="n">
        <f aca="false">'DColg1 '!R39</f>
        <v>0</v>
      </c>
      <c r="V89" s="55" t="n">
        <f aca="false">'DColg1 '!S39</f>
        <v>0</v>
      </c>
      <c r="W89" s="55" t="n">
        <f aca="false">'DColg1 '!T39</f>
        <v>0</v>
      </c>
      <c r="X89" s="56" t="n">
        <f aca="false">SUM(S89:W89)</f>
        <v>0</v>
      </c>
      <c r="Y89" s="58" t="n">
        <v>1</v>
      </c>
    </row>
    <row r="90" customFormat="false" ht="15" hidden="false" customHeight="false" outlineLevel="0" collapsed="false">
      <c r="A90" s="55" t="str">
        <f aca="false">'Exhibiciones '!$A$4</f>
        <v>ECATEPEC</v>
      </c>
      <c r="B90" s="55" t="str">
        <f aca="false">DSan!$D$4</f>
        <v>SANDALIAS</v>
      </c>
      <c r="C90" s="55" t="n">
        <f aca="false">DSan!AG25</f>
        <v>0</v>
      </c>
      <c r="D90" s="55" t="str">
        <f aca="false">IFERROR(VLOOKUP(C90,'Plantilla y Concentrado'!$B$4:$C$677,2,0),"")</f>
        <v/>
      </c>
      <c r="E90" s="55" t="n">
        <f aca="false">DSan!A25</f>
        <v>0</v>
      </c>
      <c r="F90" s="55" t="n">
        <f aca="false">DSan!D25</f>
        <v>0</v>
      </c>
      <c r="G90" s="55" t="n">
        <f aca="false">DSan!M25</f>
        <v>0</v>
      </c>
      <c r="H90" s="55"/>
      <c r="I90" s="55"/>
      <c r="J90" s="55" t="n">
        <f aca="false">DSan!U25</f>
        <v>0</v>
      </c>
      <c r="K90" s="55" t="n">
        <f aca="false">DSan!V25</f>
        <v>0</v>
      </c>
      <c r="L90" s="56" t="n">
        <f aca="false">SUM(F90:K90)</f>
        <v>0</v>
      </c>
      <c r="M90" s="57" t="n">
        <v>1</v>
      </c>
      <c r="N90" s="55" t="str">
        <f aca="false">'Exhibiciones '!$A$4</f>
        <v>ECATEPEC</v>
      </c>
      <c r="O90" s="55" t="str">
        <f aca="false">'DColg1 '!$D$4</f>
        <v>Ropa Colgada</v>
      </c>
      <c r="P90" s="55" t="n">
        <f aca="false">'DColg1 '!AB40</f>
        <v>0</v>
      </c>
      <c r="Q90" s="55" t="str">
        <f aca="false">'DColg1 '!AC40</f>
        <v/>
      </c>
      <c r="R90" s="55" t="n">
        <f aca="false">'DColg1 '!A40</f>
        <v>0</v>
      </c>
      <c r="S90" s="55" t="n">
        <f aca="false">'DColg1 '!D40</f>
        <v>0</v>
      </c>
      <c r="T90" s="55" t="n">
        <f aca="false">'DColg1 '!H40</f>
        <v>0</v>
      </c>
      <c r="U90" s="55" t="n">
        <f aca="false">'DColg1 '!R40</f>
        <v>0</v>
      </c>
      <c r="V90" s="55" t="n">
        <f aca="false">'DColg1 '!S40</f>
        <v>0</v>
      </c>
      <c r="W90" s="55" t="n">
        <f aca="false">'DColg1 '!T40</f>
        <v>0</v>
      </c>
      <c r="X90" s="56" t="n">
        <f aca="false">SUM(S90:W90)</f>
        <v>0</v>
      </c>
      <c r="Y90" s="58" t="n">
        <v>1</v>
      </c>
    </row>
    <row r="91" customFormat="false" ht="15" hidden="false" customHeight="false" outlineLevel="0" collapsed="false">
      <c r="A91" s="55" t="str">
        <f aca="false">'Exhibiciones '!$A$4</f>
        <v>ECATEPEC</v>
      </c>
      <c r="B91" s="55" t="str">
        <f aca="false">DSan!$D$4</f>
        <v>SANDALIAS</v>
      </c>
      <c r="C91" s="55" t="n">
        <f aca="false">DSan!AG26</f>
        <v>0</v>
      </c>
      <c r="D91" s="55" t="str">
        <f aca="false">IFERROR(VLOOKUP(C91,'Plantilla y Concentrado'!$B$4:$C$677,2,0),"")</f>
        <v/>
      </c>
      <c r="E91" s="55" t="n">
        <f aca="false">DSan!A26</f>
        <v>0</v>
      </c>
      <c r="F91" s="55" t="n">
        <f aca="false">DSan!D26</f>
        <v>0</v>
      </c>
      <c r="G91" s="55" t="n">
        <f aca="false">DSan!M26</f>
        <v>0</v>
      </c>
      <c r="H91" s="55"/>
      <c r="I91" s="55"/>
      <c r="J91" s="55" t="n">
        <f aca="false">DSan!U26</f>
        <v>0</v>
      </c>
      <c r="K91" s="55" t="n">
        <f aca="false">DSan!V26</f>
        <v>0</v>
      </c>
      <c r="L91" s="56" t="n">
        <f aca="false">SUM(F91:K91)</f>
        <v>0</v>
      </c>
      <c r="M91" s="57" t="n">
        <v>1</v>
      </c>
      <c r="N91" s="55" t="str">
        <f aca="false">'Exhibiciones '!$A$4</f>
        <v>ECATEPEC</v>
      </c>
      <c r="O91" s="55" t="str">
        <f aca="false">'DColg1 '!$D$4</f>
        <v>Ropa Colgada</v>
      </c>
      <c r="P91" s="55" t="n">
        <f aca="false">'DColg1 '!AB41</f>
        <v>0</v>
      </c>
      <c r="Q91" s="55" t="str">
        <f aca="false">'DColg1 '!AC41</f>
        <v/>
      </c>
      <c r="R91" s="55" t="n">
        <f aca="false">'DColg1 '!A41</f>
        <v>0</v>
      </c>
      <c r="S91" s="55" t="n">
        <f aca="false">'DColg1 '!D41</f>
        <v>0</v>
      </c>
      <c r="T91" s="55" t="n">
        <f aca="false">'DColg1 '!H41</f>
        <v>0</v>
      </c>
      <c r="U91" s="55" t="n">
        <f aca="false">'DColg1 '!R41</f>
        <v>0</v>
      </c>
      <c r="V91" s="55" t="n">
        <f aca="false">'DColg1 '!S41</f>
        <v>0</v>
      </c>
      <c r="W91" s="55" t="n">
        <f aca="false">'DColg1 '!T41</f>
        <v>0</v>
      </c>
      <c r="X91" s="56" t="n">
        <f aca="false">SUM(S91:W91)</f>
        <v>0</v>
      </c>
      <c r="Y91" s="58" t="n">
        <v>1</v>
      </c>
    </row>
    <row r="92" customFormat="false" ht="15" hidden="false" customHeight="false" outlineLevel="0" collapsed="false">
      <c r="A92" s="55" t="str">
        <f aca="false">'Exhibiciones '!$A$4</f>
        <v>ECATEPEC</v>
      </c>
      <c r="B92" s="55" t="str">
        <f aca="false">DSan!$D$4</f>
        <v>SANDALIAS</v>
      </c>
      <c r="C92" s="55" t="n">
        <f aca="false">DSan!AG27</f>
        <v>0</v>
      </c>
      <c r="D92" s="55" t="str">
        <f aca="false">IFERROR(VLOOKUP(C92,'Plantilla y Concentrado'!$B$4:$C$677,2,0),"")</f>
        <v/>
      </c>
      <c r="E92" s="55" t="n">
        <f aca="false">DSan!A27</f>
        <v>0</v>
      </c>
      <c r="F92" s="55" t="n">
        <f aca="false">DSan!D27</f>
        <v>0</v>
      </c>
      <c r="G92" s="55" t="n">
        <f aca="false">DSan!M27</f>
        <v>0</v>
      </c>
      <c r="H92" s="55"/>
      <c r="I92" s="55"/>
      <c r="J92" s="55" t="n">
        <f aca="false">DSan!U27</f>
        <v>0</v>
      </c>
      <c r="K92" s="55" t="n">
        <f aca="false">DSan!V27</f>
        <v>0</v>
      </c>
      <c r="L92" s="56" t="n">
        <f aca="false">SUM(F92:K92)</f>
        <v>0</v>
      </c>
      <c r="M92" s="57" t="n">
        <v>1</v>
      </c>
      <c r="N92" s="55" t="str">
        <f aca="false">'Exhibiciones '!$A$4</f>
        <v>ECATEPEC</v>
      </c>
      <c r="O92" s="55" t="str">
        <f aca="false">'DColg1 '!$D$4</f>
        <v>Ropa Colgada</v>
      </c>
      <c r="P92" s="55" t="n">
        <f aca="false">'DColg1 '!AB42</f>
        <v>0</v>
      </c>
      <c r="Q92" s="55" t="str">
        <f aca="false">'DColg1 '!AC42</f>
        <v/>
      </c>
      <c r="R92" s="55" t="n">
        <f aca="false">'DColg1 '!A42</f>
        <v>0</v>
      </c>
      <c r="S92" s="55" t="n">
        <f aca="false">'DColg1 '!D42</f>
        <v>0</v>
      </c>
      <c r="T92" s="55" t="n">
        <f aca="false">'DColg1 '!H42</f>
        <v>0</v>
      </c>
      <c r="U92" s="55" t="n">
        <f aca="false">'DColg1 '!R42</f>
        <v>0</v>
      </c>
      <c r="V92" s="55" t="n">
        <f aca="false">'DColg1 '!S42</f>
        <v>0</v>
      </c>
      <c r="W92" s="55" t="n">
        <f aca="false">'DColg1 '!T42</f>
        <v>0</v>
      </c>
      <c r="X92" s="56" t="n">
        <f aca="false">SUM(S92:W92)</f>
        <v>0</v>
      </c>
      <c r="Y92" s="58" t="n">
        <v>1</v>
      </c>
    </row>
    <row r="93" customFormat="false" ht="15" hidden="false" customHeight="false" outlineLevel="0" collapsed="false">
      <c r="A93" s="55" t="str">
        <f aca="false">'Exhibiciones '!$A$4</f>
        <v>ECATEPEC</v>
      </c>
      <c r="B93" s="55" t="str">
        <f aca="false">DSan!$D$4</f>
        <v>SANDALIAS</v>
      </c>
      <c r="C93" s="55" t="n">
        <f aca="false">DSan!AG28</f>
        <v>0</v>
      </c>
      <c r="D93" s="55" t="str">
        <f aca="false">IFERROR(VLOOKUP(C93,'Plantilla y Concentrado'!$B$4:$C$677,2,0),"")</f>
        <v/>
      </c>
      <c r="E93" s="55" t="n">
        <f aca="false">DSan!A28</f>
        <v>0</v>
      </c>
      <c r="F93" s="55" t="n">
        <f aca="false">DSan!D28</f>
        <v>0</v>
      </c>
      <c r="G93" s="55" t="n">
        <f aca="false">DSan!M28</f>
        <v>0</v>
      </c>
      <c r="H93" s="55"/>
      <c r="I93" s="55"/>
      <c r="J93" s="55" t="n">
        <f aca="false">DSan!U28</f>
        <v>0</v>
      </c>
      <c r="K93" s="55" t="n">
        <f aca="false">DSan!V28</f>
        <v>0</v>
      </c>
      <c r="L93" s="56" t="n">
        <f aca="false">SUM(F93:K93)</f>
        <v>0</v>
      </c>
      <c r="M93" s="57" t="n">
        <v>1</v>
      </c>
      <c r="N93" s="55" t="str">
        <f aca="false">'Exhibiciones '!$A$4</f>
        <v>ECATEPEC</v>
      </c>
      <c r="O93" s="55" t="str">
        <f aca="false">'DColg1 '!$D$4</f>
        <v>Ropa Colgada</v>
      </c>
      <c r="P93" s="55" t="n">
        <f aca="false">'DColg1 '!AB43</f>
        <v>0</v>
      </c>
      <c r="Q93" s="55" t="str">
        <f aca="false">'DColg1 '!AC43</f>
        <v/>
      </c>
      <c r="R93" s="55" t="n">
        <f aca="false">'DColg1 '!A43</f>
        <v>0</v>
      </c>
      <c r="S93" s="55" t="n">
        <f aca="false">'DColg1 '!D43</f>
        <v>0</v>
      </c>
      <c r="T93" s="55" t="n">
        <f aca="false">'DColg1 '!H43</f>
        <v>0</v>
      </c>
      <c r="U93" s="55" t="n">
        <f aca="false">'DColg1 '!R43</f>
        <v>0</v>
      </c>
      <c r="V93" s="55" t="n">
        <f aca="false">'DColg1 '!S43</f>
        <v>0</v>
      </c>
      <c r="W93" s="55" t="n">
        <f aca="false">'DColg1 '!T43</f>
        <v>0</v>
      </c>
      <c r="X93" s="56" t="n">
        <f aca="false">SUM(S93:W93)</f>
        <v>0</v>
      </c>
      <c r="Y93" s="58" t="n">
        <v>1</v>
      </c>
    </row>
    <row r="94" customFormat="false" ht="15" hidden="false" customHeight="false" outlineLevel="0" collapsed="false">
      <c r="A94" s="55" t="str">
        <f aca="false">'Exhibiciones '!$A$4</f>
        <v>ECATEPEC</v>
      </c>
      <c r="B94" s="55" t="str">
        <f aca="false">DSan!$D$4</f>
        <v>SANDALIAS</v>
      </c>
      <c r="C94" s="55" t="n">
        <f aca="false">DSan!AG29</f>
        <v>0</v>
      </c>
      <c r="D94" s="55" t="str">
        <f aca="false">IFERROR(VLOOKUP(C94,'Plantilla y Concentrado'!$B$4:$C$677,2,0),"")</f>
        <v/>
      </c>
      <c r="E94" s="55" t="n">
        <f aca="false">DSan!A29</f>
        <v>0</v>
      </c>
      <c r="F94" s="55" t="n">
        <f aca="false">DSan!D29</f>
        <v>0</v>
      </c>
      <c r="G94" s="55" t="n">
        <f aca="false">DSan!M29</f>
        <v>0</v>
      </c>
      <c r="H94" s="55"/>
      <c r="I94" s="55"/>
      <c r="J94" s="55" t="n">
        <f aca="false">DSan!U29</f>
        <v>0</v>
      </c>
      <c r="K94" s="55" t="n">
        <f aca="false">DSan!V29</f>
        <v>0</v>
      </c>
      <c r="L94" s="56" t="n">
        <f aca="false">SUM(F94:K94)</f>
        <v>0</v>
      </c>
      <c r="M94" s="57" t="n">
        <v>1</v>
      </c>
      <c r="N94" s="55" t="str">
        <f aca="false">'Exhibiciones '!$A$4</f>
        <v>ECATEPEC</v>
      </c>
      <c r="O94" s="55" t="str">
        <f aca="false">'DColg1 '!$D$4</f>
        <v>Ropa Colgada</v>
      </c>
      <c r="P94" s="55" t="n">
        <f aca="false">'DColg1 '!AB44</f>
        <v>0</v>
      </c>
      <c r="Q94" s="55" t="str">
        <f aca="false">'DColg1 '!AC44</f>
        <v/>
      </c>
      <c r="R94" s="55" t="n">
        <f aca="false">'DColg1 '!A44</f>
        <v>0</v>
      </c>
      <c r="S94" s="55" t="n">
        <f aca="false">'DColg1 '!D44</f>
        <v>0</v>
      </c>
      <c r="T94" s="55" t="n">
        <f aca="false">'DColg1 '!H44</f>
        <v>0</v>
      </c>
      <c r="U94" s="55" t="n">
        <f aca="false">'DColg1 '!R44</f>
        <v>0</v>
      </c>
      <c r="V94" s="55" t="n">
        <f aca="false">'DColg1 '!S44</f>
        <v>0</v>
      </c>
      <c r="W94" s="55" t="n">
        <f aca="false">'DColg1 '!T44</f>
        <v>0</v>
      </c>
      <c r="X94" s="56" t="n">
        <f aca="false">SUM(S94:W94)</f>
        <v>0</v>
      </c>
      <c r="Y94" s="58" t="n">
        <v>1</v>
      </c>
    </row>
    <row r="95" customFormat="false" ht="15" hidden="false" customHeight="false" outlineLevel="0" collapsed="false">
      <c r="A95" s="55" t="str">
        <f aca="false">'Exhibiciones '!$A$4</f>
        <v>ECATEPEC</v>
      </c>
      <c r="B95" s="55" t="str">
        <f aca="false">DSan!$D$4</f>
        <v>SANDALIAS</v>
      </c>
      <c r="C95" s="55" t="n">
        <f aca="false">DSan!AG30</f>
        <v>0</v>
      </c>
      <c r="D95" s="55" t="str">
        <f aca="false">IFERROR(VLOOKUP(C95,'Plantilla y Concentrado'!$B$4:$C$677,2,0),"")</f>
        <v/>
      </c>
      <c r="E95" s="55" t="n">
        <f aca="false">DSan!A30</f>
        <v>0</v>
      </c>
      <c r="F95" s="55" t="n">
        <f aca="false">DSan!D30</f>
        <v>0</v>
      </c>
      <c r="G95" s="55" t="n">
        <f aca="false">DSan!M30</f>
        <v>0</v>
      </c>
      <c r="H95" s="55"/>
      <c r="I95" s="55"/>
      <c r="J95" s="55" t="n">
        <f aca="false">DSan!U30</f>
        <v>0</v>
      </c>
      <c r="K95" s="55" t="n">
        <f aca="false">DSan!V30</f>
        <v>0</v>
      </c>
      <c r="L95" s="56" t="n">
        <f aca="false">SUM(F95:K95)</f>
        <v>0</v>
      </c>
      <c r="M95" s="57" t="n">
        <v>1</v>
      </c>
      <c r="N95" s="55" t="str">
        <f aca="false">'Exhibiciones '!$A$4</f>
        <v>ECATEPEC</v>
      </c>
      <c r="O95" s="55" t="str">
        <f aca="false">Jeans!$E$4</f>
        <v>Jeans</v>
      </c>
      <c r="P95" s="55" t="n">
        <f aca="false">Jeans!AC10</f>
        <v>0</v>
      </c>
      <c r="Q95" s="55" t="str">
        <f aca="false">Jeans!AD10</f>
        <v/>
      </c>
      <c r="R95" s="55" t="n">
        <f aca="false">Jeans!B10</f>
        <v>26</v>
      </c>
      <c r="S95" s="55" t="s">
        <v>37</v>
      </c>
      <c r="T95" s="55" t="n">
        <f aca="false">Jeans!G10</f>
        <v>0</v>
      </c>
      <c r="U95" s="55" t="n">
        <f aca="false">Jeans!T10</f>
        <v>0</v>
      </c>
      <c r="V95" s="55" t="n">
        <f aca="false">Jeans!R10</f>
        <v>0</v>
      </c>
      <c r="W95" s="55" t="n">
        <f aca="false">Jeans!S10</f>
        <v>0</v>
      </c>
      <c r="X95" s="56" t="n">
        <f aca="false">SUM(S95:W95)</f>
        <v>0</v>
      </c>
      <c r="Y95" s="58" t="n">
        <v>1</v>
      </c>
    </row>
    <row r="96" customFormat="false" ht="15" hidden="false" customHeight="false" outlineLevel="0" collapsed="false">
      <c r="A96" s="55" t="str">
        <f aca="false">'Exhibiciones '!$A$4</f>
        <v>ECATEPEC</v>
      </c>
      <c r="B96" s="55" t="str">
        <f aca="false">DCon!$D$4</f>
        <v>Confort</v>
      </c>
      <c r="C96" s="55" t="n">
        <f aca="false">DCon!AG9</f>
        <v>136675</v>
      </c>
      <c r="D96" s="55" t="str">
        <f aca="false">IFERROR(VLOOKUP(C96,'Plantilla y Concentrado'!$B$4:$C$677,2,0),"")</f>
        <v>Montiel Ramirez Cintya Elizabeth</v>
      </c>
      <c r="E96" s="55" t="str">
        <f aca="false">DCon!A9</f>
        <v>32B</v>
      </c>
      <c r="F96" s="55" t="n">
        <f aca="false">DCon!D9</f>
        <v>0</v>
      </c>
      <c r="G96" s="55" t="n">
        <f aca="false">DCon!M9</f>
        <v>0</v>
      </c>
      <c r="H96" s="55"/>
      <c r="I96" s="55"/>
      <c r="J96" s="55" t="n">
        <f aca="false">DCon!U9</f>
        <v>0</v>
      </c>
      <c r="K96" s="55" t="n">
        <f aca="false">DCon!V9</f>
        <v>0</v>
      </c>
      <c r="L96" s="56" t="n">
        <f aca="false">SUM(F96:K96)</f>
        <v>0</v>
      </c>
      <c r="M96" s="57" t="n">
        <v>1</v>
      </c>
      <c r="N96" s="55" t="str">
        <f aca="false">'Exhibiciones '!$A$4</f>
        <v>ECATEPEC</v>
      </c>
      <c r="O96" s="55" t="str">
        <f aca="false">Jeans!$E$4</f>
        <v>Jeans</v>
      </c>
      <c r="P96" s="55" t="n">
        <f aca="false">Jeans!AC11</f>
        <v>0</v>
      </c>
      <c r="Q96" s="55" t="str">
        <f aca="false">Jeans!AD11</f>
        <v/>
      </c>
      <c r="R96" s="55" t="n">
        <f aca="false">Jeans!B11</f>
        <v>27</v>
      </c>
      <c r="S96" s="55" t="s">
        <v>37</v>
      </c>
      <c r="T96" s="55" t="n">
        <f aca="false">Jeans!G11</f>
        <v>0</v>
      </c>
      <c r="U96" s="55" t="n">
        <f aca="false">Jeans!T11</f>
        <v>0</v>
      </c>
      <c r="V96" s="55" t="n">
        <f aca="false">Jeans!R11</f>
        <v>0</v>
      </c>
      <c r="W96" s="55" t="n">
        <f aca="false">Jeans!S11</f>
        <v>0</v>
      </c>
      <c r="X96" s="56" t="n">
        <f aca="false">SUM(S96:W96)</f>
        <v>0</v>
      </c>
      <c r="Y96" s="58" t="n">
        <v>1</v>
      </c>
    </row>
    <row r="97" customFormat="false" ht="15" hidden="false" customHeight="false" outlineLevel="0" collapsed="false">
      <c r="A97" s="55" t="str">
        <f aca="false">'Exhibiciones '!$A$4</f>
        <v>ECATEPEC</v>
      </c>
      <c r="B97" s="55" t="str">
        <f aca="false">DCon!$D$4</f>
        <v>Confort</v>
      </c>
      <c r="C97" s="55" t="n">
        <f aca="false">DCon!AG10</f>
        <v>151630</v>
      </c>
      <c r="D97" s="55" t="str">
        <f aca="false">IFERROR(VLOOKUP(C97,'Plantilla y Concentrado'!$B$4:$C$677,2,0),"")</f>
        <v>Muñoz Lara Karla Paola</v>
      </c>
      <c r="E97" s="55" t="n">
        <f aca="false">DCon!A10</f>
        <v>33</v>
      </c>
      <c r="F97" s="55" t="n">
        <f aca="false">DCon!D10</f>
        <v>0</v>
      </c>
      <c r="G97" s="55" t="n">
        <f aca="false">DCon!M10</f>
        <v>0</v>
      </c>
      <c r="H97" s="55"/>
      <c r="I97" s="55"/>
      <c r="J97" s="55" t="n">
        <f aca="false">DCon!U10</f>
        <v>3</v>
      </c>
      <c r="K97" s="55" t="n">
        <f aca="false">DCon!V10</f>
        <v>0</v>
      </c>
      <c r="L97" s="56" t="n">
        <f aca="false">SUM(F97:K97)</f>
        <v>3</v>
      </c>
      <c r="M97" s="57" t="n">
        <v>1</v>
      </c>
      <c r="N97" s="55" t="str">
        <f aca="false">'Exhibiciones '!$A$4</f>
        <v>ECATEPEC</v>
      </c>
      <c r="O97" s="55" t="str">
        <f aca="false">Jeans!$E$4</f>
        <v>Jeans</v>
      </c>
      <c r="P97" s="55" t="n">
        <f aca="false">Jeans!AC12</f>
        <v>0</v>
      </c>
      <c r="Q97" s="55" t="str">
        <f aca="false">Jeans!AD12</f>
        <v/>
      </c>
      <c r="R97" s="55" t="n">
        <f aca="false">Jeans!B12</f>
        <v>28</v>
      </c>
      <c r="S97" s="55" t="s">
        <v>37</v>
      </c>
      <c r="T97" s="55" t="n">
        <f aca="false">Jeans!G12</f>
        <v>0</v>
      </c>
      <c r="U97" s="55" t="n">
        <f aca="false">Jeans!T12</f>
        <v>0</v>
      </c>
      <c r="V97" s="55" t="n">
        <f aca="false">Jeans!R12</f>
        <v>0</v>
      </c>
      <c r="W97" s="55" t="n">
        <f aca="false">Jeans!S12</f>
        <v>0</v>
      </c>
      <c r="X97" s="56" t="n">
        <f aca="false">SUM(S97:W97)</f>
        <v>0</v>
      </c>
      <c r="Y97" s="58" t="n">
        <v>1</v>
      </c>
    </row>
    <row r="98" customFormat="false" ht="15" hidden="false" customHeight="false" outlineLevel="0" collapsed="false">
      <c r="A98" s="55" t="str">
        <f aca="false">'Exhibiciones '!$A$4</f>
        <v>ECATEPEC</v>
      </c>
      <c r="B98" s="55" t="str">
        <f aca="false">DCon!$D$4</f>
        <v>Confort</v>
      </c>
      <c r="C98" s="55" t="n">
        <f aca="false">DCon!AG11</f>
        <v>155938</v>
      </c>
      <c r="D98" s="55" t="str">
        <f aca="false">IFERROR(VLOOKUP(C98,'Plantilla y Concentrado'!$B$4:$C$677,2,0),"")</f>
        <v>Aguilar Flores Erika Jazmin</v>
      </c>
      <c r="E98" s="55" t="n">
        <f aca="false">DCon!A11</f>
        <v>34</v>
      </c>
      <c r="F98" s="55" t="n">
        <f aca="false">DCon!D11</f>
        <v>0</v>
      </c>
      <c r="G98" s="55" t="n">
        <f aca="false">DCon!M11</f>
        <v>0</v>
      </c>
      <c r="H98" s="55"/>
      <c r="I98" s="55"/>
      <c r="J98" s="55" t="n">
        <f aca="false">DCon!U11</f>
        <v>1</v>
      </c>
      <c r="K98" s="55" t="n">
        <f aca="false">DCon!V11</f>
        <v>0</v>
      </c>
      <c r="L98" s="56" t="n">
        <f aca="false">SUM(F98:K98)</f>
        <v>1</v>
      </c>
      <c r="M98" s="57" t="n">
        <v>1</v>
      </c>
      <c r="N98" s="55" t="str">
        <f aca="false">'Exhibiciones '!$A$4</f>
        <v>ECATEPEC</v>
      </c>
      <c r="O98" s="55" t="str">
        <f aca="false">Jeans!$E$4</f>
        <v>Jeans</v>
      </c>
      <c r="P98" s="55" t="n">
        <f aca="false">Jeans!AC13</f>
        <v>0</v>
      </c>
      <c r="Q98" s="55" t="str">
        <f aca="false">Jeans!AD13</f>
        <v/>
      </c>
      <c r="R98" s="55" t="n">
        <f aca="false">Jeans!B13</f>
        <v>29</v>
      </c>
      <c r="S98" s="55" t="s">
        <v>37</v>
      </c>
      <c r="T98" s="55" t="n">
        <f aca="false">Jeans!G13</f>
        <v>0</v>
      </c>
      <c r="U98" s="55" t="n">
        <f aca="false">Jeans!T13</f>
        <v>0</v>
      </c>
      <c r="V98" s="55" t="n">
        <f aca="false">Jeans!R13</f>
        <v>0</v>
      </c>
      <c r="W98" s="55" t="n">
        <f aca="false">Jeans!S13</f>
        <v>0</v>
      </c>
      <c r="X98" s="56" t="n">
        <f aca="false">SUM(S98:W98)</f>
        <v>0</v>
      </c>
      <c r="Y98" s="58" t="n">
        <v>1</v>
      </c>
    </row>
    <row r="99" customFormat="false" ht="15" hidden="false" customHeight="false" outlineLevel="0" collapsed="false">
      <c r="A99" s="55" t="str">
        <f aca="false">'Exhibiciones '!$A$4</f>
        <v>ECATEPEC</v>
      </c>
      <c r="B99" s="55" t="str">
        <f aca="false">DCon!$D$4</f>
        <v>Confort</v>
      </c>
      <c r="C99" s="55" t="n">
        <f aca="false">DCon!AG12</f>
        <v>136867</v>
      </c>
      <c r="D99" s="55" t="str">
        <f aca="false">IFERROR(VLOOKUP(C99,'Plantilla y Concentrado'!$B$4:$C$677,2,0),"")</f>
        <v>Barba Ramirez Jatziri Lizeth</v>
      </c>
      <c r="E99" s="55" t="n">
        <f aca="false">DCon!A12</f>
        <v>35</v>
      </c>
      <c r="F99" s="55" t="n">
        <f aca="false">DCon!D12</f>
        <v>0</v>
      </c>
      <c r="G99" s="55" t="n">
        <f aca="false">DCon!M12</f>
        <v>0</v>
      </c>
      <c r="H99" s="55"/>
      <c r="I99" s="55"/>
      <c r="J99" s="55" t="n">
        <f aca="false">DCon!U12</f>
        <v>0</v>
      </c>
      <c r="K99" s="55" t="n">
        <f aca="false">DCon!V12</f>
        <v>0</v>
      </c>
      <c r="L99" s="56" t="n">
        <f aca="false">SUM(F99:K99)</f>
        <v>0</v>
      </c>
      <c r="M99" s="57" t="n">
        <v>1</v>
      </c>
      <c r="N99" s="55" t="str">
        <f aca="false">'Exhibiciones '!$A$4</f>
        <v>ECATEPEC</v>
      </c>
      <c r="O99" s="55" t="str">
        <f aca="false">Jeans!$E$4</f>
        <v>Jeans</v>
      </c>
      <c r="P99" s="55" t="n">
        <f aca="false">Jeans!AC14</f>
        <v>0</v>
      </c>
      <c r="Q99" s="55" t="str">
        <f aca="false">Jeans!AD14</f>
        <v/>
      </c>
      <c r="R99" s="55" t="n">
        <f aca="false">Jeans!B14</f>
        <v>30</v>
      </c>
      <c r="S99" s="55" t="s">
        <v>37</v>
      </c>
      <c r="T99" s="55" t="n">
        <f aca="false">Jeans!G14</f>
        <v>0</v>
      </c>
      <c r="U99" s="55" t="n">
        <f aca="false">Jeans!T14</f>
        <v>0</v>
      </c>
      <c r="V99" s="55" t="n">
        <f aca="false">Jeans!R14</f>
        <v>0</v>
      </c>
      <c r="W99" s="55" t="n">
        <f aca="false">Jeans!S14</f>
        <v>0</v>
      </c>
      <c r="X99" s="56" t="n">
        <f aca="false">SUM(S99:W99)</f>
        <v>0</v>
      </c>
      <c r="Y99" s="58" t="n">
        <v>1</v>
      </c>
    </row>
    <row r="100" customFormat="false" ht="15" hidden="false" customHeight="false" outlineLevel="0" collapsed="false">
      <c r="A100" s="55" t="str">
        <f aca="false">'Exhibiciones '!$A$4</f>
        <v>ECATEPEC</v>
      </c>
      <c r="B100" s="55" t="str">
        <f aca="false">DCon!$D$4</f>
        <v>Confort</v>
      </c>
      <c r="C100" s="55" t="n">
        <f aca="false">DCon!AG13</f>
        <v>158001</v>
      </c>
      <c r="D100" s="55" t="str">
        <f aca="false">IFERROR(VLOOKUP(C100,'Plantilla y Concentrado'!$B$4:$C$677,2,0),"")</f>
        <v>Nuñez Garcia Clarissa Naomi</v>
      </c>
      <c r="E100" s="55" t="n">
        <f aca="false">DCon!A13</f>
        <v>36</v>
      </c>
      <c r="F100" s="55" t="n">
        <f aca="false">DCon!D13</f>
        <v>0</v>
      </c>
      <c r="G100" s="55" t="n">
        <f aca="false">DCon!M13</f>
        <v>0</v>
      </c>
      <c r="H100" s="55"/>
      <c r="I100" s="55"/>
      <c r="J100" s="55" t="n">
        <f aca="false">DCon!U13</f>
        <v>0</v>
      </c>
      <c r="K100" s="55" t="n">
        <f aca="false">DCon!V13</f>
        <v>0</v>
      </c>
      <c r="L100" s="56" t="n">
        <f aca="false">SUM(F100:K100)</f>
        <v>0</v>
      </c>
      <c r="M100" s="57" t="n">
        <v>1</v>
      </c>
      <c r="N100" s="55" t="str">
        <f aca="false">'Exhibiciones '!$A$4</f>
        <v>ECATEPEC</v>
      </c>
      <c r="O100" s="55" t="str">
        <f aca="false">Jeans!$E$4</f>
        <v>Jeans</v>
      </c>
      <c r="P100" s="55" t="n">
        <f aca="false">Jeans!AC15</f>
        <v>0</v>
      </c>
      <c r="Q100" s="55" t="str">
        <f aca="false">Jeans!AD15</f>
        <v/>
      </c>
      <c r="R100" s="55" t="n">
        <f aca="false">Jeans!B15</f>
        <v>31</v>
      </c>
      <c r="S100" s="55" t="s">
        <v>37</v>
      </c>
      <c r="T100" s="55" t="n">
        <f aca="false">Jeans!G15</f>
        <v>1</v>
      </c>
      <c r="U100" s="55" t="n">
        <f aca="false">Jeans!T15</f>
        <v>0</v>
      </c>
      <c r="V100" s="55" t="n">
        <f aca="false">Jeans!R15</f>
        <v>0</v>
      </c>
      <c r="W100" s="55" t="n">
        <f aca="false">Jeans!S15</f>
        <v>0</v>
      </c>
      <c r="X100" s="56" t="n">
        <f aca="false">SUM(S100:W100)</f>
        <v>1</v>
      </c>
      <c r="Y100" s="58" t="n">
        <v>1</v>
      </c>
    </row>
    <row r="101" customFormat="false" ht="15" hidden="false" customHeight="false" outlineLevel="0" collapsed="false">
      <c r="A101" s="55" t="str">
        <f aca="false">'Exhibiciones '!$A$4</f>
        <v>ECATEPEC</v>
      </c>
      <c r="B101" s="55" t="str">
        <f aca="false">DCon!$D$4</f>
        <v>Confort</v>
      </c>
      <c r="C101" s="55" t="n">
        <f aca="false">DCon!AG14</f>
        <v>141072</v>
      </c>
      <c r="D101" s="55" t="str">
        <f aca="false">IFERROR(VLOOKUP(C101,'Plantilla y Concentrado'!$B$4:$C$677,2,0),"")</f>
        <v>Ramirez Vazquez Lizeth Mariel</v>
      </c>
      <c r="E101" s="55" t="str">
        <f aca="false">DCon!A14</f>
        <v>37A</v>
      </c>
      <c r="F101" s="55" t="n">
        <f aca="false">DCon!D14</f>
        <v>0</v>
      </c>
      <c r="G101" s="55" t="n">
        <f aca="false">DCon!M14</f>
        <v>0</v>
      </c>
      <c r="H101" s="55"/>
      <c r="I101" s="55"/>
      <c r="J101" s="55" t="n">
        <f aca="false">DCon!U14</f>
        <v>0</v>
      </c>
      <c r="K101" s="55" t="n">
        <f aca="false">DCon!V14</f>
        <v>0</v>
      </c>
      <c r="L101" s="56" t="n">
        <f aca="false">SUM(F101:K101)</f>
        <v>0</v>
      </c>
      <c r="M101" s="57" t="n">
        <v>1</v>
      </c>
      <c r="N101" s="55" t="str">
        <f aca="false">'Exhibiciones '!$A$4</f>
        <v>ECATEPEC</v>
      </c>
      <c r="O101" s="55" t="str">
        <f aca="false">Jeans!$E$4</f>
        <v>Jeans</v>
      </c>
      <c r="P101" s="55" t="n">
        <f aca="false">Jeans!AC16</f>
        <v>0</v>
      </c>
      <c r="Q101" s="55" t="str">
        <f aca="false">Jeans!AD16</f>
        <v/>
      </c>
      <c r="R101" s="55" t="n">
        <f aca="false">Jeans!B16</f>
        <v>32</v>
      </c>
      <c r="S101" s="55" t="s">
        <v>37</v>
      </c>
      <c r="T101" s="55" t="n">
        <f aca="false">Jeans!G16</f>
        <v>0</v>
      </c>
      <c r="U101" s="55" t="n">
        <f aca="false">Jeans!T16</f>
        <v>0</v>
      </c>
      <c r="V101" s="55" t="n">
        <f aca="false">Jeans!R16</f>
        <v>0</v>
      </c>
      <c r="W101" s="55" t="n">
        <f aca="false">Jeans!S16</f>
        <v>0</v>
      </c>
      <c r="X101" s="56" t="n">
        <f aca="false">SUM(S101:W101)</f>
        <v>0</v>
      </c>
      <c r="Y101" s="58" t="n">
        <v>1</v>
      </c>
    </row>
    <row r="102" customFormat="false" ht="15" hidden="false" customHeight="false" outlineLevel="0" collapsed="false">
      <c r="A102" s="55" t="str">
        <f aca="false">'Exhibiciones '!$A$4</f>
        <v>ECATEPEC</v>
      </c>
      <c r="B102" s="55" t="str">
        <f aca="false">DCon!$D$4</f>
        <v>Confort</v>
      </c>
      <c r="C102" s="55" t="n">
        <f aca="false">DCon!AG15</f>
        <v>0</v>
      </c>
      <c r="D102" s="55" t="str">
        <f aca="false">IFERROR(VLOOKUP(C102,'Plantilla y Concentrado'!$B$4:$C$677,2,0),"")</f>
        <v/>
      </c>
      <c r="E102" s="55" t="n">
        <f aca="false">DCon!A15</f>
        <v>0</v>
      </c>
      <c r="F102" s="55" t="n">
        <f aca="false">DCon!D15</f>
        <v>0</v>
      </c>
      <c r="G102" s="55" t="n">
        <f aca="false">DCon!M15</f>
        <v>0</v>
      </c>
      <c r="H102" s="55"/>
      <c r="I102" s="55"/>
      <c r="J102" s="55" t="n">
        <f aca="false">DCon!U15</f>
        <v>0</v>
      </c>
      <c r="K102" s="55" t="n">
        <f aca="false">DCon!V15</f>
        <v>0</v>
      </c>
      <c r="L102" s="56" t="n">
        <f aca="false">SUM(F102:K102)</f>
        <v>0</v>
      </c>
      <c r="M102" s="57" t="n">
        <v>1</v>
      </c>
      <c r="N102" s="55" t="str">
        <f aca="false">'Exhibiciones '!$A$4</f>
        <v>ECATEPEC</v>
      </c>
      <c r="O102" s="55" t="str">
        <f aca="false">Jeans!$E$4</f>
        <v>Jeans</v>
      </c>
      <c r="P102" s="55" t="n">
        <f aca="false">Jeans!AC17</f>
        <v>0</v>
      </c>
      <c r="Q102" s="55" t="str">
        <f aca="false">Jeans!AD17</f>
        <v/>
      </c>
      <c r="R102" s="55" t="n">
        <f aca="false">Jeans!B17</f>
        <v>33</v>
      </c>
      <c r="S102" s="55" t="s">
        <v>37</v>
      </c>
      <c r="T102" s="55" t="n">
        <f aca="false">Jeans!G17</f>
        <v>0</v>
      </c>
      <c r="U102" s="55" t="n">
        <f aca="false">Jeans!T17</f>
        <v>0</v>
      </c>
      <c r="V102" s="55" t="n">
        <f aca="false">Jeans!R17</f>
        <v>0</v>
      </c>
      <c r="W102" s="55" t="n">
        <f aca="false">Jeans!S17</f>
        <v>0</v>
      </c>
      <c r="X102" s="56" t="n">
        <f aca="false">SUM(S102:W102)</f>
        <v>0</v>
      </c>
      <c r="Y102" s="58" t="n">
        <v>1</v>
      </c>
    </row>
    <row r="103" customFormat="false" ht="15" hidden="false" customHeight="false" outlineLevel="0" collapsed="false">
      <c r="A103" s="55" t="str">
        <f aca="false">'Exhibiciones '!$A$4</f>
        <v>ECATEPEC</v>
      </c>
      <c r="B103" s="55" t="str">
        <f aca="false">DCon!$D$4</f>
        <v>Confort</v>
      </c>
      <c r="C103" s="55" t="n">
        <f aca="false">DCon!AG16</f>
        <v>0</v>
      </c>
      <c r="D103" s="55" t="str">
        <f aca="false">IFERROR(VLOOKUP(C103,'Plantilla y Concentrado'!$B$4:$C$677,2,0),"")</f>
        <v/>
      </c>
      <c r="E103" s="55" t="n">
        <f aca="false">DCon!A16</f>
        <v>0</v>
      </c>
      <c r="F103" s="55" t="n">
        <f aca="false">DCon!D16</f>
        <v>0</v>
      </c>
      <c r="G103" s="55" t="n">
        <f aca="false">DCon!M16</f>
        <v>0</v>
      </c>
      <c r="H103" s="55"/>
      <c r="I103" s="55"/>
      <c r="J103" s="55" t="n">
        <f aca="false">DCon!U16</f>
        <v>0</v>
      </c>
      <c r="K103" s="55" t="n">
        <f aca="false">DCon!V16</f>
        <v>0</v>
      </c>
      <c r="L103" s="56" t="n">
        <f aca="false">SUM(F103:K103)</f>
        <v>0</v>
      </c>
      <c r="M103" s="57" t="n">
        <v>1</v>
      </c>
      <c r="N103" s="55" t="str">
        <f aca="false">'Exhibiciones '!$A$4</f>
        <v>ECATEPEC</v>
      </c>
      <c r="O103" s="55" t="str">
        <f aca="false">Jeans!$E$4</f>
        <v>Jeans</v>
      </c>
      <c r="P103" s="55" t="n">
        <f aca="false">Jeans!AC18</f>
        <v>0</v>
      </c>
      <c r="Q103" s="55" t="str">
        <f aca="false">Jeans!AD18</f>
        <v/>
      </c>
      <c r="R103" s="55" t="n">
        <f aca="false">Jeans!B18</f>
        <v>34</v>
      </c>
      <c r="S103" s="55" t="s">
        <v>37</v>
      </c>
      <c r="T103" s="55" t="n">
        <f aca="false">Jeans!G18</f>
        <v>0</v>
      </c>
      <c r="U103" s="55" t="n">
        <f aca="false">Jeans!T18</f>
        <v>0</v>
      </c>
      <c r="V103" s="55" t="n">
        <f aca="false">Jeans!R18</f>
        <v>0</v>
      </c>
      <c r="W103" s="55" t="n">
        <f aca="false">Jeans!S18</f>
        <v>0</v>
      </c>
      <c r="X103" s="56" t="n">
        <f aca="false">SUM(S103:W103)</f>
        <v>0</v>
      </c>
      <c r="Y103" s="58" t="n">
        <v>1</v>
      </c>
    </row>
    <row r="104" customFormat="false" ht="15" hidden="false" customHeight="false" outlineLevel="0" collapsed="false">
      <c r="A104" s="55" t="str">
        <f aca="false">'Exhibiciones '!$A$4</f>
        <v>ECATEPEC</v>
      </c>
      <c r="B104" s="55" t="str">
        <f aca="false">DCon!$D$4</f>
        <v>Confort</v>
      </c>
      <c r="C104" s="55" t="n">
        <f aca="false">DCon!AG17</f>
        <v>0</v>
      </c>
      <c r="D104" s="55" t="str">
        <f aca="false">IFERROR(VLOOKUP(C104,'Plantilla y Concentrado'!$B$4:$C$677,2,0),"")</f>
        <v/>
      </c>
      <c r="E104" s="55" t="n">
        <f aca="false">DCon!A17</f>
        <v>0</v>
      </c>
      <c r="F104" s="55" t="n">
        <f aca="false">DCon!D17</f>
        <v>0</v>
      </c>
      <c r="G104" s="55" t="n">
        <f aca="false">DCon!M17</f>
        <v>0</v>
      </c>
      <c r="H104" s="55"/>
      <c r="I104" s="55"/>
      <c r="J104" s="55" t="n">
        <f aca="false">DCon!U17</f>
        <v>0</v>
      </c>
      <c r="K104" s="55" t="n">
        <f aca="false">DCon!V17</f>
        <v>0</v>
      </c>
      <c r="L104" s="56" t="n">
        <f aca="false">SUM(F104:K104)</f>
        <v>0</v>
      </c>
      <c r="M104" s="57" t="n">
        <v>1</v>
      </c>
      <c r="N104" s="55" t="str">
        <f aca="false">'Exhibiciones '!$A$4</f>
        <v>ECATEPEC</v>
      </c>
      <c r="O104" s="55" t="str">
        <f aca="false">Jeans!$E$4</f>
        <v>Jeans</v>
      </c>
      <c r="P104" s="55" t="n">
        <f aca="false">Jeans!AC19</f>
        <v>0</v>
      </c>
      <c r="Q104" s="55" t="str">
        <f aca="false">Jeans!AD19</f>
        <v/>
      </c>
      <c r="R104" s="55" t="n">
        <f aca="false">Jeans!B19</f>
        <v>35</v>
      </c>
      <c r="S104" s="55" t="s">
        <v>37</v>
      </c>
      <c r="T104" s="55" t="n">
        <f aca="false">Jeans!G19</f>
        <v>0</v>
      </c>
      <c r="U104" s="55" t="n">
        <f aca="false">Jeans!T19</f>
        <v>0</v>
      </c>
      <c r="V104" s="55" t="n">
        <f aca="false">Jeans!R19</f>
        <v>0</v>
      </c>
      <c r="W104" s="55" t="n">
        <f aca="false">Jeans!S19</f>
        <v>0</v>
      </c>
      <c r="X104" s="56" t="n">
        <f aca="false">SUM(S104:W104)</f>
        <v>0</v>
      </c>
      <c r="Y104" s="58" t="n">
        <v>1</v>
      </c>
    </row>
    <row r="105" customFormat="false" ht="15" hidden="false" customHeight="false" outlineLevel="0" collapsed="false">
      <c r="A105" s="55" t="str">
        <f aca="false">'Exhibiciones '!$A$4</f>
        <v>ECATEPEC</v>
      </c>
      <c r="B105" s="55" t="str">
        <f aca="false">DCon!$D$4</f>
        <v>Confort</v>
      </c>
      <c r="C105" s="55" t="n">
        <f aca="false">DCon!AG18</f>
        <v>0</v>
      </c>
      <c r="D105" s="55" t="str">
        <f aca="false">IFERROR(VLOOKUP(C105,'Plantilla y Concentrado'!$B$4:$C$677,2,0),"")</f>
        <v/>
      </c>
      <c r="E105" s="55" t="n">
        <f aca="false">DCon!A18</f>
        <v>0</v>
      </c>
      <c r="F105" s="55" t="n">
        <f aca="false">DCon!D18</f>
        <v>0</v>
      </c>
      <c r="G105" s="55" t="n">
        <f aca="false">DCon!M18</f>
        <v>0</v>
      </c>
      <c r="H105" s="55"/>
      <c r="I105" s="55"/>
      <c r="J105" s="55" t="n">
        <f aca="false">DCon!U18</f>
        <v>0</v>
      </c>
      <c r="K105" s="55" t="n">
        <f aca="false">DCon!V18</f>
        <v>0</v>
      </c>
      <c r="L105" s="56" t="n">
        <f aca="false">SUM(F105:K105)</f>
        <v>0</v>
      </c>
      <c r="M105" s="57" t="n">
        <v>1</v>
      </c>
      <c r="N105" s="55" t="str">
        <f aca="false">'Exhibiciones '!$A$4</f>
        <v>ECATEPEC</v>
      </c>
      <c r="O105" s="55" t="str">
        <f aca="false">Jeans!$E$4</f>
        <v>Jeans</v>
      </c>
      <c r="P105" s="55" t="n">
        <f aca="false">Jeans!AC20</f>
        <v>0</v>
      </c>
      <c r="Q105" s="55" t="str">
        <f aca="false">Jeans!AD20</f>
        <v/>
      </c>
      <c r="R105" s="55" t="n">
        <f aca="false">Jeans!B20</f>
        <v>36</v>
      </c>
      <c r="S105" s="55" t="s">
        <v>37</v>
      </c>
      <c r="T105" s="55" t="n">
        <f aca="false">Jeans!G20</f>
        <v>0</v>
      </c>
      <c r="U105" s="55" t="n">
        <f aca="false">Jeans!T20</f>
        <v>0</v>
      </c>
      <c r="V105" s="55" t="n">
        <f aca="false">Jeans!R20</f>
        <v>0</v>
      </c>
      <c r="W105" s="55" t="n">
        <f aca="false">Jeans!S20</f>
        <v>0</v>
      </c>
      <c r="X105" s="56" t="n">
        <f aca="false">SUM(S105:W105)</f>
        <v>0</v>
      </c>
      <c r="Y105" s="58" t="n">
        <v>1</v>
      </c>
    </row>
    <row r="106" customFormat="false" ht="15" hidden="false" customHeight="false" outlineLevel="0" collapsed="false">
      <c r="A106" s="55" t="str">
        <f aca="false">'Exhibiciones '!$A$4</f>
        <v>ECATEPEC</v>
      </c>
      <c r="B106" s="55" t="str">
        <f aca="false">DCon!$D$4</f>
        <v>Confort</v>
      </c>
      <c r="C106" s="55" t="n">
        <f aca="false">DCon!AG19</f>
        <v>0</v>
      </c>
      <c r="D106" s="55" t="str">
        <f aca="false">IFERROR(VLOOKUP(C106,'Plantilla y Concentrado'!$B$4:$C$677,2,0),"")</f>
        <v/>
      </c>
      <c r="E106" s="55" t="n">
        <f aca="false">DCon!A19</f>
        <v>0</v>
      </c>
      <c r="F106" s="55" t="n">
        <f aca="false">DCon!D19</f>
        <v>0</v>
      </c>
      <c r="G106" s="55" t="n">
        <f aca="false">DCon!M19</f>
        <v>0</v>
      </c>
      <c r="H106" s="55"/>
      <c r="I106" s="55"/>
      <c r="J106" s="55" t="n">
        <f aca="false">DCon!U19</f>
        <v>0</v>
      </c>
      <c r="K106" s="55" t="n">
        <f aca="false">DCon!V19</f>
        <v>0</v>
      </c>
      <c r="L106" s="56" t="n">
        <f aca="false">SUM(F106:K106)</f>
        <v>0</v>
      </c>
      <c r="M106" s="57" t="n">
        <v>1</v>
      </c>
      <c r="N106" s="55" t="str">
        <f aca="false">'Exhibiciones '!$A$4</f>
        <v>ECATEPEC</v>
      </c>
      <c r="O106" s="55" t="str">
        <f aca="false">Jeans!$E$4</f>
        <v>Jeans</v>
      </c>
      <c r="P106" s="55" t="n">
        <f aca="false">Jeans!AC21</f>
        <v>0</v>
      </c>
      <c r="Q106" s="55" t="str">
        <f aca="false">Jeans!AD21</f>
        <v/>
      </c>
      <c r="R106" s="55" t="str">
        <f aca="false">Jeans!B21</f>
        <v>SEVEN</v>
      </c>
      <c r="S106" s="55" t="s">
        <v>37</v>
      </c>
      <c r="T106" s="55" t="n">
        <f aca="false">Jeans!G21</f>
        <v>0</v>
      </c>
      <c r="U106" s="55" t="n">
        <f aca="false">Jeans!T21</f>
        <v>0</v>
      </c>
      <c r="V106" s="55" t="n">
        <f aca="false">Jeans!R21</f>
        <v>0</v>
      </c>
      <c r="W106" s="55" t="n">
        <f aca="false">Jeans!S21</f>
        <v>0</v>
      </c>
      <c r="X106" s="56" t="n">
        <f aca="false">SUM(S106:W106)</f>
        <v>0</v>
      </c>
      <c r="Y106" s="58" t="n">
        <v>1</v>
      </c>
    </row>
    <row r="107" customFormat="false" ht="15" hidden="false" customHeight="false" outlineLevel="0" collapsed="false">
      <c r="A107" s="55" t="str">
        <f aca="false">'Exhibiciones '!$A$4</f>
        <v>ECATEPEC</v>
      </c>
      <c r="B107" s="55" t="str">
        <f aca="false">DCon!$D$4</f>
        <v>Confort</v>
      </c>
      <c r="C107" s="55" t="n">
        <f aca="false">DCon!AG20</f>
        <v>0</v>
      </c>
      <c r="D107" s="55" t="str">
        <f aca="false">IFERROR(VLOOKUP(C107,'Plantilla y Concentrado'!$B$4:$C$677,2,0),"")</f>
        <v/>
      </c>
      <c r="E107" s="55" t="n">
        <f aca="false">DCon!A20</f>
        <v>0</v>
      </c>
      <c r="F107" s="55" t="n">
        <f aca="false">DCon!D20</f>
        <v>0</v>
      </c>
      <c r="G107" s="55" t="n">
        <f aca="false">DCon!M20</f>
        <v>0</v>
      </c>
      <c r="H107" s="55"/>
      <c r="I107" s="55"/>
      <c r="J107" s="55" t="n">
        <f aca="false">DCon!U20</f>
        <v>0</v>
      </c>
      <c r="K107" s="55" t="n">
        <f aca="false">DCon!V20</f>
        <v>0</v>
      </c>
      <c r="L107" s="56" t="n">
        <f aca="false">SUM(F107:K107)</f>
        <v>0</v>
      </c>
      <c r="M107" s="57" t="n">
        <v>1</v>
      </c>
      <c r="N107" s="55" t="str">
        <f aca="false">'Exhibiciones '!$A$4</f>
        <v>ECATEPEC</v>
      </c>
      <c r="O107" s="55" t="str">
        <f aca="false">Jeans!$E$4</f>
        <v>Jeans</v>
      </c>
      <c r="P107" s="55" t="n">
        <f aca="false">Jeans!AC22</f>
        <v>0</v>
      </c>
      <c r="Q107" s="55" t="str">
        <f aca="false">Jeans!AD22</f>
        <v/>
      </c>
      <c r="R107" s="55" t="str">
        <f aca="false">Jeans!B22</f>
        <v>FERGINO</v>
      </c>
      <c r="S107" s="55" t="s">
        <v>37</v>
      </c>
      <c r="T107" s="55" t="n">
        <f aca="false">Jeans!G22</f>
        <v>0</v>
      </c>
      <c r="U107" s="55" t="n">
        <f aca="false">Jeans!T22</f>
        <v>0</v>
      </c>
      <c r="V107" s="55" t="n">
        <f aca="false">Jeans!R22</f>
        <v>0</v>
      </c>
      <c r="W107" s="55" t="n">
        <f aca="false">Jeans!S22</f>
        <v>0</v>
      </c>
      <c r="X107" s="56" t="n">
        <f aca="false">SUM(S107:W107)</f>
        <v>0</v>
      </c>
      <c r="Y107" s="58" t="n">
        <v>1</v>
      </c>
    </row>
    <row r="108" customFormat="false" ht="15" hidden="false" customHeight="false" outlineLevel="0" collapsed="false">
      <c r="A108" s="55" t="str">
        <f aca="false">'Exhibiciones '!$A$4</f>
        <v>ECATEPEC</v>
      </c>
      <c r="B108" s="55" t="str">
        <f aca="false">DCon!$D$4</f>
        <v>Confort</v>
      </c>
      <c r="C108" s="55" t="n">
        <f aca="false">DCon!AG21</f>
        <v>0</v>
      </c>
      <c r="D108" s="55" t="str">
        <f aca="false">IFERROR(VLOOKUP(C108,'Plantilla y Concentrado'!$B$4:$C$677,2,0),"")</f>
        <v/>
      </c>
      <c r="E108" s="55" t="n">
        <f aca="false">DCon!A21</f>
        <v>0</v>
      </c>
      <c r="F108" s="55" t="n">
        <f aca="false">DCon!D21</f>
        <v>0</v>
      </c>
      <c r="G108" s="55" t="n">
        <f aca="false">DCon!M21</f>
        <v>0</v>
      </c>
      <c r="H108" s="55"/>
      <c r="I108" s="55"/>
      <c r="J108" s="55" t="n">
        <f aca="false">DCon!U21</f>
        <v>0</v>
      </c>
      <c r="K108" s="55" t="n">
        <f aca="false">DCon!V21</f>
        <v>0</v>
      </c>
      <c r="L108" s="56" t="n">
        <f aca="false">SUM(F108:K108)</f>
        <v>0</v>
      </c>
      <c r="M108" s="57" t="n">
        <v>1</v>
      </c>
      <c r="N108" s="55" t="str">
        <f aca="false">'Exhibiciones '!$A$4</f>
        <v>ECATEPEC</v>
      </c>
      <c r="O108" s="55" t="str">
        <f aca="false">Jeans!$E$4</f>
        <v>Jeans</v>
      </c>
      <c r="P108" s="55" t="n">
        <f aca="false">Jeans!AC23</f>
        <v>0</v>
      </c>
      <c r="Q108" s="55" t="str">
        <f aca="false">Jeans!AD23</f>
        <v/>
      </c>
      <c r="R108" s="55" t="n">
        <f aca="false">Jeans!B23</f>
        <v>0</v>
      </c>
      <c r="S108" s="55" t="s">
        <v>37</v>
      </c>
      <c r="T108" s="55" t="n">
        <f aca="false">Jeans!G23</f>
        <v>0</v>
      </c>
      <c r="U108" s="55" t="n">
        <f aca="false">Jeans!T23</f>
        <v>0</v>
      </c>
      <c r="V108" s="55" t="n">
        <f aca="false">Jeans!R23</f>
        <v>0</v>
      </c>
      <c r="W108" s="55" t="n">
        <f aca="false">Jeans!S23</f>
        <v>0</v>
      </c>
      <c r="X108" s="56" t="n">
        <f aca="false">SUM(S108:W108)</f>
        <v>0</v>
      </c>
      <c r="Y108" s="58" t="n">
        <v>1</v>
      </c>
    </row>
    <row r="109" customFormat="false" ht="15" hidden="false" customHeight="false" outlineLevel="0" collapsed="false">
      <c r="A109" s="55" t="str">
        <f aca="false">'Exhibiciones '!$A$4</f>
        <v>ECATEPEC</v>
      </c>
      <c r="B109" s="55" t="str">
        <f aca="false">DCon!$D$4</f>
        <v>Confort</v>
      </c>
      <c r="C109" s="55" t="n">
        <f aca="false">DCon!AG22</f>
        <v>0</v>
      </c>
      <c r="D109" s="55" t="str">
        <f aca="false">IFERROR(VLOOKUP(C109,'Plantilla y Concentrado'!$B$4:$C$677,2,0),"")</f>
        <v/>
      </c>
      <c r="E109" s="55" t="n">
        <f aca="false">DCon!A22</f>
        <v>0</v>
      </c>
      <c r="F109" s="55" t="n">
        <f aca="false">DCon!D22</f>
        <v>0</v>
      </c>
      <c r="G109" s="55" t="n">
        <f aca="false">DCon!M22</f>
        <v>0</v>
      </c>
      <c r="H109" s="55"/>
      <c r="I109" s="55"/>
      <c r="J109" s="55" t="n">
        <f aca="false">DCon!U22</f>
        <v>0</v>
      </c>
      <c r="K109" s="55" t="n">
        <f aca="false">DCon!V22</f>
        <v>0</v>
      </c>
      <c r="L109" s="56" t="n">
        <f aca="false">SUM(F109:K109)</f>
        <v>0</v>
      </c>
      <c r="M109" s="57" t="n">
        <v>1</v>
      </c>
      <c r="N109" s="55" t="str">
        <f aca="false">'Exhibiciones '!$A$4</f>
        <v>ECATEPEC</v>
      </c>
      <c r="O109" s="55" t="str">
        <f aca="false">Jeans!$E$4</f>
        <v>Jeans</v>
      </c>
      <c r="P109" s="55" t="n">
        <f aca="false">Jeans!AC24</f>
        <v>0</v>
      </c>
      <c r="Q109" s="55" t="str">
        <f aca="false">Jeans!AD24</f>
        <v/>
      </c>
      <c r="R109" s="55" t="n">
        <f aca="false">Jeans!B24</f>
        <v>0</v>
      </c>
      <c r="S109" s="55" t="s">
        <v>37</v>
      </c>
      <c r="T109" s="55" t="n">
        <f aca="false">Jeans!G24</f>
        <v>0</v>
      </c>
      <c r="U109" s="55" t="n">
        <f aca="false">Jeans!T24</f>
        <v>0</v>
      </c>
      <c r="V109" s="55" t="n">
        <f aca="false">Jeans!R24</f>
        <v>0</v>
      </c>
      <c r="W109" s="55" t="n">
        <f aca="false">Jeans!S24</f>
        <v>0</v>
      </c>
      <c r="X109" s="56" t="n">
        <f aca="false">SUM(S109:W109)</f>
        <v>0</v>
      </c>
      <c r="Y109" s="58" t="n">
        <v>1</v>
      </c>
    </row>
    <row r="110" customFormat="false" ht="15" hidden="false" customHeight="false" outlineLevel="0" collapsed="false">
      <c r="A110" s="55" t="str">
        <f aca="false">'Exhibiciones '!$A$4</f>
        <v>ECATEPEC</v>
      </c>
      <c r="B110" s="55" t="str">
        <f aca="false">DCon!$D$4</f>
        <v>Confort</v>
      </c>
      <c r="C110" s="55" t="n">
        <f aca="false">DCon!AG23</f>
        <v>0</v>
      </c>
      <c r="D110" s="55" t="str">
        <f aca="false">IFERROR(VLOOKUP(C110,'Plantilla y Concentrado'!$B$4:$C$677,2,0),"")</f>
        <v/>
      </c>
      <c r="E110" s="55" t="n">
        <f aca="false">DCon!A23</f>
        <v>0</v>
      </c>
      <c r="F110" s="55" t="n">
        <f aca="false">DCon!D23</f>
        <v>0</v>
      </c>
      <c r="G110" s="55" t="n">
        <f aca="false">DCon!M23</f>
        <v>0</v>
      </c>
      <c r="H110" s="55"/>
      <c r="I110" s="55"/>
      <c r="J110" s="55" t="n">
        <f aca="false">DCon!U23</f>
        <v>0</v>
      </c>
      <c r="K110" s="55" t="n">
        <f aca="false">DCon!V23</f>
        <v>0</v>
      </c>
      <c r="L110" s="56" t="n">
        <f aca="false">SUM(F110:K110)</f>
        <v>0</v>
      </c>
      <c r="M110" s="57" t="n">
        <v>1</v>
      </c>
      <c r="N110" s="55" t="str">
        <f aca="false">'Exhibiciones '!$A$4</f>
        <v>ECATEPEC</v>
      </c>
      <c r="O110" s="55" t="str">
        <f aca="false">Jeans!$E$4</f>
        <v>Jeans</v>
      </c>
      <c r="P110" s="55" t="n">
        <f aca="false">Jeans!AC25</f>
        <v>0</v>
      </c>
      <c r="Q110" s="55" t="str">
        <f aca="false">Jeans!AD25</f>
        <v/>
      </c>
      <c r="R110" s="55" t="n">
        <f aca="false">Jeans!B25</f>
        <v>0</v>
      </c>
      <c r="S110" s="55" t="s">
        <v>37</v>
      </c>
      <c r="T110" s="55" t="n">
        <f aca="false">Jeans!G25</f>
        <v>0</v>
      </c>
      <c r="U110" s="55" t="n">
        <f aca="false">Jeans!T25</f>
        <v>0</v>
      </c>
      <c r="V110" s="55" t="n">
        <f aca="false">Jeans!R25</f>
        <v>0</v>
      </c>
      <c r="W110" s="55" t="n">
        <f aca="false">Jeans!S25</f>
        <v>0</v>
      </c>
      <c r="X110" s="56" t="n">
        <f aca="false">SUM(S110:W110)</f>
        <v>0</v>
      </c>
      <c r="Y110" s="58" t="n">
        <v>1</v>
      </c>
    </row>
    <row r="111" customFormat="false" ht="15" hidden="false" customHeight="false" outlineLevel="0" collapsed="false">
      <c r="A111" s="55" t="str">
        <f aca="false">'Exhibiciones '!$A$4</f>
        <v>ECATEPEC</v>
      </c>
      <c r="B111" s="55" t="str">
        <f aca="false">DCon!$D$4</f>
        <v>Confort</v>
      </c>
      <c r="C111" s="55" t="n">
        <f aca="false">DCon!AG24</f>
        <v>0</v>
      </c>
      <c r="D111" s="55" t="str">
        <f aca="false">IFERROR(VLOOKUP(C111,'Plantilla y Concentrado'!$B$4:$C$677,2,0),"")</f>
        <v/>
      </c>
      <c r="E111" s="55" t="n">
        <f aca="false">DCon!A24</f>
        <v>0</v>
      </c>
      <c r="F111" s="55" t="n">
        <f aca="false">DCon!D24</f>
        <v>0</v>
      </c>
      <c r="G111" s="55" t="n">
        <f aca="false">DCon!M24</f>
        <v>0</v>
      </c>
      <c r="H111" s="55"/>
      <c r="I111" s="55"/>
      <c r="J111" s="55" t="n">
        <f aca="false">DCon!U24</f>
        <v>0</v>
      </c>
      <c r="K111" s="55" t="n">
        <f aca="false">DCon!V24</f>
        <v>0</v>
      </c>
      <c r="L111" s="56" t="n">
        <f aca="false">SUM(F111:K111)</f>
        <v>0</v>
      </c>
      <c r="M111" s="57" t="n">
        <v>1</v>
      </c>
      <c r="N111" s="55" t="str">
        <f aca="false">'Exhibiciones '!$A$4</f>
        <v>ECATEPEC</v>
      </c>
      <c r="O111" s="55" t="str">
        <f aca="false">Jeans!$E$4</f>
        <v>Jeans</v>
      </c>
      <c r="P111" s="55" t="n">
        <f aca="false">Jeans!AC26</f>
        <v>0</v>
      </c>
      <c r="Q111" s="55" t="str">
        <f aca="false">Jeans!AD26</f>
        <v/>
      </c>
      <c r="R111" s="55" t="n">
        <f aca="false">Jeans!B26</f>
        <v>0</v>
      </c>
      <c r="S111" s="55" t="s">
        <v>37</v>
      </c>
      <c r="T111" s="55" t="n">
        <f aca="false">Jeans!G26</f>
        <v>0</v>
      </c>
      <c r="U111" s="55" t="n">
        <f aca="false">Jeans!T26</f>
        <v>0</v>
      </c>
      <c r="V111" s="55" t="n">
        <f aca="false">Jeans!R26</f>
        <v>0</v>
      </c>
      <c r="W111" s="55" t="n">
        <f aca="false">Jeans!S26</f>
        <v>0</v>
      </c>
      <c r="X111" s="56" t="n">
        <f aca="false">SUM(S111:W111)</f>
        <v>0</v>
      </c>
      <c r="Y111" s="58" t="n">
        <v>1</v>
      </c>
    </row>
    <row r="112" customFormat="false" ht="15" hidden="false" customHeight="false" outlineLevel="0" collapsed="false">
      <c r="A112" s="55" t="str">
        <f aca="false">'Exhibiciones '!$A$4</f>
        <v>ECATEPEC</v>
      </c>
      <c r="B112" s="55" t="str">
        <f aca="false">DCon!$D$4</f>
        <v>Confort</v>
      </c>
      <c r="C112" s="55" t="n">
        <f aca="false">DCon!AG25</f>
        <v>0</v>
      </c>
      <c r="D112" s="55" t="str">
        <f aca="false">IFERROR(VLOOKUP(C112,'Plantilla y Concentrado'!$B$4:$C$677,2,0),"")</f>
        <v/>
      </c>
      <c r="E112" s="55" t="n">
        <f aca="false">DCon!A25</f>
        <v>0</v>
      </c>
      <c r="F112" s="55" t="n">
        <f aca="false">DCon!D25</f>
        <v>0</v>
      </c>
      <c r="G112" s="55" t="n">
        <f aca="false">DCon!M25</f>
        <v>0</v>
      </c>
      <c r="H112" s="55"/>
      <c r="I112" s="55"/>
      <c r="J112" s="55" t="n">
        <f aca="false">DCon!U25</f>
        <v>0</v>
      </c>
      <c r="K112" s="55" t="n">
        <f aca="false">DCon!V25</f>
        <v>0</v>
      </c>
      <c r="L112" s="56" t="n">
        <f aca="false">SUM(F112:K112)</f>
        <v>0</v>
      </c>
      <c r="M112" s="57" t="n">
        <v>1</v>
      </c>
      <c r="N112" s="55" t="str">
        <f aca="false">'Exhibiciones '!$A$4</f>
        <v>ECATEPEC</v>
      </c>
      <c r="O112" s="55" t="str">
        <f aca="false">Jeans!$E$4</f>
        <v>Jeans</v>
      </c>
      <c r="P112" s="55" t="n">
        <f aca="false">Jeans!AC27</f>
        <v>0</v>
      </c>
      <c r="Q112" s="55" t="str">
        <f aca="false">Jeans!AD27</f>
        <v/>
      </c>
      <c r="R112" s="55" t="n">
        <f aca="false">Jeans!B27</f>
        <v>0</v>
      </c>
      <c r="S112" s="55" t="s">
        <v>37</v>
      </c>
      <c r="T112" s="55" t="n">
        <f aca="false">Jeans!G27</f>
        <v>0</v>
      </c>
      <c r="U112" s="55" t="n">
        <f aca="false">Jeans!T27</f>
        <v>0</v>
      </c>
      <c r="V112" s="55" t="n">
        <f aca="false">Jeans!R27</f>
        <v>0</v>
      </c>
      <c r="W112" s="55" t="n">
        <f aca="false">Jeans!S27</f>
        <v>0</v>
      </c>
      <c r="X112" s="56" t="n">
        <f aca="false">SUM(S112:W112)</f>
        <v>0</v>
      </c>
      <c r="Y112" s="58" t="n">
        <v>1</v>
      </c>
    </row>
    <row r="113" customFormat="false" ht="15" hidden="false" customHeight="false" outlineLevel="0" collapsed="false">
      <c r="A113" s="55" t="str">
        <f aca="false">'Exhibiciones '!$A$4</f>
        <v>ECATEPEC</v>
      </c>
      <c r="B113" s="55" t="str">
        <f aca="false">DCon!$D$4</f>
        <v>Confort</v>
      </c>
      <c r="C113" s="55" t="n">
        <f aca="false">DCon!AG26</f>
        <v>0</v>
      </c>
      <c r="D113" s="55" t="str">
        <f aca="false">IFERROR(VLOOKUP(C113,'Plantilla y Concentrado'!$B$4:$C$677,2,0),"")</f>
        <v/>
      </c>
      <c r="E113" s="55" t="n">
        <f aca="false">DCon!A26</f>
        <v>0</v>
      </c>
      <c r="F113" s="55" t="n">
        <f aca="false">DCon!D26</f>
        <v>0</v>
      </c>
      <c r="G113" s="55" t="n">
        <f aca="false">DCon!M26</f>
        <v>0</v>
      </c>
      <c r="H113" s="55"/>
      <c r="I113" s="55"/>
      <c r="J113" s="55" t="n">
        <f aca="false">DCon!U26</f>
        <v>0</v>
      </c>
      <c r="K113" s="55" t="n">
        <f aca="false">DCon!V26</f>
        <v>0</v>
      </c>
      <c r="L113" s="56" t="n">
        <f aca="false">SUM(F113:K113)</f>
        <v>0</v>
      </c>
      <c r="M113" s="57" t="n">
        <v>1</v>
      </c>
      <c r="N113" s="55" t="str">
        <f aca="false">'Exhibiciones '!$A$4</f>
        <v>ECATEPEC</v>
      </c>
      <c r="O113" s="55" t="str">
        <f aca="false">Jeans!$E$4</f>
        <v>Jeans</v>
      </c>
      <c r="P113" s="55" t="n">
        <f aca="false">Jeans!AC28</f>
        <v>0</v>
      </c>
      <c r="Q113" s="55" t="str">
        <f aca="false">Jeans!AD28</f>
        <v/>
      </c>
      <c r="R113" s="55" t="n">
        <f aca="false">Jeans!B28</f>
        <v>0</v>
      </c>
      <c r="S113" s="55" t="s">
        <v>37</v>
      </c>
      <c r="T113" s="55" t="n">
        <f aca="false">Jeans!G28</f>
        <v>0</v>
      </c>
      <c r="U113" s="55" t="n">
        <f aca="false">Jeans!T28</f>
        <v>0</v>
      </c>
      <c r="V113" s="55" t="n">
        <f aca="false">Jeans!R28</f>
        <v>0</v>
      </c>
      <c r="W113" s="55" t="n">
        <f aca="false">Jeans!S28</f>
        <v>0</v>
      </c>
      <c r="X113" s="56" t="n">
        <f aca="false">SUM(S113:W113)</f>
        <v>0</v>
      </c>
      <c r="Y113" s="58" t="n">
        <v>1</v>
      </c>
    </row>
    <row r="114" customFormat="false" ht="15" hidden="false" customHeight="false" outlineLevel="0" collapsed="false">
      <c r="A114" s="55" t="str">
        <f aca="false">'Exhibiciones '!$A$4</f>
        <v>ECATEPEC</v>
      </c>
      <c r="B114" s="55" t="str">
        <f aca="false">DCon!$D$4</f>
        <v>Confort</v>
      </c>
      <c r="C114" s="55" t="n">
        <f aca="false">DCon!AG27</f>
        <v>0</v>
      </c>
      <c r="D114" s="55" t="str">
        <f aca="false">IFERROR(VLOOKUP(C114,'Plantilla y Concentrado'!$B$4:$C$677,2,0),"")</f>
        <v/>
      </c>
      <c r="E114" s="55" t="n">
        <f aca="false">DCon!A27</f>
        <v>0</v>
      </c>
      <c r="F114" s="55" t="n">
        <f aca="false">DCon!D27</f>
        <v>0</v>
      </c>
      <c r="G114" s="55" t="n">
        <f aca="false">DCon!M27</f>
        <v>0</v>
      </c>
      <c r="H114" s="55"/>
      <c r="I114" s="55"/>
      <c r="J114" s="55" t="n">
        <f aca="false">DCon!U27</f>
        <v>0</v>
      </c>
      <c r="K114" s="55" t="n">
        <f aca="false">DCon!V27</f>
        <v>0</v>
      </c>
      <c r="L114" s="56" t="n">
        <f aca="false">SUM(F114:K114)</f>
        <v>0</v>
      </c>
      <c r="M114" s="57" t="n">
        <v>1</v>
      </c>
      <c r="N114" s="55" t="str">
        <f aca="false">'Exhibiciones '!$A$4</f>
        <v>ECATEPEC</v>
      </c>
      <c r="O114" s="55" t="str">
        <f aca="false">Jeans!$E$4</f>
        <v>Jeans</v>
      </c>
      <c r="P114" s="55" t="n">
        <f aca="false">Jeans!AC29</f>
        <v>0</v>
      </c>
      <c r="Q114" s="55" t="str">
        <f aca="false">Jeans!AD29</f>
        <v/>
      </c>
      <c r="R114" s="55" t="n">
        <f aca="false">Jeans!B29</f>
        <v>0</v>
      </c>
      <c r="S114" s="55" t="s">
        <v>37</v>
      </c>
      <c r="T114" s="55" t="n">
        <f aca="false">Jeans!G29</f>
        <v>0</v>
      </c>
      <c r="U114" s="55" t="n">
        <f aca="false">Jeans!T29</f>
        <v>0</v>
      </c>
      <c r="V114" s="55" t="n">
        <f aca="false">Jeans!R29</f>
        <v>0</v>
      </c>
      <c r="W114" s="55" t="n">
        <f aca="false">Jeans!S29</f>
        <v>0</v>
      </c>
      <c r="X114" s="56" t="n">
        <f aca="false">SUM(S114:W114)</f>
        <v>0</v>
      </c>
      <c r="Y114" s="58" t="n">
        <v>1</v>
      </c>
    </row>
    <row r="115" customFormat="false" ht="15" hidden="false" customHeight="false" outlineLevel="0" collapsed="false">
      <c r="A115" s="55" t="str">
        <f aca="false">'Exhibiciones '!$A$4</f>
        <v>ECATEPEC</v>
      </c>
      <c r="B115" s="55" t="str">
        <f aca="false">DCon!$D$4</f>
        <v>Confort</v>
      </c>
      <c r="C115" s="55" t="n">
        <f aca="false">DCon!AG28</f>
        <v>0</v>
      </c>
      <c r="D115" s="55" t="str">
        <f aca="false">IFERROR(VLOOKUP(C115,'Plantilla y Concentrado'!$B$4:$C$677,2,0),"")</f>
        <v/>
      </c>
      <c r="E115" s="55" t="n">
        <f aca="false">DCon!A28</f>
        <v>0</v>
      </c>
      <c r="F115" s="55" t="n">
        <f aca="false">DCon!D28</f>
        <v>0</v>
      </c>
      <c r="G115" s="55" t="n">
        <f aca="false">DCon!M28</f>
        <v>0</v>
      </c>
      <c r="H115" s="55"/>
      <c r="I115" s="55"/>
      <c r="J115" s="55" t="n">
        <f aca="false">DCon!U28</f>
        <v>0</v>
      </c>
      <c r="K115" s="55" t="n">
        <f aca="false">DCon!V28</f>
        <v>0</v>
      </c>
      <c r="L115" s="56" t="n">
        <f aca="false">SUM(F115:K115)</f>
        <v>0</v>
      </c>
      <c r="M115" s="57" t="n">
        <v>1</v>
      </c>
      <c r="N115" s="55" t="str">
        <f aca="false">'Exhibiciones '!$A$4</f>
        <v>ECATEPEC</v>
      </c>
      <c r="O115" s="55" t="str">
        <f aca="false">Jeans!$E$4</f>
        <v>Jeans</v>
      </c>
      <c r="P115" s="55" t="n">
        <f aca="false">Jeans!AC30</f>
        <v>0</v>
      </c>
      <c r="Q115" s="55" t="str">
        <f aca="false">Jeans!AD30</f>
        <v/>
      </c>
      <c r="R115" s="55" t="n">
        <f aca="false">Jeans!B30</f>
        <v>0</v>
      </c>
      <c r="S115" s="55" t="s">
        <v>37</v>
      </c>
      <c r="T115" s="55" t="n">
        <f aca="false">Jeans!G30</f>
        <v>0</v>
      </c>
      <c r="U115" s="55" t="n">
        <f aca="false">Jeans!T30</f>
        <v>0</v>
      </c>
      <c r="V115" s="55" t="n">
        <f aca="false">Jeans!R30</f>
        <v>0</v>
      </c>
      <c r="W115" s="55" t="n">
        <f aca="false">Jeans!S30</f>
        <v>0</v>
      </c>
      <c r="X115" s="56" t="n">
        <f aca="false">SUM(S115:W115)</f>
        <v>0</v>
      </c>
      <c r="Y115" s="58" t="n">
        <v>1</v>
      </c>
    </row>
    <row r="116" customFormat="false" ht="15" hidden="false" customHeight="false" outlineLevel="0" collapsed="false">
      <c r="A116" s="55" t="str">
        <f aca="false">'Exhibiciones '!$A$4</f>
        <v>ECATEPEC</v>
      </c>
      <c r="B116" s="55" t="str">
        <f aca="false">DCon!$D$4</f>
        <v>Confort</v>
      </c>
      <c r="C116" s="55" t="n">
        <f aca="false">DCon!AG29</f>
        <v>0</v>
      </c>
      <c r="D116" s="55" t="str">
        <f aca="false">IFERROR(VLOOKUP(C116,'Plantilla y Concentrado'!$B$4:$C$677,2,0),"")</f>
        <v/>
      </c>
      <c r="E116" s="55" t="n">
        <f aca="false">DCon!A29</f>
        <v>0</v>
      </c>
      <c r="F116" s="55" t="n">
        <f aca="false">DCon!D29</f>
        <v>0</v>
      </c>
      <c r="G116" s="55" t="n">
        <f aca="false">DCon!M29</f>
        <v>0</v>
      </c>
      <c r="H116" s="55"/>
      <c r="I116" s="55"/>
      <c r="J116" s="55" t="n">
        <f aca="false">DCon!U29</f>
        <v>0</v>
      </c>
      <c r="K116" s="55" t="n">
        <f aca="false">DCon!V29</f>
        <v>0</v>
      </c>
      <c r="L116" s="56" t="n">
        <f aca="false">SUM(F116:K116)</f>
        <v>0</v>
      </c>
      <c r="M116" s="57" t="n">
        <v>1</v>
      </c>
      <c r="N116" s="55" t="str">
        <f aca="false">'Exhibiciones '!$A$4</f>
        <v>ECATEPEC</v>
      </c>
      <c r="O116" s="55" t="str">
        <f aca="false">Jeans!$E$4</f>
        <v>Jeans</v>
      </c>
      <c r="P116" s="55" t="n">
        <f aca="false">Jeans!AC31</f>
        <v>0</v>
      </c>
      <c r="Q116" s="55" t="str">
        <f aca="false">Jeans!AD31</f>
        <v/>
      </c>
      <c r="R116" s="55" t="n">
        <f aca="false">Jeans!B31</f>
        <v>0</v>
      </c>
      <c r="S116" s="55" t="s">
        <v>37</v>
      </c>
      <c r="T116" s="55" t="n">
        <f aca="false">Jeans!G31</f>
        <v>0</v>
      </c>
      <c r="U116" s="55" t="n">
        <f aca="false">Jeans!T31</f>
        <v>0</v>
      </c>
      <c r="V116" s="55" t="n">
        <f aca="false">Jeans!R31</f>
        <v>0</v>
      </c>
      <c r="W116" s="55" t="n">
        <f aca="false">Jeans!S31</f>
        <v>0</v>
      </c>
      <c r="X116" s="56" t="n">
        <f aca="false">SUM(S116:W116)</f>
        <v>0</v>
      </c>
      <c r="Y116" s="58" t="n">
        <v>1</v>
      </c>
    </row>
    <row r="117" customFormat="false" ht="15" hidden="false" customHeight="false" outlineLevel="0" collapsed="false">
      <c r="A117" s="55" t="str">
        <f aca="false">'Exhibiciones '!$A$4</f>
        <v>ECATEPEC</v>
      </c>
      <c r="B117" s="55" t="str">
        <f aca="false">DCon!$D$4</f>
        <v>Confort</v>
      </c>
      <c r="C117" s="55" t="n">
        <f aca="false">DCon!AG30</f>
        <v>0</v>
      </c>
      <c r="D117" s="55" t="str">
        <f aca="false">IFERROR(VLOOKUP(C117,'Plantilla y Concentrado'!$B$4:$C$677,2,0),"")</f>
        <v/>
      </c>
      <c r="E117" s="55" t="n">
        <f aca="false">DCon!A30</f>
        <v>0</v>
      </c>
      <c r="F117" s="55" t="n">
        <f aca="false">DCon!D30</f>
        <v>0</v>
      </c>
      <c r="G117" s="55" t="n">
        <f aca="false">DCon!M30</f>
        <v>0</v>
      </c>
      <c r="H117" s="55"/>
      <c r="I117" s="55"/>
      <c r="J117" s="55" t="n">
        <f aca="false">DCon!U30</f>
        <v>0</v>
      </c>
      <c r="K117" s="55" t="n">
        <f aca="false">DCon!V30</f>
        <v>0</v>
      </c>
      <c r="L117" s="56" t="n">
        <f aca="false">SUM(F117:K117)</f>
        <v>0</v>
      </c>
      <c r="M117" s="57" t="n">
        <v>1</v>
      </c>
      <c r="N117" s="55" t="str">
        <f aca="false">'Exhibiciones '!$A$4</f>
        <v>ECATEPEC</v>
      </c>
      <c r="O117" s="55" t="str">
        <f aca="false">Jeans!$E$4</f>
        <v>Jeans</v>
      </c>
      <c r="P117" s="55" t="n">
        <f aca="false">Jeans!AC32</f>
        <v>0</v>
      </c>
      <c r="Q117" s="55" t="str">
        <f aca="false">Jeans!AD32</f>
        <v/>
      </c>
      <c r="R117" s="55" t="n">
        <f aca="false">Jeans!B32</f>
        <v>0</v>
      </c>
      <c r="S117" s="55" t="s">
        <v>37</v>
      </c>
      <c r="T117" s="55" t="n">
        <f aca="false">Jeans!G32</f>
        <v>0</v>
      </c>
      <c r="U117" s="55" t="n">
        <f aca="false">Jeans!T32</f>
        <v>0</v>
      </c>
      <c r="V117" s="55" t="n">
        <f aca="false">Jeans!R32</f>
        <v>0</v>
      </c>
      <c r="W117" s="55" t="n">
        <f aca="false">Jeans!S32</f>
        <v>0</v>
      </c>
      <c r="X117" s="56" t="n">
        <f aca="false">SUM(S117:W117)</f>
        <v>0</v>
      </c>
      <c r="Y117" s="58" t="n">
        <v>1</v>
      </c>
    </row>
    <row r="118" customFormat="false" ht="15" hidden="false" customHeight="false" outlineLevel="0" collapsed="false">
      <c r="A118" s="55" t="str">
        <f aca="false">'Exhibiciones '!$A$4</f>
        <v>ECATEPEC</v>
      </c>
      <c r="B118" s="55" t="str">
        <f aca="false">DVes!$D$4</f>
        <v>Vestir Casual</v>
      </c>
      <c r="C118" s="55" t="n">
        <f aca="false">DVes!AG9</f>
        <v>127209</v>
      </c>
      <c r="D118" s="55" t="str">
        <f aca="false">IFERROR(VLOOKUP(C118,'Plantilla y Concentrado'!$B$4:$C$677,2,0),"")</f>
        <v>Castillo Ramirez Tania Mayeli</v>
      </c>
      <c r="E118" s="55" t="str">
        <f aca="false">DVes!A9</f>
        <v>37B</v>
      </c>
      <c r="F118" s="55" t="n">
        <f aca="false">DVes!D9</f>
        <v>0</v>
      </c>
      <c r="G118" s="55" t="n">
        <f aca="false">DVes!M9</f>
        <v>0</v>
      </c>
      <c r="H118" s="55"/>
      <c r="I118" s="55"/>
      <c r="J118" s="55" t="n">
        <f aca="false">DVes!U10</f>
        <v>0</v>
      </c>
      <c r="K118" s="55" t="n">
        <f aca="false">DVes!V10</f>
        <v>0</v>
      </c>
      <c r="L118" s="56" t="n">
        <f aca="false">SUM(F118:K118)</f>
        <v>0</v>
      </c>
      <c r="M118" s="57" t="n">
        <v>1</v>
      </c>
      <c r="N118" s="55" t="str">
        <f aca="false">'Exhibiciones '!$A$4</f>
        <v>ECATEPEC</v>
      </c>
      <c r="O118" s="55" t="str">
        <f aca="false">Jeans!$E$4</f>
        <v>Jeans</v>
      </c>
      <c r="P118" s="55" t="n">
        <f aca="false">Jeans!AC33</f>
        <v>0</v>
      </c>
      <c r="Q118" s="55" t="str">
        <f aca="false">Jeans!AD33</f>
        <v/>
      </c>
      <c r="R118" s="55" t="n">
        <f aca="false">Jeans!B33</f>
        <v>0</v>
      </c>
      <c r="S118" s="55" t="s">
        <v>37</v>
      </c>
      <c r="T118" s="55" t="n">
        <f aca="false">Jeans!G33</f>
        <v>0</v>
      </c>
      <c r="U118" s="55" t="n">
        <f aca="false">Jeans!T33</f>
        <v>0</v>
      </c>
      <c r="V118" s="55" t="n">
        <f aca="false">Jeans!R33</f>
        <v>0</v>
      </c>
      <c r="W118" s="55" t="n">
        <f aca="false">Jeans!S33</f>
        <v>0</v>
      </c>
      <c r="X118" s="56" t="n">
        <f aca="false">SUM(S118:W118)</f>
        <v>0</v>
      </c>
      <c r="Y118" s="58" t="n">
        <v>1</v>
      </c>
    </row>
    <row r="119" customFormat="false" ht="15" hidden="false" customHeight="false" outlineLevel="0" collapsed="false">
      <c r="A119" s="55" t="str">
        <f aca="false">'Exhibiciones '!$A$4</f>
        <v>ECATEPEC</v>
      </c>
      <c r="B119" s="55" t="str">
        <f aca="false">DVes!$D$4</f>
        <v>Vestir Casual</v>
      </c>
      <c r="C119" s="55" t="n">
        <f aca="false">DVes!AG10</f>
        <v>136675</v>
      </c>
      <c r="D119" s="55" t="str">
        <f aca="false">IFERROR(VLOOKUP(C119,'Plantilla y Concentrado'!$B$4:$C$677,2,0),"")</f>
        <v>Montiel Ramirez Cintya Elizabeth</v>
      </c>
      <c r="E119" s="55" t="n">
        <f aca="false">DVes!A10</f>
        <v>38</v>
      </c>
      <c r="F119" s="55" t="n">
        <f aca="false">DVes!D10</f>
        <v>0</v>
      </c>
      <c r="G119" s="55" t="n">
        <f aca="false">DVes!M10</f>
        <v>0</v>
      </c>
      <c r="H119" s="55"/>
      <c r="I119" s="55"/>
      <c r="J119" s="55" t="n">
        <f aca="false">DVes!U11</f>
        <v>0</v>
      </c>
      <c r="K119" s="55" t="n">
        <f aca="false">DVes!V11</f>
        <v>0</v>
      </c>
      <c r="L119" s="56" t="n">
        <f aca="false">SUM(F119:K119)</f>
        <v>0</v>
      </c>
      <c r="M119" s="57" t="n">
        <v>1</v>
      </c>
      <c r="N119" s="55" t="str">
        <f aca="false">'Exhibiciones '!$A$4</f>
        <v>ECATEPEC</v>
      </c>
      <c r="O119" s="55" t="str">
        <f aca="false">Jeans!$E$4</f>
        <v>Jeans</v>
      </c>
      <c r="P119" s="55" t="n">
        <f aca="false">Jeans!AC34</f>
        <v>0</v>
      </c>
      <c r="Q119" s="55" t="str">
        <f aca="false">Jeans!AD34</f>
        <v/>
      </c>
      <c r="R119" s="55" t="n">
        <f aca="false">Jeans!B34</f>
        <v>0</v>
      </c>
      <c r="S119" s="55" t="s">
        <v>37</v>
      </c>
      <c r="T119" s="55" t="n">
        <f aca="false">Jeans!G34</f>
        <v>0</v>
      </c>
      <c r="U119" s="55" t="n">
        <f aca="false">Jeans!T34</f>
        <v>0</v>
      </c>
      <c r="V119" s="55" t="n">
        <f aca="false">Jeans!R34</f>
        <v>0</v>
      </c>
      <c r="W119" s="55" t="n">
        <f aca="false">Jeans!S34</f>
        <v>0</v>
      </c>
      <c r="X119" s="56" t="n">
        <f aca="false">SUM(S119:W119)</f>
        <v>0</v>
      </c>
      <c r="Y119" s="58" t="n">
        <v>1</v>
      </c>
    </row>
    <row r="120" customFormat="false" ht="15" hidden="false" customHeight="false" outlineLevel="0" collapsed="false">
      <c r="A120" s="55" t="str">
        <f aca="false">'Exhibiciones '!$A$4</f>
        <v>ECATEPEC</v>
      </c>
      <c r="B120" s="55" t="str">
        <f aca="false">DVes!$D$4</f>
        <v>Vestir Casual</v>
      </c>
      <c r="C120" s="55" t="n">
        <f aca="false">DVes!AG11</f>
        <v>155938</v>
      </c>
      <c r="D120" s="55" t="str">
        <f aca="false">IFERROR(VLOOKUP(C120,'Plantilla y Concentrado'!$B$4:$C$677,2,0),"")</f>
        <v>Aguilar Flores Erika Jazmin</v>
      </c>
      <c r="E120" s="55" t="n">
        <f aca="false">DVes!A11</f>
        <v>39</v>
      </c>
      <c r="F120" s="55" t="n">
        <f aca="false">DVes!D11</f>
        <v>1</v>
      </c>
      <c r="G120" s="55" t="n">
        <f aca="false">DVes!M11</f>
        <v>0</v>
      </c>
      <c r="H120" s="55"/>
      <c r="I120" s="55"/>
      <c r="J120" s="55" t="n">
        <f aca="false">DVes!U12</f>
        <v>0</v>
      </c>
      <c r="K120" s="55" t="n">
        <f aca="false">DVes!V12</f>
        <v>0</v>
      </c>
      <c r="L120" s="56" t="n">
        <f aca="false">SUM(F120:K120)</f>
        <v>1</v>
      </c>
      <c r="M120" s="57" t="n">
        <v>1</v>
      </c>
      <c r="N120" s="55" t="str">
        <f aca="false">'Exhibiciones '!$A$4</f>
        <v>ECATEPEC</v>
      </c>
      <c r="O120" s="55" t="str">
        <f aca="false">Jeans!$E$4</f>
        <v>Jeans</v>
      </c>
      <c r="P120" s="55" t="n">
        <f aca="false">Jeans!AC35</f>
        <v>0</v>
      </c>
      <c r="Q120" s="55" t="str">
        <f aca="false">Jeans!AD35</f>
        <v/>
      </c>
      <c r="R120" s="55" t="n">
        <f aca="false">Jeans!B35</f>
        <v>0</v>
      </c>
      <c r="S120" s="55" t="s">
        <v>37</v>
      </c>
      <c r="T120" s="55" t="n">
        <f aca="false">Jeans!G35</f>
        <v>0</v>
      </c>
      <c r="U120" s="55" t="n">
        <f aca="false">Jeans!T35</f>
        <v>0</v>
      </c>
      <c r="V120" s="55" t="n">
        <f aca="false">Jeans!R35</f>
        <v>0</v>
      </c>
      <c r="W120" s="55" t="n">
        <f aca="false">Jeans!S35</f>
        <v>0</v>
      </c>
      <c r="X120" s="56" t="n">
        <f aca="false">SUM(S120:W120)</f>
        <v>0</v>
      </c>
      <c r="Y120" s="58" t="n">
        <v>1</v>
      </c>
    </row>
    <row r="121" customFormat="false" ht="15" hidden="false" customHeight="false" outlineLevel="0" collapsed="false">
      <c r="A121" s="55" t="str">
        <f aca="false">'Exhibiciones '!$A$4</f>
        <v>ECATEPEC</v>
      </c>
      <c r="B121" s="55" t="str">
        <f aca="false">DVes!$D$4</f>
        <v>Vestir Casual</v>
      </c>
      <c r="C121" s="55" t="n">
        <f aca="false">DVes!AG12</f>
        <v>144695</v>
      </c>
      <c r="D121" s="55" t="str">
        <f aca="false">IFERROR(VLOOKUP(C121,'Plantilla y Concentrado'!$B$4:$C$677,2,0),"")</f>
        <v>Alvarez Becerra Emiliano</v>
      </c>
      <c r="E121" s="55" t="n">
        <f aca="false">DVes!A12</f>
        <v>40</v>
      </c>
      <c r="F121" s="55" t="n">
        <f aca="false">DVes!D12</f>
        <v>0</v>
      </c>
      <c r="G121" s="55" t="n">
        <f aca="false">DVes!M12</f>
        <v>0</v>
      </c>
      <c r="H121" s="55"/>
      <c r="I121" s="55"/>
      <c r="J121" s="55" t="n">
        <f aca="false">DVes!U12</f>
        <v>0</v>
      </c>
      <c r="K121" s="55" t="n">
        <f aca="false">DVes!V12</f>
        <v>0</v>
      </c>
      <c r="L121" s="56" t="n">
        <f aca="false">SUM(F121:K121)</f>
        <v>0</v>
      </c>
      <c r="M121" s="57" t="n">
        <v>1</v>
      </c>
      <c r="N121" s="55" t="str">
        <f aca="false">'Exhibiciones '!$A$4</f>
        <v>ECATEPEC</v>
      </c>
      <c r="O121" s="55" t="str">
        <f aca="false">Jeans!$E$4</f>
        <v>Jeans</v>
      </c>
      <c r="P121" s="55" t="n">
        <f aca="false">Jeans!AC36</f>
        <v>0</v>
      </c>
      <c r="Q121" s="55" t="str">
        <f aca="false">Jeans!AD36</f>
        <v/>
      </c>
      <c r="R121" s="55" t="n">
        <f aca="false">Jeans!B36</f>
        <v>0</v>
      </c>
      <c r="S121" s="55" t="s">
        <v>37</v>
      </c>
      <c r="T121" s="55" t="n">
        <f aca="false">Jeans!G36</f>
        <v>0</v>
      </c>
      <c r="U121" s="55" t="n">
        <f aca="false">Jeans!T36</f>
        <v>0</v>
      </c>
      <c r="V121" s="55" t="n">
        <f aca="false">Jeans!R36</f>
        <v>0</v>
      </c>
      <c r="W121" s="55" t="n">
        <f aca="false">Jeans!S36</f>
        <v>0</v>
      </c>
      <c r="X121" s="56" t="n">
        <f aca="false">SUM(S121:W121)</f>
        <v>0</v>
      </c>
      <c r="Y121" s="58" t="n">
        <v>1</v>
      </c>
    </row>
    <row r="122" customFormat="false" ht="15" hidden="false" customHeight="false" outlineLevel="0" collapsed="false">
      <c r="A122" s="55" t="str">
        <f aca="false">'Exhibiciones '!$A$4</f>
        <v>ECATEPEC</v>
      </c>
      <c r="B122" s="55" t="str">
        <f aca="false">DVes!$D$4</f>
        <v>Vestir Casual</v>
      </c>
      <c r="C122" s="55" t="n">
        <f aca="false">DVes!AG13</f>
        <v>0</v>
      </c>
      <c r="D122" s="55" t="str">
        <f aca="false">IFERROR(VLOOKUP(C122,'Plantilla y Concentrado'!$B$4:$C$677,2,0),"")</f>
        <v/>
      </c>
      <c r="E122" s="55" t="n">
        <f aca="false">DVes!A13</f>
        <v>0</v>
      </c>
      <c r="F122" s="55" t="n">
        <f aca="false">DVes!D13</f>
        <v>0</v>
      </c>
      <c r="G122" s="55" t="n">
        <f aca="false">DVes!M13</f>
        <v>0</v>
      </c>
      <c r="H122" s="55"/>
      <c r="I122" s="55"/>
      <c r="J122" s="55" t="n">
        <f aca="false">DVes!U13</f>
        <v>0</v>
      </c>
      <c r="K122" s="55" t="n">
        <f aca="false">DVes!V13</f>
        <v>0</v>
      </c>
      <c r="L122" s="56" t="n">
        <f aca="false">SUM(F122:K122)</f>
        <v>0</v>
      </c>
      <c r="M122" s="57" t="n">
        <v>1</v>
      </c>
      <c r="N122" s="55" t="str">
        <f aca="false">'Exhibiciones '!$A$4</f>
        <v>ECATEPEC</v>
      </c>
      <c r="O122" s="55" t="str">
        <f aca="false">Jeans!$E$4</f>
        <v>Jeans</v>
      </c>
      <c r="P122" s="55" t="n">
        <f aca="false">Jeans!AC37</f>
        <v>0</v>
      </c>
      <c r="Q122" s="55" t="str">
        <f aca="false">Jeans!AD37</f>
        <v/>
      </c>
      <c r="R122" s="55" t="n">
        <f aca="false">Jeans!B37</f>
        <v>0</v>
      </c>
      <c r="S122" s="55" t="s">
        <v>37</v>
      </c>
      <c r="T122" s="55" t="n">
        <f aca="false">Jeans!G37</f>
        <v>0</v>
      </c>
      <c r="U122" s="55" t="n">
        <f aca="false">Jeans!T37</f>
        <v>0</v>
      </c>
      <c r="V122" s="55" t="n">
        <f aca="false">Jeans!R37</f>
        <v>0</v>
      </c>
      <c r="W122" s="55" t="n">
        <f aca="false">Jeans!S37</f>
        <v>0</v>
      </c>
      <c r="X122" s="56" t="n">
        <f aca="false">SUM(S122:W122)</f>
        <v>0</v>
      </c>
      <c r="Y122" s="58" t="n">
        <v>1</v>
      </c>
    </row>
    <row r="123" customFormat="false" ht="15" hidden="false" customHeight="false" outlineLevel="0" collapsed="false">
      <c r="A123" s="55" t="str">
        <f aca="false">'Exhibiciones '!$A$4</f>
        <v>ECATEPEC</v>
      </c>
      <c r="B123" s="55" t="str">
        <f aca="false">DVes!$D$4</f>
        <v>Vestir Casual</v>
      </c>
      <c r="C123" s="55" t="n">
        <f aca="false">DVes!AG14</f>
        <v>0</v>
      </c>
      <c r="D123" s="55" t="str">
        <f aca="false">IFERROR(VLOOKUP(C123,'Plantilla y Concentrado'!$B$4:$C$677,2,0),"")</f>
        <v/>
      </c>
      <c r="E123" s="55" t="n">
        <f aca="false">DVes!A14</f>
        <v>0</v>
      </c>
      <c r="F123" s="55" t="n">
        <f aca="false">DVes!D14</f>
        <v>0</v>
      </c>
      <c r="G123" s="55" t="n">
        <f aca="false">DVes!M14</f>
        <v>0</v>
      </c>
      <c r="H123" s="55"/>
      <c r="I123" s="55"/>
      <c r="J123" s="55" t="n">
        <f aca="false">DVes!U14</f>
        <v>0</v>
      </c>
      <c r="K123" s="55" t="n">
        <f aca="false">DVes!V14</f>
        <v>0</v>
      </c>
      <c r="L123" s="56" t="n">
        <f aca="false">SUM(F123:K123)</f>
        <v>0</v>
      </c>
      <c r="M123" s="57" t="n">
        <v>1</v>
      </c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</row>
    <row r="124" customFormat="false" ht="15" hidden="false" customHeight="false" outlineLevel="0" collapsed="false">
      <c r="A124" s="55" t="str">
        <f aca="false">'Exhibiciones '!$A$4</f>
        <v>ECATEPEC</v>
      </c>
      <c r="B124" s="55" t="str">
        <f aca="false">DVes!$D$4</f>
        <v>Vestir Casual</v>
      </c>
      <c r="C124" s="55" t="n">
        <f aca="false">DVes!AG15</f>
        <v>0</v>
      </c>
      <c r="D124" s="55" t="str">
        <f aca="false">IFERROR(VLOOKUP(C124,'Plantilla y Concentrado'!$B$4:$C$677,2,0),"")</f>
        <v/>
      </c>
      <c r="E124" s="55" t="n">
        <f aca="false">DVes!A15</f>
        <v>0</v>
      </c>
      <c r="F124" s="55" t="n">
        <f aca="false">DVes!D15</f>
        <v>0</v>
      </c>
      <c r="G124" s="55" t="n">
        <f aca="false">DVes!M15</f>
        <v>0</v>
      </c>
      <c r="H124" s="55"/>
      <c r="I124" s="55"/>
      <c r="J124" s="55" t="n">
        <f aca="false">DVes!U15</f>
        <v>0</v>
      </c>
      <c r="K124" s="55" t="n">
        <f aca="false">DVes!V15</f>
        <v>0</v>
      </c>
      <c r="L124" s="56" t="n">
        <f aca="false">SUM(F124:K124)</f>
        <v>0</v>
      </c>
      <c r="M124" s="57" t="n">
        <v>1</v>
      </c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</row>
    <row r="125" customFormat="false" ht="15" hidden="false" customHeight="false" outlineLevel="0" collapsed="false">
      <c r="A125" s="55" t="str">
        <f aca="false">'Exhibiciones '!$A$4</f>
        <v>ECATEPEC</v>
      </c>
      <c r="B125" s="55" t="str">
        <f aca="false">DVes!$D$4</f>
        <v>Vestir Casual</v>
      </c>
      <c r="C125" s="55" t="n">
        <f aca="false">DVes!AG16</f>
        <v>0</v>
      </c>
      <c r="D125" s="55" t="str">
        <f aca="false">IFERROR(VLOOKUP(C125,'Plantilla y Concentrado'!$B$4:$C$677,2,0),"")</f>
        <v/>
      </c>
      <c r="E125" s="55" t="n">
        <f aca="false">DVes!A16</f>
        <v>0</v>
      </c>
      <c r="F125" s="55" t="n">
        <f aca="false">DVes!D16</f>
        <v>0</v>
      </c>
      <c r="G125" s="55" t="n">
        <f aca="false">DVes!M16</f>
        <v>0</v>
      </c>
      <c r="H125" s="55"/>
      <c r="I125" s="55"/>
      <c r="J125" s="55" t="n">
        <f aca="false">DVes!U16</f>
        <v>0</v>
      </c>
      <c r="K125" s="55" t="n">
        <f aca="false">DVes!V16</f>
        <v>0</v>
      </c>
      <c r="L125" s="56" t="n">
        <f aca="false">SUM(F125:K125)</f>
        <v>0</v>
      </c>
      <c r="M125" s="57" t="n">
        <v>1</v>
      </c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</row>
    <row r="126" customFormat="false" ht="15" hidden="false" customHeight="false" outlineLevel="0" collapsed="false">
      <c r="A126" s="55" t="str">
        <f aca="false">'Exhibiciones '!$A$4</f>
        <v>ECATEPEC</v>
      </c>
      <c r="B126" s="55" t="str">
        <f aca="false">DVes!$D$4</f>
        <v>Vestir Casual</v>
      </c>
      <c r="C126" s="55" t="n">
        <f aca="false">DVes!AG17</f>
        <v>0</v>
      </c>
      <c r="D126" s="55" t="str">
        <f aca="false">IFERROR(VLOOKUP(C126,'Plantilla y Concentrado'!$B$4:$C$677,2,0),"")</f>
        <v/>
      </c>
      <c r="E126" s="55" t="n">
        <f aca="false">DVes!A17</f>
        <v>0</v>
      </c>
      <c r="F126" s="55" t="n">
        <f aca="false">DVes!D17</f>
        <v>0</v>
      </c>
      <c r="G126" s="55" t="n">
        <f aca="false">DVes!M17</f>
        <v>0</v>
      </c>
      <c r="H126" s="55"/>
      <c r="I126" s="55"/>
      <c r="J126" s="55" t="n">
        <f aca="false">DVes!U17</f>
        <v>0</v>
      </c>
      <c r="K126" s="55" t="n">
        <f aca="false">DVes!V17</f>
        <v>0</v>
      </c>
      <c r="L126" s="56" t="n">
        <f aca="false">SUM(F126:K126)</f>
        <v>0</v>
      </c>
      <c r="M126" s="57" t="n">
        <v>1</v>
      </c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</row>
    <row r="127" customFormat="false" ht="15" hidden="false" customHeight="false" outlineLevel="0" collapsed="false">
      <c r="A127" s="55" t="str">
        <f aca="false">'Exhibiciones '!$A$4</f>
        <v>ECATEPEC</v>
      </c>
      <c r="B127" s="55" t="str">
        <f aca="false">DVes!$D$4</f>
        <v>Vestir Casual</v>
      </c>
      <c r="C127" s="55" t="n">
        <f aca="false">DVes!AG18</f>
        <v>0</v>
      </c>
      <c r="D127" s="55" t="str">
        <f aca="false">IFERROR(VLOOKUP(C127,'Plantilla y Concentrado'!$B$4:$C$677,2,0),"")</f>
        <v/>
      </c>
      <c r="E127" s="55" t="n">
        <f aca="false">DVes!A18</f>
        <v>0</v>
      </c>
      <c r="F127" s="55" t="n">
        <f aca="false">DVes!D18</f>
        <v>0</v>
      </c>
      <c r="G127" s="55" t="n">
        <f aca="false">DVes!M18</f>
        <v>0</v>
      </c>
      <c r="H127" s="55"/>
      <c r="I127" s="55"/>
      <c r="J127" s="55" t="n">
        <f aca="false">DVes!U18</f>
        <v>0</v>
      </c>
      <c r="K127" s="55" t="n">
        <f aca="false">DVes!V18</f>
        <v>0</v>
      </c>
      <c r="L127" s="56" t="n">
        <f aca="false">SUM(F127:K127)</f>
        <v>0</v>
      </c>
      <c r="M127" s="57" t="n">
        <v>1</v>
      </c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</row>
    <row r="128" customFormat="false" ht="15" hidden="false" customHeight="false" outlineLevel="0" collapsed="false">
      <c r="A128" s="55" t="str">
        <f aca="false">'Exhibiciones '!$A$4</f>
        <v>ECATEPEC</v>
      </c>
      <c r="B128" s="55" t="str">
        <f aca="false">DVes!$D$4</f>
        <v>Vestir Casual</v>
      </c>
      <c r="C128" s="55" t="n">
        <f aca="false">DVes!AG19</f>
        <v>0</v>
      </c>
      <c r="D128" s="55" t="str">
        <f aca="false">IFERROR(VLOOKUP(C128,'Plantilla y Concentrado'!$B$4:$C$677,2,0),"")</f>
        <v/>
      </c>
      <c r="E128" s="55" t="n">
        <f aca="false">DVes!A19</f>
        <v>0</v>
      </c>
      <c r="F128" s="55" t="n">
        <f aca="false">DVes!D19</f>
        <v>0</v>
      </c>
      <c r="G128" s="55" t="n">
        <f aca="false">DVes!M19</f>
        <v>0</v>
      </c>
      <c r="H128" s="55"/>
      <c r="I128" s="55"/>
      <c r="J128" s="55" t="n">
        <f aca="false">DVes!U19</f>
        <v>0</v>
      </c>
      <c r="K128" s="55" t="n">
        <f aca="false">DVes!V19</f>
        <v>0</v>
      </c>
      <c r="L128" s="56" t="n">
        <f aca="false">SUM(F128:K128)</f>
        <v>0</v>
      </c>
      <c r="M128" s="57" t="n">
        <v>1</v>
      </c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</row>
    <row r="129" customFormat="false" ht="15" hidden="false" customHeight="false" outlineLevel="0" collapsed="false">
      <c r="A129" s="55" t="str">
        <f aca="false">'Exhibiciones '!$A$4</f>
        <v>ECATEPEC</v>
      </c>
      <c r="B129" s="55" t="str">
        <f aca="false">DVes!$D$4</f>
        <v>Vestir Casual</v>
      </c>
      <c r="C129" s="55" t="n">
        <f aca="false">DVes!AG20</f>
        <v>0</v>
      </c>
      <c r="D129" s="55" t="str">
        <f aca="false">IFERROR(VLOOKUP(C129,'Plantilla y Concentrado'!$B$4:$C$677,2,0),"")</f>
        <v/>
      </c>
      <c r="E129" s="55" t="n">
        <f aca="false">DVes!A20</f>
        <v>0</v>
      </c>
      <c r="F129" s="55" t="n">
        <f aca="false">DVes!D20</f>
        <v>0</v>
      </c>
      <c r="G129" s="55" t="n">
        <f aca="false">DVes!M20</f>
        <v>0</v>
      </c>
      <c r="H129" s="55"/>
      <c r="I129" s="55"/>
      <c r="J129" s="55" t="n">
        <f aca="false">DVes!U20</f>
        <v>0</v>
      </c>
      <c r="K129" s="55" t="n">
        <f aca="false">DVes!V20</f>
        <v>0</v>
      </c>
      <c r="L129" s="56" t="n">
        <f aca="false">SUM(F129:K129)</f>
        <v>0</v>
      </c>
      <c r="M129" s="57" t="n">
        <v>1</v>
      </c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</row>
    <row r="130" customFormat="false" ht="15" hidden="false" customHeight="false" outlineLevel="0" collapsed="false">
      <c r="A130" s="55" t="str">
        <f aca="false">'Exhibiciones '!$A$4</f>
        <v>ECATEPEC</v>
      </c>
      <c r="B130" s="55" t="str">
        <f aca="false">DVes!$D$4</f>
        <v>Vestir Casual</v>
      </c>
      <c r="C130" s="55" t="n">
        <f aca="false">DVes!AG21</f>
        <v>0</v>
      </c>
      <c r="D130" s="55" t="str">
        <f aca="false">IFERROR(VLOOKUP(C130,'Plantilla y Concentrado'!$B$4:$C$677,2,0),"")</f>
        <v/>
      </c>
      <c r="E130" s="55" t="n">
        <f aca="false">DVes!A21</f>
        <v>0</v>
      </c>
      <c r="F130" s="55" t="n">
        <f aca="false">DVes!D21</f>
        <v>0</v>
      </c>
      <c r="G130" s="55" t="n">
        <f aca="false">DVes!M21</f>
        <v>0</v>
      </c>
      <c r="H130" s="55"/>
      <c r="I130" s="55"/>
      <c r="J130" s="55" t="n">
        <f aca="false">DVes!U21</f>
        <v>0</v>
      </c>
      <c r="K130" s="55" t="n">
        <f aca="false">DVes!V21</f>
        <v>0</v>
      </c>
      <c r="L130" s="56" t="n">
        <f aca="false">SUM(F130:K130)</f>
        <v>0</v>
      </c>
      <c r="M130" s="57" t="n">
        <v>1</v>
      </c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</row>
    <row r="131" customFormat="false" ht="15" hidden="false" customHeight="false" outlineLevel="0" collapsed="false">
      <c r="A131" s="55" t="str">
        <f aca="false">'Exhibiciones '!$A$4</f>
        <v>ECATEPEC</v>
      </c>
      <c r="B131" s="55" t="str">
        <f aca="false">DVes!$D$4</f>
        <v>Vestir Casual</v>
      </c>
      <c r="C131" s="55" t="n">
        <f aca="false">DVes!AG22</f>
        <v>0</v>
      </c>
      <c r="D131" s="55" t="str">
        <f aca="false">IFERROR(VLOOKUP(C131,'Plantilla y Concentrado'!$B$4:$C$677,2,0),"")</f>
        <v/>
      </c>
      <c r="E131" s="55" t="n">
        <f aca="false">DVes!A22</f>
        <v>0</v>
      </c>
      <c r="F131" s="55" t="n">
        <f aca="false">DVes!D22</f>
        <v>0</v>
      </c>
      <c r="G131" s="55" t="n">
        <f aca="false">DVes!M22</f>
        <v>0</v>
      </c>
      <c r="H131" s="55"/>
      <c r="I131" s="55"/>
      <c r="J131" s="55" t="n">
        <f aca="false">DVes!U22</f>
        <v>0</v>
      </c>
      <c r="K131" s="55" t="n">
        <f aca="false">DVes!V22</f>
        <v>0</v>
      </c>
      <c r="L131" s="56" t="n">
        <f aca="false">SUM(F131:K131)</f>
        <v>0</v>
      </c>
      <c r="M131" s="57" t="n">
        <v>1</v>
      </c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</row>
    <row r="132" customFormat="false" ht="15" hidden="false" customHeight="false" outlineLevel="0" collapsed="false">
      <c r="A132" s="55" t="str">
        <f aca="false">'Exhibiciones '!$A$4</f>
        <v>ECATEPEC</v>
      </c>
      <c r="B132" s="55" t="str">
        <f aca="false">DVes!$D$4</f>
        <v>Vestir Casual</v>
      </c>
      <c r="C132" s="55" t="n">
        <f aca="false">DVes!AG23</f>
        <v>0</v>
      </c>
      <c r="D132" s="55" t="str">
        <f aca="false">IFERROR(VLOOKUP(C132,'Plantilla y Concentrado'!$B$4:$C$677,2,0),"")</f>
        <v/>
      </c>
      <c r="E132" s="55" t="n">
        <f aca="false">DVes!A23</f>
        <v>0</v>
      </c>
      <c r="F132" s="55" t="n">
        <f aca="false">DVes!D23</f>
        <v>0</v>
      </c>
      <c r="G132" s="55" t="n">
        <f aca="false">DVes!M23</f>
        <v>0</v>
      </c>
      <c r="H132" s="55"/>
      <c r="I132" s="55"/>
      <c r="J132" s="55" t="n">
        <f aca="false">DVes!U23</f>
        <v>0</v>
      </c>
      <c r="K132" s="55" t="n">
        <f aca="false">DVes!V23</f>
        <v>0</v>
      </c>
      <c r="L132" s="56" t="n">
        <f aca="false">SUM(F132:K132)</f>
        <v>0</v>
      </c>
      <c r="M132" s="57" t="n">
        <v>1</v>
      </c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</row>
    <row r="133" customFormat="false" ht="15" hidden="false" customHeight="false" outlineLevel="0" collapsed="false">
      <c r="A133" s="55" t="str">
        <f aca="false">'Exhibiciones '!$A$4</f>
        <v>ECATEPEC</v>
      </c>
      <c r="B133" s="55" t="str">
        <f aca="false">DVes!$D$4</f>
        <v>Vestir Casual</v>
      </c>
      <c r="C133" s="55" t="n">
        <f aca="false">DVes!AG24</f>
        <v>0</v>
      </c>
      <c r="D133" s="55" t="str">
        <f aca="false">IFERROR(VLOOKUP(C133,'Plantilla y Concentrado'!$B$4:$C$677,2,0),"")</f>
        <v/>
      </c>
      <c r="E133" s="55" t="n">
        <f aca="false">DVes!A24</f>
        <v>0</v>
      </c>
      <c r="F133" s="55" t="n">
        <f aca="false">DVes!D24</f>
        <v>0</v>
      </c>
      <c r="G133" s="55" t="n">
        <f aca="false">DVes!M24</f>
        <v>0</v>
      </c>
      <c r="H133" s="55"/>
      <c r="I133" s="55"/>
      <c r="J133" s="55" t="n">
        <f aca="false">DVes!U24</f>
        <v>0</v>
      </c>
      <c r="K133" s="55" t="n">
        <f aca="false">DVes!V24</f>
        <v>0</v>
      </c>
      <c r="L133" s="56" t="n">
        <f aca="false">SUM(F133:K133)</f>
        <v>0</v>
      </c>
      <c r="M133" s="57" t="n">
        <v>1</v>
      </c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</row>
    <row r="134" customFormat="false" ht="15" hidden="false" customHeight="false" outlineLevel="0" collapsed="false">
      <c r="A134" s="55" t="str">
        <f aca="false">'Exhibiciones '!$A$4</f>
        <v>ECATEPEC</v>
      </c>
      <c r="B134" s="55" t="str">
        <f aca="false">DVes!$D$4</f>
        <v>Vestir Casual</v>
      </c>
      <c r="C134" s="55" t="n">
        <f aca="false">DVes!AG25</f>
        <v>0</v>
      </c>
      <c r="D134" s="55" t="str">
        <f aca="false">IFERROR(VLOOKUP(C134,'Plantilla y Concentrado'!$B$4:$C$677,2,0),"")</f>
        <v/>
      </c>
      <c r="E134" s="55" t="n">
        <f aca="false">DVes!A25</f>
        <v>0</v>
      </c>
      <c r="F134" s="55" t="n">
        <f aca="false">DVes!D25</f>
        <v>0</v>
      </c>
      <c r="G134" s="55" t="n">
        <f aca="false">DVes!M25</f>
        <v>0</v>
      </c>
      <c r="H134" s="55"/>
      <c r="I134" s="55"/>
      <c r="J134" s="55" t="n">
        <f aca="false">DVes!U25</f>
        <v>0</v>
      </c>
      <c r="K134" s="55" t="n">
        <f aca="false">DVes!V25</f>
        <v>0</v>
      </c>
      <c r="L134" s="56" t="n">
        <f aca="false">SUM(F134:K134)</f>
        <v>0</v>
      </c>
      <c r="M134" s="57" t="n">
        <v>1</v>
      </c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</row>
    <row r="135" customFormat="false" ht="15" hidden="false" customHeight="false" outlineLevel="0" collapsed="false">
      <c r="A135" s="55" t="str">
        <f aca="false">'Exhibiciones '!$A$4</f>
        <v>ECATEPEC</v>
      </c>
      <c r="B135" s="55" t="str">
        <f aca="false">DVes!$D$4</f>
        <v>Vestir Casual</v>
      </c>
      <c r="C135" s="55" t="n">
        <f aca="false">DVes!AG26</f>
        <v>0</v>
      </c>
      <c r="D135" s="55" t="str">
        <f aca="false">IFERROR(VLOOKUP(C135,'Plantilla y Concentrado'!$B$4:$C$677,2,0),"")</f>
        <v/>
      </c>
      <c r="E135" s="55" t="n">
        <f aca="false">DVes!A26</f>
        <v>0</v>
      </c>
      <c r="F135" s="55" t="n">
        <f aca="false">DVes!D26</f>
        <v>0</v>
      </c>
      <c r="G135" s="55" t="n">
        <f aca="false">DVes!M26</f>
        <v>0</v>
      </c>
      <c r="H135" s="55"/>
      <c r="I135" s="55"/>
      <c r="J135" s="55" t="n">
        <f aca="false">DVes!U26</f>
        <v>0</v>
      </c>
      <c r="K135" s="55" t="n">
        <f aca="false">DVes!V26</f>
        <v>0</v>
      </c>
      <c r="L135" s="56" t="n">
        <f aca="false">SUM(F135:K135)</f>
        <v>0</v>
      </c>
      <c r="M135" s="57" t="n">
        <v>1</v>
      </c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</row>
    <row r="136" customFormat="false" ht="15" hidden="false" customHeight="false" outlineLevel="0" collapsed="false">
      <c r="A136" s="55" t="str">
        <f aca="false">'Exhibiciones '!$A$4</f>
        <v>ECATEPEC</v>
      </c>
      <c r="B136" s="55" t="str">
        <f aca="false">DVes!$D$4</f>
        <v>Vestir Casual</v>
      </c>
      <c r="C136" s="55" t="n">
        <f aca="false">DVes!AG27</f>
        <v>0</v>
      </c>
      <c r="D136" s="55" t="str">
        <f aca="false">IFERROR(VLOOKUP(C136,'Plantilla y Concentrado'!$B$4:$C$677,2,0),"")</f>
        <v/>
      </c>
      <c r="E136" s="55" t="n">
        <f aca="false">DVes!A27</f>
        <v>0</v>
      </c>
      <c r="F136" s="55" t="n">
        <f aca="false">DVes!D27</f>
        <v>0</v>
      </c>
      <c r="G136" s="55" t="n">
        <f aca="false">DVes!M27</f>
        <v>0</v>
      </c>
      <c r="H136" s="55"/>
      <c r="I136" s="55"/>
      <c r="J136" s="55" t="n">
        <f aca="false">DVes!U27</f>
        <v>0</v>
      </c>
      <c r="K136" s="55" t="n">
        <f aca="false">DVes!V27</f>
        <v>0</v>
      </c>
      <c r="L136" s="56" t="n">
        <f aca="false">SUM(F136:K136)</f>
        <v>0</v>
      </c>
      <c r="M136" s="57" t="n">
        <v>1</v>
      </c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</row>
    <row r="137" customFormat="false" ht="15" hidden="false" customHeight="false" outlineLevel="0" collapsed="false">
      <c r="A137" s="55" t="str">
        <f aca="false">'Exhibiciones '!$A$4</f>
        <v>ECATEPEC</v>
      </c>
      <c r="B137" s="55" t="str">
        <f aca="false">DVes!$D$4</f>
        <v>Vestir Casual</v>
      </c>
      <c r="C137" s="55" t="n">
        <f aca="false">DVes!AG28</f>
        <v>0</v>
      </c>
      <c r="D137" s="55" t="str">
        <f aca="false">IFERROR(VLOOKUP(C137,'Plantilla y Concentrado'!$B$4:$C$677,2,0),"")</f>
        <v/>
      </c>
      <c r="E137" s="55" t="n">
        <f aca="false">DVes!A28</f>
        <v>0</v>
      </c>
      <c r="F137" s="55" t="n">
        <f aca="false">DVes!D28</f>
        <v>0</v>
      </c>
      <c r="G137" s="55" t="n">
        <f aca="false">DVes!M28</f>
        <v>0</v>
      </c>
      <c r="H137" s="55"/>
      <c r="I137" s="55"/>
      <c r="J137" s="55" t="n">
        <f aca="false">DVes!U28</f>
        <v>0</v>
      </c>
      <c r="K137" s="55" t="n">
        <f aca="false">DVes!V28</f>
        <v>0</v>
      </c>
      <c r="L137" s="56" t="n">
        <f aca="false">SUM(F137:K137)</f>
        <v>0</v>
      </c>
      <c r="M137" s="57" t="n">
        <v>1</v>
      </c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</row>
    <row r="138" customFormat="false" ht="15" hidden="false" customHeight="false" outlineLevel="0" collapsed="false">
      <c r="A138" s="55" t="str">
        <f aca="false">'Exhibiciones '!$A$4</f>
        <v>ECATEPEC</v>
      </c>
      <c r="B138" s="55" t="str">
        <f aca="false">DVes!$D$4</f>
        <v>Vestir Casual</v>
      </c>
      <c r="C138" s="55" t="n">
        <f aca="false">DVes!AG29</f>
        <v>0</v>
      </c>
      <c r="D138" s="55" t="str">
        <f aca="false">IFERROR(VLOOKUP(C138,'Plantilla y Concentrado'!$B$4:$C$677,2,0),"")</f>
        <v/>
      </c>
      <c r="E138" s="55" t="n">
        <f aca="false">DVes!A29</f>
        <v>0</v>
      </c>
      <c r="F138" s="55" t="n">
        <f aca="false">DVes!D29</f>
        <v>0</v>
      </c>
      <c r="G138" s="55" t="n">
        <f aca="false">DVes!M29</f>
        <v>0</v>
      </c>
      <c r="H138" s="55"/>
      <c r="I138" s="55"/>
      <c r="J138" s="55" t="n">
        <f aca="false">DVes!U29</f>
        <v>0</v>
      </c>
      <c r="K138" s="55" t="n">
        <f aca="false">DVes!V29</f>
        <v>0</v>
      </c>
      <c r="L138" s="56" t="n">
        <f aca="false">SUM(F138:K138)</f>
        <v>0</v>
      </c>
      <c r="M138" s="57" t="n">
        <v>1</v>
      </c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</row>
    <row r="139" customFormat="false" ht="15" hidden="false" customHeight="false" outlineLevel="0" collapsed="false">
      <c r="A139" s="55" t="str">
        <f aca="false">'Exhibiciones '!$A$4</f>
        <v>ECATEPEC</v>
      </c>
      <c r="B139" s="55" t="str">
        <f aca="false">DVes!$D$4</f>
        <v>Vestir Casual</v>
      </c>
      <c r="C139" s="55" t="n">
        <f aca="false">DVes!AG30</f>
        <v>0</v>
      </c>
      <c r="D139" s="55" t="str">
        <f aca="false">IFERROR(VLOOKUP(C139,'Plantilla y Concentrado'!$B$4:$C$677,2,0),"")</f>
        <v/>
      </c>
      <c r="E139" s="55" t="n">
        <f aca="false">DVes!A30</f>
        <v>0</v>
      </c>
      <c r="F139" s="55" t="n">
        <f aca="false">DVes!D30</f>
        <v>0</v>
      </c>
      <c r="G139" s="55" t="n">
        <f aca="false">DVes!M30</f>
        <v>0</v>
      </c>
      <c r="H139" s="55"/>
      <c r="I139" s="55"/>
      <c r="J139" s="55" t="n">
        <f aca="false">DVes!U30</f>
        <v>0</v>
      </c>
      <c r="K139" s="55" t="n">
        <f aca="false">DVes!V30</f>
        <v>0</v>
      </c>
      <c r="L139" s="56" t="n">
        <f aca="false">SUM(F139:K139)</f>
        <v>0</v>
      </c>
      <c r="M139" s="57" t="n">
        <v>1</v>
      </c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</row>
    <row r="140" customFormat="false" ht="15" hidden="false" customHeight="false" outlineLevel="0" collapsed="false">
      <c r="A140" s="55" t="str">
        <f aca="false">'Exhibiciones '!$A$4</f>
        <v>ECATEPEC</v>
      </c>
      <c r="B140" s="55" t="str">
        <f aca="false">DVes!$D$4</f>
        <v>Vestir Casual</v>
      </c>
      <c r="C140" s="55" t="n">
        <f aca="false">DVes!AG31</f>
        <v>0</v>
      </c>
      <c r="D140" s="55" t="str">
        <f aca="false">IFERROR(VLOOKUP(C140,'Plantilla y Concentrado'!$B$4:$C$677,2,0),"")</f>
        <v/>
      </c>
      <c r="E140" s="55" t="n">
        <f aca="false">DVes!A31</f>
        <v>0</v>
      </c>
      <c r="F140" s="55" t="n">
        <f aca="false">DVes!D31</f>
        <v>0</v>
      </c>
      <c r="G140" s="55" t="n">
        <f aca="false">DVes!M31</f>
        <v>0</v>
      </c>
      <c r="H140" s="55"/>
      <c r="I140" s="55"/>
      <c r="J140" s="55" t="n">
        <f aca="false">DVes!U31</f>
        <v>0</v>
      </c>
      <c r="K140" s="55" t="n">
        <f aca="false">DVes!V31</f>
        <v>0</v>
      </c>
      <c r="L140" s="56" t="n">
        <f aca="false">SUM(F140:K140)</f>
        <v>0</v>
      </c>
      <c r="M140" s="57" t="n">
        <v>1</v>
      </c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</row>
    <row r="141" customFormat="false" ht="15" hidden="false" customHeight="false" outlineLevel="0" collapsed="false">
      <c r="A141" s="55" t="str">
        <f aca="false">'Exhibiciones '!$A$4</f>
        <v>ECATEPEC</v>
      </c>
      <c r="B141" s="55" t="str">
        <f aca="false">DVes!$D$4</f>
        <v>Vestir Casual</v>
      </c>
      <c r="C141" s="55" t="n">
        <f aca="false">DVes!AG32</f>
        <v>0</v>
      </c>
      <c r="D141" s="55" t="str">
        <f aca="false">IFERROR(VLOOKUP(C141,'Plantilla y Concentrado'!$B$4:$C$677,2,0),"")</f>
        <v/>
      </c>
      <c r="E141" s="55" t="n">
        <f aca="false">DVes!A32</f>
        <v>0</v>
      </c>
      <c r="F141" s="55" t="n">
        <f aca="false">DVes!D32</f>
        <v>0</v>
      </c>
      <c r="G141" s="55" t="n">
        <f aca="false">DVes!M32</f>
        <v>0</v>
      </c>
      <c r="H141" s="55"/>
      <c r="I141" s="55"/>
      <c r="J141" s="55" t="n">
        <f aca="false">DVes!U32</f>
        <v>0</v>
      </c>
      <c r="K141" s="55" t="n">
        <f aca="false">DVes!V32</f>
        <v>0</v>
      </c>
      <c r="L141" s="56" t="n">
        <f aca="false">SUM(F141:K141)</f>
        <v>0</v>
      </c>
      <c r="M141" s="57" t="n">
        <v>1</v>
      </c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</row>
    <row r="142" customFormat="false" ht="15" hidden="false" customHeight="false" outlineLevel="0" collapsed="false">
      <c r="A142" s="55" t="str">
        <f aca="false">'Exhibiciones '!$A$4</f>
        <v>ECATEPEC</v>
      </c>
      <c r="B142" s="55" t="str">
        <f aca="false">DInf!$D$4</f>
        <v>Infantiles</v>
      </c>
      <c r="C142" s="55" t="n">
        <f aca="false">DInf!AG9</f>
        <v>154648</v>
      </c>
      <c r="D142" s="55" t="str">
        <f aca="false">IFERROR(VLOOKUP(C142,'Plantilla y Concentrado'!$B$4:$C$677,2,0),"")</f>
        <v>Sanchez Vazquez Anayareli</v>
      </c>
      <c r="E142" s="55" t="n">
        <f aca="false">DInf!A9</f>
        <v>10</v>
      </c>
      <c r="F142" s="55" t="n">
        <f aca="false">DInf!D9</f>
        <v>0</v>
      </c>
      <c r="G142" s="55" t="n">
        <f aca="false">DInf!M9</f>
        <v>0</v>
      </c>
      <c r="H142" s="55"/>
      <c r="I142" s="55"/>
      <c r="J142" s="55" t="n">
        <f aca="false">DInf!U9</f>
        <v>0</v>
      </c>
      <c r="K142" s="55" t="n">
        <f aca="false">DInf!V9</f>
        <v>0</v>
      </c>
      <c r="L142" s="56" t="n">
        <f aca="false">SUM(F142:K142)</f>
        <v>0</v>
      </c>
      <c r="M142" s="57" t="n">
        <v>1</v>
      </c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</row>
    <row r="143" customFormat="false" ht="15" hidden="false" customHeight="false" outlineLevel="0" collapsed="false">
      <c r="A143" s="55" t="str">
        <f aca="false">'Exhibiciones '!$A$4</f>
        <v>ECATEPEC</v>
      </c>
      <c r="B143" s="55" t="str">
        <f aca="false">DInf!$D$4</f>
        <v>Infantiles</v>
      </c>
      <c r="C143" s="55" t="n">
        <f aca="false">DInf!AG10</f>
        <v>157999</v>
      </c>
      <c r="D143" s="55" t="str">
        <f aca="false">IFERROR(VLOOKUP(C143,'Plantilla y Concentrado'!$B$4:$C$677,2,0),"")</f>
        <v>De La Garza Reyes Daniela Fernanda</v>
      </c>
      <c r="E143" s="55" t="n">
        <f aca="false">DInf!A10</f>
        <v>11</v>
      </c>
      <c r="F143" s="55" t="n">
        <f aca="false">DInf!D10</f>
        <v>0</v>
      </c>
      <c r="G143" s="55" t="n">
        <f aca="false">DInf!M10</f>
        <v>0</v>
      </c>
      <c r="H143" s="55"/>
      <c r="I143" s="55"/>
      <c r="J143" s="55" t="n">
        <f aca="false">DInf!U10</f>
        <v>1</v>
      </c>
      <c r="K143" s="55" t="n">
        <f aca="false">DInf!V10</f>
        <v>0</v>
      </c>
      <c r="L143" s="56" t="n">
        <f aca="false">SUM(F143:K143)</f>
        <v>1</v>
      </c>
      <c r="M143" s="57" t="n">
        <v>1</v>
      </c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</row>
    <row r="144" customFormat="false" ht="15" hidden="false" customHeight="false" outlineLevel="0" collapsed="false">
      <c r="A144" s="55" t="str">
        <f aca="false">'Exhibiciones '!$A$4</f>
        <v>ECATEPEC</v>
      </c>
      <c r="B144" s="55" t="str">
        <f aca="false">DInf!$D$4</f>
        <v>Infantiles</v>
      </c>
      <c r="C144" s="55" t="n">
        <f aca="false">DInf!AG11</f>
        <v>144695</v>
      </c>
      <c r="D144" s="55" t="str">
        <f aca="false">IFERROR(VLOOKUP(C144,'Plantilla y Concentrado'!$B$4:$C$677,2,0),"")</f>
        <v>Alvarez Becerra Emiliano</v>
      </c>
      <c r="E144" s="55" t="n">
        <f aca="false">DInf!A11</f>
        <v>12</v>
      </c>
      <c r="F144" s="55" t="n">
        <f aca="false">DInf!D11</f>
        <v>0</v>
      </c>
      <c r="G144" s="55" t="n">
        <f aca="false">DInf!M11</f>
        <v>0</v>
      </c>
      <c r="H144" s="55"/>
      <c r="I144" s="55"/>
      <c r="J144" s="55" t="n">
        <f aca="false">DInf!U11</f>
        <v>0</v>
      </c>
      <c r="K144" s="55" t="n">
        <f aca="false">DInf!V11</f>
        <v>0</v>
      </c>
      <c r="L144" s="56" t="n">
        <f aca="false">SUM(F144:K144)</f>
        <v>0</v>
      </c>
      <c r="M144" s="57" t="n">
        <v>1</v>
      </c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</row>
    <row r="145" customFormat="false" ht="15" hidden="false" customHeight="false" outlineLevel="0" collapsed="false">
      <c r="A145" s="55" t="str">
        <f aca="false">'Exhibiciones '!$A$4</f>
        <v>ECATEPEC</v>
      </c>
      <c r="B145" s="55" t="str">
        <f aca="false">DInf!$D$4</f>
        <v>Infantiles</v>
      </c>
      <c r="C145" s="55" t="n">
        <f aca="false">DInf!AG12</f>
        <v>136867</v>
      </c>
      <c r="D145" s="55" t="str">
        <f aca="false">IFERROR(VLOOKUP(C145,'Plantilla y Concentrado'!$B$4:$C$677,2,0),"")</f>
        <v>Barba Ramirez Jatziri Lizeth</v>
      </c>
      <c r="E145" s="55" t="n">
        <f aca="false">DInf!A12</f>
        <v>13</v>
      </c>
      <c r="F145" s="55" t="n">
        <f aca="false">DInf!D12</f>
        <v>0</v>
      </c>
      <c r="G145" s="55" t="n">
        <f aca="false">DInf!M12</f>
        <v>0</v>
      </c>
      <c r="H145" s="55"/>
      <c r="I145" s="55"/>
      <c r="J145" s="55" t="n">
        <f aca="false">DInf!U12</f>
        <v>0</v>
      </c>
      <c r="K145" s="55" t="n">
        <f aca="false">DInf!V12</f>
        <v>2</v>
      </c>
      <c r="L145" s="56" t="n">
        <f aca="false">SUM(F145:K145)</f>
        <v>2</v>
      </c>
      <c r="M145" s="57" t="n">
        <v>1</v>
      </c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</row>
    <row r="146" customFormat="false" ht="15" hidden="false" customHeight="false" outlineLevel="0" collapsed="false">
      <c r="A146" s="55" t="str">
        <f aca="false">'Exhibiciones '!$A$4</f>
        <v>ECATEPEC</v>
      </c>
      <c r="B146" s="55" t="str">
        <f aca="false">DInf!$D$4</f>
        <v>Infantiles</v>
      </c>
      <c r="C146" s="55" t="n">
        <f aca="false">DInf!AG13</f>
        <v>158001</v>
      </c>
      <c r="D146" s="55" t="str">
        <f aca="false">IFERROR(VLOOKUP(C146,'Plantilla y Concentrado'!$B$4:$C$677,2,0),"")</f>
        <v>Nuñez Garcia Clarissa Naomi</v>
      </c>
      <c r="E146" s="55" t="n">
        <f aca="false">DInf!A13</f>
        <v>14</v>
      </c>
      <c r="F146" s="55" t="n">
        <f aca="false">DInf!D13</f>
        <v>0</v>
      </c>
      <c r="G146" s="55" t="n">
        <f aca="false">DInf!M13</f>
        <v>0</v>
      </c>
      <c r="H146" s="55"/>
      <c r="I146" s="55"/>
      <c r="J146" s="55" t="n">
        <f aca="false">DInf!U13</f>
        <v>0</v>
      </c>
      <c r="K146" s="55" t="n">
        <f aca="false">DInf!V13</f>
        <v>0</v>
      </c>
      <c r="L146" s="56" t="n">
        <f aca="false">SUM(F146:K146)</f>
        <v>0</v>
      </c>
      <c r="M146" s="57" t="n">
        <v>1</v>
      </c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</row>
    <row r="147" customFormat="false" ht="15" hidden="false" customHeight="false" outlineLevel="0" collapsed="false">
      <c r="A147" s="55" t="str">
        <f aca="false">'Exhibiciones '!$A$4</f>
        <v>ECATEPEC</v>
      </c>
      <c r="B147" s="55" t="str">
        <f aca="false">DInf!$D$4</f>
        <v>Infantiles</v>
      </c>
      <c r="C147" s="55" t="n">
        <f aca="false">DInf!AG14</f>
        <v>0</v>
      </c>
      <c r="D147" s="55" t="str">
        <f aca="false">IFERROR(VLOOKUP(C147,'Plantilla y Concentrado'!$B$4:$C$677,2,0),"")</f>
        <v/>
      </c>
      <c r="E147" s="55" t="n">
        <f aca="false">DInf!A14</f>
        <v>0</v>
      </c>
      <c r="F147" s="55" t="n">
        <f aca="false">DInf!D14</f>
        <v>0</v>
      </c>
      <c r="G147" s="55" t="n">
        <f aca="false">DInf!M14</f>
        <v>0</v>
      </c>
      <c r="H147" s="55"/>
      <c r="I147" s="55"/>
      <c r="J147" s="55" t="n">
        <f aca="false">DInf!U14</f>
        <v>0</v>
      </c>
      <c r="K147" s="55" t="n">
        <f aca="false">DInf!V14</f>
        <v>0</v>
      </c>
      <c r="L147" s="56" t="n">
        <f aca="false">SUM(F147:K147)</f>
        <v>0</v>
      </c>
      <c r="M147" s="57" t="n">
        <v>1</v>
      </c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</row>
    <row r="148" customFormat="false" ht="15" hidden="false" customHeight="false" outlineLevel="0" collapsed="false">
      <c r="A148" s="55" t="str">
        <f aca="false">'Exhibiciones '!$A$4</f>
        <v>ECATEPEC</v>
      </c>
      <c r="B148" s="55" t="str">
        <f aca="false">DInf!$D$4</f>
        <v>Infantiles</v>
      </c>
      <c r="C148" s="55" t="n">
        <f aca="false">DInf!AG15</f>
        <v>0</v>
      </c>
      <c r="D148" s="55" t="str">
        <f aca="false">IFERROR(VLOOKUP(C148,'Plantilla y Concentrado'!$B$4:$C$677,2,0),"")</f>
        <v/>
      </c>
      <c r="E148" s="55" t="n">
        <f aca="false">DInf!A15</f>
        <v>0</v>
      </c>
      <c r="F148" s="55" t="n">
        <f aca="false">DInf!D15</f>
        <v>0</v>
      </c>
      <c r="G148" s="55" t="n">
        <f aca="false">DInf!M15</f>
        <v>0</v>
      </c>
      <c r="H148" s="55"/>
      <c r="I148" s="55"/>
      <c r="J148" s="55" t="n">
        <f aca="false">DInf!U15</f>
        <v>0</v>
      </c>
      <c r="K148" s="55" t="n">
        <f aca="false">DInf!V15</f>
        <v>0</v>
      </c>
      <c r="L148" s="56" t="n">
        <f aca="false">SUM(F148:K148)</f>
        <v>0</v>
      </c>
      <c r="M148" s="57" t="n">
        <v>1</v>
      </c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</row>
    <row r="149" customFormat="false" ht="15" hidden="false" customHeight="false" outlineLevel="0" collapsed="false">
      <c r="A149" s="55" t="str">
        <f aca="false">'Exhibiciones '!$A$4</f>
        <v>ECATEPEC</v>
      </c>
      <c r="B149" s="55" t="str">
        <f aca="false">DInf!$D$4</f>
        <v>Infantiles</v>
      </c>
      <c r="C149" s="55" t="n">
        <f aca="false">DInf!AG16</f>
        <v>0</v>
      </c>
      <c r="D149" s="55" t="str">
        <f aca="false">IFERROR(VLOOKUP(C149,'Plantilla y Concentrado'!$B$4:$C$677,2,0),"")</f>
        <v/>
      </c>
      <c r="E149" s="55" t="n">
        <f aca="false">DInf!A16</f>
        <v>0</v>
      </c>
      <c r="F149" s="55" t="n">
        <f aca="false">DInf!D16</f>
        <v>0</v>
      </c>
      <c r="G149" s="55" t="n">
        <f aca="false">DInf!M16</f>
        <v>0</v>
      </c>
      <c r="H149" s="55"/>
      <c r="I149" s="55"/>
      <c r="J149" s="55" t="n">
        <f aca="false">DInf!U16</f>
        <v>0</v>
      </c>
      <c r="K149" s="55" t="n">
        <f aca="false">DInf!V16</f>
        <v>0</v>
      </c>
      <c r="L149" s="56" t="n">
        <f aca="false">SUM(F149:K149)</f>
        <v>0</v>
      </c>
      <c r="M149" s="57" t="n">
        <v>1</v>
      </c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</row>
    <row r="150" customFormat="false" ht="15" hidden="false" customHeight="false" outlineLevel="0" collapsed="false">
      <c r="A150" s="55" t="str">
        <f aca="false">'Exhibiciones '!$A$4</f>
        <v>ECATEPEC</v>
      </c>
      <c r="B150" s="55" t="str">
        <f aca="false">DInf!$D$4</f>
        <v>Infantiles</v>
      </c>
      <c r="C150" s="55" t="n">
        <f aca="false">DInf!AG17</f>
        <v>0</v>
      </c>
      <c r="D150" s="55" t="str">
        <f aca="false">IFERROR(VLOOKUP(C150,'Plantilla y Concentrado'!$B$4:$C$677,2,0),"")</f>
        <v/>
      </c>
      <c r="E150" s="55" t="n">
        <f aca="false">DInf!A17</f>
        <v>0</v>
      </c>
      <c r="F150" s="55" t="n">
        <f aca="false">DInf!D17</f>
        <v>0</v>
      </c>
      <c r="G150" s="55" t="n">
        <f aca="false">DInf!M17</f>
        <v>0</v>
      </c>
      <c r="H150" s="55"/>
      <c r="I150" s="55"/>
      <c r="J150" s="55" t="n">
        <f aca="false">DInf!U17</f>
        <v>0</v>
      </c>
      <c r="K150" s="55" t="n">
        <f aca="false">DInf!V17</f>
        <v>0</v>
      </c>
      <c r="L150" s="56" t="n">
        <f aca="false">SUM(F150:K150)</f>
        <v>0</v>
      </c>
      <c r="M150" s="57" t="n">
        <v>1</v>
      </c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</row>
    <row r="151" customFormat="false" ht="15" hidden="false" customHeight="false" outlineLevel="0" collapsed="false">
      <c r="A151" s="55" t="str">
        <f aca="false">'Exhibiciones '!$A$4</f>
        <v>ECATEPEC</v>
      </c>
      <c r="B151" s="55" t="str">
        <f aca="false">DInf!$D$4</f>
        <v>Infantiles</v>
      </c>
      <c r="C151" s="55" t="n">
        <f aca="false">DInf!AG18</f>
        <v>0</v>
      </c>
      <c r="D151" s="55" t="str">
        <f aca="false">IFERROR(VLOOKUP(C151,'Plantilla y Concentrado'!$B$4:$C$677,2,0),"")</f>
        <v/>
      </c>
      <c r="E151" s="55" t="n">
        <f aca="false">DInf!A18</f>
        <v>0</v>
      </c>
      <c r="F151" s="55" t="n">
        <f aca="false">DInf!D18</f>
        <v>0</v>
      </c>
      <c r="G151" s="55" t="n">
        <f aca="false">DInf!M18</f>
        <v>0</v>
      </c>
      <c r="H151" s="55"/>
      <c r="I151" s="55"/>
      <c r="J151" s="55" t="n">
        <f aca="false">DInf!U18</f>
        <v>0</v>
      </c>
      <c r="K151" s="55" t="n">
        <f aca="false">DInf!V18</f>
        <v>0</v>
      </c>
      <c r="L151" s="56" t="n">
        <f aca="false">SUM(F151:K151)</f>
        <v>0</v>
      </c>
      <c r="M151" s="57" t="n">
        <v>1</v>
      </c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</row>
    <row r="152" customFormat="false" ht="15" hidden="false" customHeight="false" outlineLevel="0" collapsed="false">
      <c r="A152" s="55" t="str">
        <f aca="false">'Exhibiciones '!$A$4</f>
        <v>ECATEPEC</v>
      </c>
      <c r="B152" s="55" t="str">
        <f aca="false">DInf!$D$4</f>
        <v>Infantiles</v>
      </c>
      <c r="C152" s="55" t="n">
        <f aca="false">DInf!AG19</f>
        <v>0</v>
      </c>
      <c r="D152" s="55" t="str">
        <f aca="false">IFERROR(VLOOKUP(C152,'Plantilla y Concentrado'!$B$4:$C$677,2,0),"")</f>
        <v/>
      </c>
      <c r="E152" s="55" t="n">
        <f aca="false">DInf!A19</f>
        <v>0</v>
      </c>
      <c r="F152" s="55" t="n">
        <f aca="false">DInf!D19</f>
        <v>0</v>
      </c>
      <c r="G152" s="55" t="n">
        <f aca="false">DInf!M19</f>
        <v>0</v>
      </c>
      <c r="H152" s="55"/>
      <c r="I152" s="55"/>
      <c r="J152" s="55" t="n">
        <f aca="false">DInf!U19</f>
        <v>0</v>
      </c>
      <c r="K152" s="55" t="n">
        <f aca="false">DInf!V19</f>
        <v>0</v>
      </c>
      <c r="L152" s="56" t="n">
        <f aca="false">SUM(F152:K152)</f>
        <v>0</v>
      </c>
      <c r="M152" s="57" t="n">
        <v>1</v>
      </c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</row>
    <row r="153" customFormat="false" ht="15" hidden="false" customHeight="false" outlineLevel="0" collapsed="false">
      <c r="A153" s="55" t="str">
        <f aca="false">'Exhibiciones '!$A$4</f>
        <v>ECATEPEC</v>
      </c>
      <c r="B153" s="55" t="str">
        <f aca="false">DInf!$D$4</f>
        <v>Infantiles</v>
      </c>
      <c r="C153" s="55" t="n">
        <f aca="false">DInf!AG20</f>
        <v>0</v>
      </c>
      <c r="D153" s="55" t="str">
        <f aca="false">IFERROR(VLOOKUP(C153,'Plantilla y Concentrado'!$B$4:$C$677,2,0),"")</f>
        <v/>
      </c>
      <c r="E153" s="55" t="n">
        <f aca="false">DInf!A20</f>
        <v>0</v>
      </c>
      <c r="F153" s="55" t="n">
        <f aca="false">DInf!D20</f>
        <v>0</v>
      </c>
      <c r="G153" s="55" t="n">
        <f aca="false">DInf!M20</f>
        <v>0</v>
      </c>
      <c r="H153" s="55"/>
      <c r="I153" s="55"/>
      <c r="J153" s="55" t="n">
        <f aca="false">DInf!U20</f>
        <v>0</v>
      </c>
      <c r="K153" s="55" t="n">
        <f aca="false">DInf!V20</f>
        <v>0</v>
      </c>
      <c r="L153" s="56" t="n">
        <f aca="false">SUM(F153:K153)</f>
        <v>0</v>
      </c>
      <c r="M153" s="57" t="n">
        <v>1</v>
      </c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</row>
    <row r="154" customFormat="false" ht="15" hidden="false" customHeight="false" outlineLevel="0" collapsed="false">
      <c r="A154" s="55" t="str">
        <f aca="false">'Exhibiciones '!$A$4</f>
        <v>ECATEPEC</v>
      </c>
      <c r="B154" s="55" t="str">
        <f aca="false">DInf!$D$4</f>
        <v>Infantiles</v>
      </c>
      <c r="C154" s="55" t="n">
        <f aca="false">DInf!AG21</f>
        <v>0</v>
      </c>
      <c r="D154" s="55" t="str">
        <f aca="false">IFERROR(VLOOKUP(C154,'Plantilla y Concentrado'!$B$4:$C$677,2,0),"")</f>
        <v/>
      </c>
      <c r="E154" s="55" t="n">
        <f aca="false">DInf!A21</f>
        <v>0</v>
      </c>
      <c r="F154" s="55" t="n">
        <f aca="false">DInf!D21</f>
        <v>0</v>
      </c>
      <c r="G154" s="55" t="n">
        <f aca="false">DInf!M21</f>
        <v>0</v>
      </c>
      <c r="H154" s="55"/>
      <c r="I154" s="55"/>
      <c r="J154" s="55" t="n">
        <f aca="false">DInf!U21</f>
        <v>0</v>
      </c>
      <c r="K154" s="55" t="n">
        <f aca="false">DInf!V21</f>
        <v>0</v>
      </c>
      <c r="L154" s="56" t="n">
        <f aca="false">SUM(F154:K154)</f>
        <v>0</v>
      </c>
      <c r="M154" s="57" t="n">
        <v>1</v>
      </c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</row>
    <row r="155" customFormat="false" ht="15" hidden="false" customHeight="false" outlineLevel="0" collapsed="false">
      <c r="A155" s="55" t="str">
        <f aca="false">'Exhibiciones '!$A$4</f>
        <v>ECATEPEC</v>
      </c>
      <c r="B155" s="55" t="str">
        <f aca="false">DInf!$D$4</f>
        <v>Infantiles</v>
      </c>
      <c r="C155" s="55" t="n">
        <f aca="false">DInf!AG22</f>
        <v>0</v>
      </c>
      <c r="D155" s="55" t="str">
        <f aca="false">IFERROR(VLOOKUP(C155,'Plantilla y Concentrado'!$B$4:$C$677,2,0),"")</f>
        <v/>
      </c>
      <c r="E155" s="55" t="n">
        <f aca="false">DInf!A22</f>
        <v>0</v>
      </c>
      <c r="F155" s="55" t="n">
        <f aca="false">DInf!D22</f>
        <v>0</v>
      </c>
      <c r="G155" s="55" t="n">
        <f aca="false">DInf!M22</f>
        <v>0</v>
      </c>
      <c r="H155" s="55"/>
      <c r="I155" s="55"/>
      <c r="J155" s="55" t="n">
        <f aca="false">DInf!U22</f>
        <v>0</v>
      </c>
      <c r="K155" s="55" t="n">
        <f aca="false">DInf!V22</f>
        <v>0</v>
      </c>
      <c r="L155" s="56" t="n">
        <f aca="false">SUM(F155:K155)</f>
        <v>0</v>
      </c>
      <c r="M155" s="57" t="n">
        <v>1</v>
      </c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</row>
    <row r="156" customFormat="false" ht="15" hidden="false" customHeight="false" outlineLevel="0" collapsed="false">
      <c r="A156" s="55" t="str">
        <f aca="false">'Exhibiciones '!$A$4</f>
        <v>ECATEPEC</v>
      </c>
      <c r="B156" s="55" t="str">
        <f aca="false">DInf!$D$4</f>
        <v>Infantiles</v>
      </c>
      <c r="C156" s="55" t="n">
        <f aca="false">DInf!AG23</f>
        <v>0</v>
      </c>
      <c r="D156" s="55" t="str">
        <f aca="false">IFERROR(VLOOKUP(C156,'Plantilla y Concentrado'!$B$4:$C$677,2,0),"")</f>
        <v/>
      </c>
      <c r="E156" s="55" t="n">
        <f aca="false">DInf!A23</f>
        <v>0</v>
      </c>
      <c r="F156" s="55" t="n">
        <f aca="false">DInf!D23</f>
        <v>0</v>
      </c>
      <c r="G156" s="55" t="n">
        <f aca="false">DInf!M23</f>
        <v>0</v>
      </c>
      <c r="H156" s="55"/>
      <c r="I156" s="55"/>
      <c r="J156" s="55" t="n">
        <f aca="false">DInf!U23</f>
        <v>0</v>
      </c>
      <c r="K156" s="55" t="n">
        <f aca="false">DInf!V23</f>
        <v>0</v>
      </c>
      <c r="L156" s="56" t="n">
        <f aca="false">SUM(F156:K156)</f>
        <v>0</v>
      </c>
      <c r="M156" s="57" t="n">
        <v>1</v>
      </c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</row>
    <row r="157" customFormat="false" ht="15" hidden="false" customHeight="false" outlineLevel="0" collapsed="false">
      <c r="A157" s="55" t="str">
        <f aca="false">'Exhibiciones '!$A$4</f>
        <v>ECATEPEC</v>
      </c>
      <c r="B157" s="55" t="str">
        <f aca="false">DInf!$D$4</f>
        <v>Infantiles</v>
      </c>
      <c r="C157" s="55" t="n">
        <f aca="false">DInf!AG24</f>
        <v>0</v>
      </c>
      <c r="D157" s="55" t="str">
        <f aca="false">IFERROR(VLOOKUP(C157,'Plantilla y Concentrado'!$B$4:$C$677,2,0),"")</f>
        <v/>
      </c>
      <c r="E157" s="55" t="n">
        <f aca="false">DInf!A24</f>
        <v>0</v>
      </c>
      <c r="F157" s="55" t="n">
        <f aca="false">DInf!D24</f>
        <v>0</v>
      </c>
      <c r="G157" s="55" t="n">
        <f aca="false">DInf!M24</f>
        <v>0</v>
      </c>
      <c r="H157" s="55"/>
      <c r="I157" s="55"/>
      <c r="J157" s="55" t="n">
        <f aca="false">DInf!U24</f>
        <v>0</v>
      </c>
      <c r="K157" s="55" t="n">
        <f aca="false">DInf!V24</f>
        <v>0</v>
      </c>
      <c r="L157" s="56" t="n">
        <f aca="false">SUM(F157:K157)</f>
        <v>0</v>
      </c>
      <c r="M157" s="57" t="n">
        <v>1</v>
      </c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</row>
    <row r="158" customFormat="false" ht="15" hidden="false" customHeight="false" outlineLevel="0" collapsed="false">
      <c r="A158" s="55" t="str">
        <f aca="false">'Exhibiciones '!$A$4</f>
        <v>ECATEPEC</v>
      </c>
      <c r="B158" s="55" t="str">
        <f aca="false">DInf!$D$4</f>
        <v>Infantiles</v>
      </c>
      <c r="C158" s="55" t="n">
        <f aca="false">DInf!AG25</f>
        <v>0</v>
      </c>
      <c r="D158" s="55" t="str">
        <f aca="false">IFERROR(VLOOKUP(C158,'Plantilla y Concentrado'!$B$4:$C$677,2,0),"")</f>
        <v/>
      </c>
      <c r="E158" s="55" t="n">
        <f aca="false">DInf!A25</f>
        <v>0</v>
      </c>
      <c r="F158" s="55" t="n">
        <f aca="false">DInf!D25</f>
        <v>0</v>
      </c>
      <c r="G158" s="55" t="n">
        <f aca="false">DInf!M25</f>
        <v>0</v>
      </c>
      <c r="H158" s="55"/>
      <c r="I158" s="55"/>
      <c r="J158" s="55" t="n">
        <f aca="false">DInf!U25</f>
        <v>0</v>
      </c>
      <c r="K158" s="55" t="n">
        <f aca="false">DInf!V25</f>
        <v>0</v>
      </c>
      <c r="L158" s="56" t="n">
        <f aca="false">SUM(F158:K158)</f>
        <v>0</v>
      </c>
      <c r="M158" s="57" t="n">
        <v>1</v>
      </c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</row>
    <row r="159" customFormat="false" ht="15" hidden="false" customHeight="false" outlineLevel="0" collapsed="false">
      <c r="A159" s="55" t="str">
        <f aca="false">'Exhibiciones '!$A$4</f>
        <v>ECATEPEC</v>
      </c>
      <c r="B159" s="55" t="str">
        <f aca="false">DInf!$D$4</f>
        <v>Infantiles</v>
      </c>
      <c r="C159" s="55" t="n">
        <f aca="false">DInf!AG26</f>
        <v>0</v>
      </c>
      <c r="D159" s="55" t="str">
        <f aca="false">IFERROR(VLOOKUP(C159,'Plantilla y Concentrado'!$B$4:$C$677,2,0),"")</f>
        <v/>
      </c>
      <c r="E159" s="55" t="n">
        <f aca="false">DInf!A26</f>
        <v>0</v>
      </c>
      <c r="F159" s="55" t="n">
        <f aca="false">DInf!D26</f>
        <v>0</v>
      </c>
      <c r="G159" s="55" t="n">
        <f aca="false">DInf!M26</f>
        <v>0</v>
      </c>
      <c r="H159" s="55"/>
      <c r="I159" s="55"/>
      <c r="J159" s="55" t="n">
        <f aca="false">DInf!U26</f>
        <v>0</v>
      </c>
      <c r="K159" s="55" t="n">
        <f aca="false">DInf!V26</f>
        <v>0</v>
      </c>
      <c r="L159" s="56" t="n">
        <f aca="false">SUM(F159:K159)</f>
        <v>0</v>
      </c>
      <c r="M159" s="57" t="n">
        <v>1</v>
      </c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</row>
    <row r="160" customFormat="false" ht="15" hidden="false" customHeight="false" outlineLevel="0" collapsed="false">
      <c r="A160" s="55" t="str">
        <f aca="false">'Exhibiciones '!$A$4</f>
        <v>ECATEPEC</v>
      </c>
      <c r="B160" s="55" t="str">
        <f aca="false">DInf!$D$4</f>
        <v>Infantiles</v>
      </c>
      <c r="C160" s="55" t="n">
        <f aca="false">DInf!AG27</f>
        <v>0</v>
      </c>
      <c r="D160" s="55" t="str">
        <f aca="false">IFERROR(VLOOKUP(C160,'Plantilla y Concentrado'!$B$4:$C$677,2,0),"")</f>
        <v/>
      </c>
      <c r="E160" s="55" t="n">
        <f aca="false">DInf!A27</f>
        <v>0</v>
      </c>
      <c r="F160" s="55" t="n">
        <f aca="false">DInf!D27</f>
        <v>0</v>
      </c>
      <c r="G160" s="55" t="n">
        <f aca="false">DInf!M27</f>
        <v>0</v>
      </c>
      <c r="H160" s="55"/>
      <c r="I160" s="55"/>
      <c r="J160" s="55" t="n">
        <f aca="false">DInf!U27</f>
        <v>0</v>
      </c>
      <c r="K160" s="55" t="n">
        <f aca="false">DInf!V27</f>
        <v>0</v>
      </c>
      <c r="L160" s="56" t="n">
        <f aca="false">SUM(F160:K160)</f>
        <v>0</v>
      </c>
      <c r="M160" s="57" t="n">
        <v>1</v>
      </c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</row>
    <row r="161" customFormat="false" ht="15" hidden="false" customHeight="false" outlineLevel="0" collapsed="false">
      <c r="A161" s="55" t="str">
        <f aca="false">'Exhibiciones '!$A$4</f>
        <v>ECATEPEC</v>
      </c>
      <c r="B161" s="55" t="str">
        <f aca="false">DInf!$D$4</f>
        <v>Infantiles</v>
      </c>
      <c r="C161" s="55" t="n">
        <f aca="false">DInf!AG28</f>
        <v>0</v>
      </c>
      <c r="D161" s="55" t="str">
        <f aca="false">IFERROR(VLOOKUP(C161,'Plantilla y Concentrado'!$B$4:$C$677,2,0),"")</f>
        <v/>
      </c>
      <c r="E161" s="55" t="n">
        <f aca="false">DInf!A28</f>
        <v>0</v>
      </c>
      <c r="F161" s="55" t="n">
        <f aca="false">DInf!D28</f>
        <v>0</v>
      </c>
      <c r="G161" s="55" t="n">
        <f aca="false">DInf!M28</f>
        <v>0</v>
      </c>
      <c r="H161" s="55"/>
      <c r="I161" s="55"/>
      <c r="J161" s="55" t="n">
        <f aca="false">DInf!U28</f>
        <v>0</v>
      </c>
      <c r="K161" s="55" t="n">
        <f aca="false">DInf!V28</f>
        <v>0</v>
      </c>
      <c r="L161" s="56" t="n">
        <f aca="false">SUM(F161:K161)</f>
        <v>0</v>
      </c>
      <c r="M161" s="57" t="n">
        <v>1</v>
      </c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</row>
    <row r="162" customFormat="false" ht="15" hidden="false" customHeight="false" outlineLevel="0" collapsed="false">
      <c r="A162" s="55" t="str">
        <f aca="false">'Exhibiciones '!$A$4</f>
        <v>ECATEPEC</v>
      </c>
      <c r="B162" s="55" t="str">
        <f aca="false">DInf!$D$4</f>
        <v>Infantiles</v>
      </c>
      <c r="C162" s="55" t="n">
        <f aca="false">DInf!AG29</f>
        <v>0</v>
      </c>
      <c r="D162" s="55" t="str">
        <f aca="false">IFERROR(VLOOKUP(C162,'Plantilla y Concentrado'!$B$4:$C$677,2,0),"")</f>
        <v/>
      </c>
      <c r="E162" s="55" t="n">
        <f aca="false">DInf!A29</f>
        <v>0</v>
      </c>
      <c r="F162" s="55" t="n">
        <f aca="false">DInf!D29</f>
        <v>0</v>
      </c>
      <c r="G162" s="55" t="n">
        <f aca="false">DInf!M29</f>
        <v>0</v>
      </c>
      <c r="H162" s="55"/>
      <c r="I162" s="55"/>
      <c r="J162" s="55" t="n">
        <f aca="false">DInf!U29</f>
        <v>0</v>
      </c>
      <c r="K162" s="55" t="n">
        <f aca="false">DInf!V29</f>
        <v>0</v>
      </c>
      <c r="L162" s="56" t="n">
        <f aca="false">SUM(F162:K162)</f>
        <v>0</v>
      </c>
      <c r="M162" s="57" t="n">
        <v>1</v>
      </c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</row>
    <row r="163" customFormat="false" ht="15" hidden="false" customHeight="false" outlineLevel="0" collapsed="false">
      <c r="A163" s="55" t="str">
        <f aca="false">'Exhibiciones '!$A$4</f>
        <v>ECATEPEC</v>
      </c>
      <c r="B163" s="55" t="str">
        <f aca="false">DInf!$D$4</f>
        <v>Infantiles</v>
      </c>
      <c r="C163" s="55" t="n">
        <f aca="false">DInf!AG30</f>
        <v>0</v>
      </c>
      <c r="D163" s="55" t="str">
        <f aca="false">IFERROR(VLOOKUP(C163,'Plantilla y Concentrado'!$B$4:$C$677,2,0),"")</f>
        <v/>
      </c>
      <c r="E163" s="55" t="n">
        <f aca="false">DInf!A30</f>
        <v>0</v>
      </c>
      <c r="F163" s="55" t="n">
        <f aca="false">DInf!D30</f>
        <v>0</v>
      </c>
      <c r="G163" s="55" t="n">
        <f aca="false">DInf!M30</f>
        <v>0</v>
      </c>
      <c r="H163" s="55"/>
      <c r="I163" s="55"/>
      <c r="J163" s="55" t="n">
        <f aca="false">DInf!U30</f>
        <v>0</v>
      </c>
      <c r="K163" s="55" t="n">
        <f aca="false">DInf!V30</f>
        <v>0</v>
      </c>
      <c r="L163" s="56" t="n">
        <f aca="false">SUM(F163:K163)</f>
        <v>0</v>
      </c>
      <c r="M163" s="57" t="n">
        <v>1</v>
      </c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</row>
    <row r="164" customFormat="false" ht="15" hidden="false" customHeight="false" outlineLevel="0" collapsed="false">
      <c r="A164" s="55" t="str">
        <f aca="false">'Exhibiciones '!$A$4</f>
        <v>ECATEPEC</v>
      </c>
      <c r="B164" s="55" t="n">
        <f aca="false">DCab!$I$15</f>
        <v>0</v>
      </c>
      <c r="C164" s="55" t="str">
        <f aca="false">DCab!AH15</f>
        <v>Rosas Paniagua Elizabeth</v>
      </c>
      <c r="D164" s="55" t="str">
        <f aca="false">IFERROR(VLOOKUP(C164,'Plantilla y Concentrado'!$B$4:$C$677,2,0),"")</f>
        <v/>
      </c>
      <c r="E164" s="55" t="n">
        <f aca="false">DCab!B15</f>
        <v>469</v>
      </c>
      <c r="F164" s="55" t="n">
        <f aca="false">DCab!E15</f>
        <v>0</v>
      </c>
      <c r="G164" s="55" t="n">
        <f aca="false">DCab!N15</f>
        <v>0</v>
      </c>
      <c r="H164" s="55"/>
      <c r="I164" s="55"/>
      <c r="J164" s="55" t="n">
        <f aca="false">DCab!V15</f>
        <v>0</v>
      </c>
      <c r="K164" s="55" t="n">
        <f aca="false">DCab!W15</f>
        <v>0</v>
      </c>
      <c r="L164" s="56" t="n">
        <f aca="false">SUM(F164:K164)</f>
        <v>0</v>
      </c>
      <c r="M164" s="57" t="n">
        <v>1</v>
      </c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</row>
    <row r="165" customFormat="false" ht="15" hidden="false" customHeight="false" outlineLevel="0" collapsed="false">
      <c r="A165" s="55" t="str">
        <f aca="false">'Exhibiciones '!$A$4</f>
        <v>ECATEPEC</v>
      </c>
      <c r="B165" s="55" t="n">
        <f aca="false">DCab!$I$15</f>
        <v>0</v>
      </c>
      <c r="C165" s="55" t="str">
        <f aca="false">DCab!AH16</f>
        <v>Ferrusca Solis Karla Marcela</v>
      </c>
      <c r="D165" s="55" t="str">
        <f aca="false">IFERROR(VLOOKUP(C165,'Plantilla y Concentrado'!$B$4:$C$677,2,0),"")</f>
        <v/>
      </c>
      <c r="E165" s="55" t="n">
        <f aca="false">DCab!B16</f>
        <v>630</v>
      </c>
      <c r="F165" s="55" t="n">
        <f aca="false">DCab!E16</f>
        <v>0</v>
      </c>
      <c r="G165" s="55" t="n">
        <f aca="false">DCab!N16</f>
        <v>0</v>
      </c>
      <c r="H165" s="55"/>
      <c r="I165" s="55"/>
      <c r="J165" s="55" t="n">
        <f aca="false">DCab!V16</f>
        <v>0</v>
      </c>
      <c r="K165" s="55" t="n">
        <f aca="false">DCab!W16</f>
        <v>0</v>
      </c>
      <c r="L165" s="56" t="n">
        <f aca="false">SUM(F165:K165)</f>
        <v>0</v>
      </c>
      <c r="M165" s="57" t="n">
        <v>1</v>
      </c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</row>
    <row r="166" customFormat="false" ht="15" hidden="false" customHeight="false" outlineLevel="0" collapsed="false">
      <c r="A166" s="55" t="str">
        <f aca="false">'Exhibiciones '!$A$4</f>
        <v>ECATEPEC</v>
      </c>
      <c r="B166" s="55" t="n">
        <f aca="false">DCab!$I$15</f>
        <v>0</v>
      </c>
      <c r="C166" s="55" t="str">
        <f aca="false">DCab!AH17</f>
        <v/>
      </c>
      <c r="D166" s="55" t="str">
        <f aca="false">IFERROR(VLOOKUP(C166,'Plantilla y Concentrado'!$B$4:$C$677,2,0),"")</f>
        <v/>
      </c>
      <c r="E166" s="55" t="n">
        <f aca="false">DCab!B17</f>
        <v>411</v>
      </c>
      <c r="F166" s="55" t="n">
        <f aca="false">DCab!E17</f>
        <v>0</v>
      </c>
      <c r="G166" s="55" t="n">
        <f aca="false">DCab!N17</f>
        <v>0</v>
      </c>
      <c r="H166" s="55"/>
      <c r="I166" s="55"/>
      <c r="J166" s="55" t="n">
        <f aca="false">DCab!V17</f>
        <v>0</v>
      </c>
      <c r="K166" s="55" t="n">
        <f aca="false">DCab!W17</f>
        <v>0</v>
      </c>
      <c r="L166" s="56" t="n">
        <f aca="false">SUM(F166:K166)</f>
        <v>0</v>
      </c>
      <c r="M166" s="57" t="n">
        <v>1</v>
      </c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</row>
    <row r="167" customFormat="false" ht="15" hidden="false" customHeight="false" outlineLevel="0" collapsed="false">
      <c r="A167" s="55" t="str">
        <f aca="false">'Exhibiciones '!$A$4</f>
        <v>ECATEPEC</v>
      </c>
      <c r="B167" s="55" t="n">
        <f aca="false">DCab!$I$15</f>
        <v>0</v>
      </c>
      <c r="C167" s="55" t="str">
        <f aca="false">DCab!AH18</f>
        <v>Nicolas De German Nadia Ivonne</v>
      </c>
      <c r="D167" s="55" t="str">
        <f aca="false">IFERROR(VLOOKUP(C167,'Plantilla y Concentrado'!$B$4:$C$677,2,0),"")</f>
        <v/>
      </c>
      <c r="E167" s="55" t="n">
        <f aca="false">DCab!B18</f>
        <v>177</v>
      </c>
      <c r="F167" s="55" t="n">
        <f aca="false">DCab!E18</f>
        <v>0</v>
      </c>
      <c r="G167" s="55" t="n">
        <f aca="false">DCab!N18</f>
        <v>0</v>
      </c>
      <c r="H167" s="55"/>
      <c r="I167" s="55"/>
      <c r="J167" s="55" t="n">
        <f aca="false">DCab!V18</f>
        <v>0</v>
      </c>
      <c r="K167" s="55" t="n">
        <f aca="false">DCab!W18</f>
        <v>0</v>
      </c>
      <c r="L167" s="56" t="n">
        <f aca="false">SUM(F167:K167)</f>
        <v>0</v>
      </c>
      <c r="M167" s="57" t="n">
        <v>1</v>
      </c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</row>
    <row r="168" customFormat="false" ht="15" hidden="false" customHeight="false" outlineLevel="0" collapsed="false">
      <c r="A168" s="55" t="str">
        <f aca="false">'Exhibiciones '!$A$4</f>
        <v>ECATEPEC</v>
      </c>
      <c r="B168" s="55" t="n">
        <f aca="false">DCab!$I$15</f>
        <v>0</v>
      </c>
      <c r="C168" s="55" t="str">
        <f aca="false">DCab!AH19</f>
        <v/>
      </c>
      <c r="D168" s="55" t="str">
        <f aca="false">IFERROR(VLOOKUP(C168,'Plantilla y Concentrado'!$B$4:$C$677,2,0),"")</f>
        <v/>
      </c>
      <c r="E168" s="55" t="n">
        <f aca="false">DCab!B19</f>
        <v>0</v>
      </c>
      <c r="F168" s="55" t="n">
        <f aca="false">DCab!E19</f>
        <v>0</v>
      </c>
      <c r="G168" s="55" t="n">
        <f aca="false">DCab!N19</f>
        <v>0</v>
      </c>
      <c r="H168" s="55"/>
      <c r="I168" s="55"/>
      <c r="J168" s="55" t="n">
        <f aca="false">DCab!V19</f>
        <v>0</v>
      </c>
      <c r="K168" s="55" t="n">
        <f aca="false">DCab!W19</f>
        <v>0</v>
      </c>
      <c r="L168" s="56" t="n">
        <f aca="false">SUM(F168:K168)</f>
        <v>0</v>
      </c>
      <c r="M168" s="57" t="n">
        <v>1</v>
      </c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</row>
    <row r="169" customFormat="false" ht="15" hidden="false" customHeight="false" outlineLevel="0" collapsed="false">
      <c r="A169" s="55" t="str">
        <f aca="false">'Exhibiciones '!$A$4</f>
        <v>ECATEPEC</v>
      </c>
      <c r="B169" s="55" t="n">
        <f aca="false">DCab!$I$15</f>
        <v>0</v>
      </c>
      <c r="C169" s="55" t="str">
        <f aca="false">DCab!AH20</f>
        <v/>
      </c>
      <c r="D169" s="55" t="str">
        <f aca="false">IFERROR(VLOOKUP(C169,'Plantilla y Concentrado'!$B$4:$C$677,2,0),"")</f>
        <v/>
      </c>
      <c r="E169" s="55" t="n">
        <f aca="false">DCab!B20</f>
        <v>0</v>
      </c>
      <c r="F169" s="55" t="n">
        <f aca="false">DCab!E20</f>
        <v>0</v>
      </c>
      <c r="G169" s="55" t="n">
        <f aca="false">DCab!N20</f>
        <v>0</v>
      </c>
      <c r="H169" s="55"/>
      <c r="I169" s="55"/>
      <c r="J169" s="55" t="n">
        <f aca="false">DCab!V20</f>
        <v>0</v>
      </c>
      <c r="K169" s="55" t="n">
        <f aca="false">DCab!W20</f>
        <v>0</v>
      </c>
      <c r="L169" s="56" t="n">
        <f aca="false">SUM(F169:K169)</f>
        <v>0</v>
      </c>
      <c r="M169" s="57" t="n">
        <v>1</v>
      </c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</row>
    <row r="170" customFormat="false" ht="15" hidden="false" customHeight="false" outlineLevel="0" collapsed="false">
      <c r="A170" s="55" t="str">
        <f aca="false">'Exhibiciones '!$A$4</f>
        <v>ECATEPEC</v>
      </c>
      <c r="B170" s="55" t="n">
        <f aca="false">DCab!$I$15</f>
        <v>0</v>
      </c>
      <c r="C170" s="55" t="str">
        <f aca="false">DCab!AH21</f>
        <v/>
      </c>
      <c r="D170" s="55" t="str">
        <f aca="false">IFERROR(VLOOKUP(C170,'Plantilla y Concentrado'!$B$4:$C$677,2,0),"")</f>
        <v/>
      </c>
      <c r="E170" s="55" t="n">
        <f aca="false">DCab!B21</f>
        <v>0</v>
      </c>
      <c r="F170" s="55" t="n">
        <f aca="false">DCab!E21</f>
        <v>0</v>
      </c>
      <c r="G170" s="55" t="n">
        <f aca="false">DCab!N21</f>
        <v>0</v>
      </c>
      <c r="H170" s="55"/>
      <c r="I170" s="55"/>
      <c r="J170" s="55" t="n">
        <f aca="false">DCab!V21</f>
        <v>0</v>
      </c>
      <c r="K170" s="55" t="n">
        <f aca="false">DCab!W21</f>
        <v>0</v>
      </c>
      <c r="L170" s="56" t="n">
        <f aca="false">SUM(F170:K170)</f>
        <v>0</v>
      </c>
      <c r="M170" s="57" t="n">
        <v>1</v>
      </c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</row>
    <row r="171" customFormat="false" ht="15" hidden="false" customHeight="false" outlineLevel="0" collapsed="false">
      <c r="A171" s="55" t="str">
        <f aca="false">'Exhibiciones '!$A$4</f>
        <v>ECATEPEC</v>
      </c>
      <c r="B171" s="55" t="n">
        <f aca="false">DCab!$I$15</f>
        <v>0</v>
      </c>
      <c r="C171" s="55" t="str">
        <f aca="false">DCab!AH22</f>
        <v/>
      </c>
      <c r="D171" s="55" t="str">
        <f aca="false">IFERROR(VLOOKUP(C171,'Plantilla y Concentrado'!$B$4:$C$677,2,0),"")</f>
        <v/>
      </c>
      <c r="E171" s="55" t="n">
        <f aca="false">DCab!B22</f>
        <v>0</v>
      </c>
      <c r="F171" s="55" t="n">
        <f aca="false">DCab!E22</f>
        <v>0</v>
      </c>
      <c r="G171" s="55" t="n">
        <f aca="false">DCab!N22</f>
        <v>0</v>
      </c>
      <c r="H171" s="55"/>
      <c r="I171" s="55"/>
      <c r="J171" s="55" t="n">
        <f aca="false">DCab!V22</f>
        <v>0</v>
      </c>
      <c r="K171" s="55" t="n">
        <f aca="false">DCab!W22</f>
        <v>0</v>
      </c>
      <c r="L171" s="56" t="n">
        <f aca="false">SUM(F171:K171)</f>
        <v>0</v>
      </c>
      <c r="M171" s="57" t="n">
        <v>1</v>
      </c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</row>
    <row r="172" customFormat="false" ht="15" hidden="false" customHeight="false" outlineLevel="0" collapsed="false">
      <c r="A172" s="55" t="str">
        <f aca="false">'Exhibiciones '!$A$4</f>
        <v>ECATEPEC</v>
      </c>
      <c r="B172" s="55" t="n">
        <f aca="false">DCab!$I$15</f>
        <v>0</v>
      </c>
      <c r="C172" s="55" t="str">
        <f aca="false">DCab!AH23</f>
        <v/>
      </c>
      <c r="D172" s="55" t="str">
        <f aca="false">IFERROR(VLOOKUP(C172,'Plantilla y Concentrado'!$B$4:$C$677,2,0),"")</f>
        <v/>
      </c>
      <c r="E172" s="55" t="n">
        <f aca="false">DCab!B23</f>
        <v>0</v>
      </c>
      <c r="F172" s="55" t="n">
        <f aca="false">DCab!E23</f>
        <v>0</v>
      </c>
      <c r="G172" s="55" t="n">
        <f aca="false">DCab!N23</f>
        <v>0</v>
      </c>
      <c r="H172" s="55"/>
      <c r="I172" s="55"/>
      <c r="J172" s="55" t="n">
        <f aca="false">DCab!V23</f>
        <v>0</v>
      </c>
      <c r="K172" s="55" t="n">
        <f aca="false">DCab!W23</f>
        <v>0</v>
      </c>
      <c r="L172" s="56" t="n">
        <f aca="false">SUM(F172:K172)</f>
        <v>0</v>
      </c>
      <c r="M172" s="57" t="n">
        <v>1</v>
      </c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</row>
    <row r="173" customFormat="false" ht="15" hidden="false" customHeight="false" outlineLevel="0" collapsed="false">
      <c r="A173" s="55" t="str">
        <f aca="false">'Exhibiciones '!$A$4</f>
        <v>ECATEPEC</v>
      </c>
      <c r="B173" s="55" t="n">
        <f aca="false">DCab!$I$15</f>
        <v>0</v>
      </c>
      <c r="C173" s="55" t="str">
        <f aca="false">DCab!AH24</f>
        <v/>
      </c>
      <c r="D173" s="55" t="str">
        <f aca="false">IFERROR(VLOOKUP(C173,'Plantilla y Concentrado'!$B$4:$C$677,2,0),"")</f>
        <v/>
      </c>
      <c r="E173" s="55" t="n">
        <f aca="false">DCab!B24</f>
        <v>0</v>
      </c>
      <c r="F173" s="55" t="n">
        <f aca="false">DCab!E24</f>
        <v>0</v>
      </c>
      <c r="G173" s="55" t="n">
        <f aca="false">DCab!N24</f>
        <v>0</v>
      </c>
      <c r="H173" s="55"/>
      <c r="I173" s="55"/>
      <c r="J173" s="55" t="n">
        <f aca="false">DCab!V24</f>
        <v>0</v>
      </c>
      <c r="K173" s="55" t="n">
        <f aca="false">DCab!W24</f>
        <v>0</v>
      </c>
      <c r="L173" s="56" t="n">
        <f aca="false">SUM(F173:K173)</f>
        <v>0</v>
      </c>
      <c r="M173" s="57" t="n">
        <v>1</v>
      </c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</row>
    <row r="174" customFormat="false" ht="15" hidden="false" customHeight="false" outlineLevel="0" collapsed="false">
      <c r="A174" s="55" t="str">
        <f aca="false">'Exhibiciones '!$A$4</f>
        <v>ECATEPEC</v>
      </c>
      <c r="B174" s="55" t="n">
        <f aca="false">DCab!$I$15</f>
        <v>0</v>
      </c>
      <c r="C174" s="55" t="str">
        <f aca="false">DCab!AH25</f>
        <v/>
      </c>
      <c r="D174" s="55" t="str">
        <f aca="false">IFERROR(VLOOKUP(C174,'Plantilla y Concentrado'!$B$4:$C$677,2,0),"")</f>
        <v/>
      </c>
      <c r="E174" s="55" t="n">
        <f aca="false">DCab!B25</f>
        <v>0</v>
      </c>
      <c r="F174" s="55" t="n">
        <f aca="false">DCab!E25</f>
        <v>0</v>
      </c>
      <c r="G174" s="55" t="n">
        <f aca="false">DCab!N25</f>
        <v>0</v>
      </c>
      <c r="H174" s="55"/>
      <c r="I174" s="55"/>
      <c r="J174" s="55" t="n">
        <f aca="false">DCab!V25</f>
        <v>0</v>
      </c>
      <c r="K174" s="55" t="n">
        <f aca="false">DCab!W25</f>
        <v>0</v>
      </c>
      <c r="L174" s="56" t="n">
        <f aca="false">SUM(F174:K174)</f>
        <v>0</v>
      </c>
      <c r="M174" s="57" t="n">
        <v>1</v>
      </c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</row>
    <row r="175" customFormat="false" ht="15" hidden="false" customHeight="false" outlineLevel="0" collapsed="false">
      <c r="A175" s="55" t="str">
        <f aca="false">'Exhibiciones '!$A$4</f>
        <v>ECATEPEC</v>
      </c>
      <c r="B175" s="55" t="n">
        <f aca="false">DCab!$I$15</f>
        <v>0</v>
      </c>
      <c r="C175" s="55" t="str">
        <f aca="false">DCab!AH26</f>
        <v/>
      </c>
      <c r="D175" s="55" t="str">
        <f aca="false">IFERROR(VLOOKUP(C175,'Plantilla y Concentrado'!$B$4:$C$677,2,0),"")</f>
        <v/>
      </c>
      <c r="E175" s="55" t="n">
        <f aca="false">DCab!B26</f>
        <v>0</v>
      </c>
      <c r="F175" s="55" t="n">
        <f aca="false">DCab!E26</f>
        <v>0</v>
      </c>
      <c r="G175" s="55" t="n">
        <f aca="false">DCab!N26</f>
        <v>0</v>
      </c>
      <c r="H175" s="55"/>
      <c r="I175" s="55"/>
      <c r="J175" s="55" t="n">
        <f aca="false">DCab!V26</f>
        <v>0</v>
      </c>
      <c r="K175" s="55" t="n">
        <f aca="false">DCab!W26</f>
        <v>0</v>
      </c>
      <c r="L175" s="56" t="n">
        <f aca="false">SUM(F175:K175)</f>
        <v>0</v>
      </c>
      <c r="M175" s="57" t="n">
        <v>1</v>
      </c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</row>
    <row r="176" customFormat="false" ht="15" hidden="false" customHeight="false" outlineLevel="0" collapsed="false">
      <c r="A176" s="55" t="str">
        <f aca="false">'Exhibiciones '!$A$4</f>
        <v>ECATEPEC</v>
      </c>
      <c r="B176" s="55" t="n">
        <f aca="false">DCab!$I$15</f>
        <v>0</v>
      </c>
      <c r="C176" s="55" t="str">
        <f aca="false">DCab!AH27</f>
        <v/>
      </c>
      <c r="D176" s="55" t="str">
        <f aca="false">IFERROR(VLOOKUP(C176,'Plantilla y Concentrado'!$B$4:$C$677,2,0),"")</f>
        <v/>
      </c>
      <c r="E176" s="55" t="n">
        <f aca="false">DCab!B27</f>
        <v>0</v>
      </c>
      <c r="F176" s="55" t="n">
        <f aca="false">DCab!E27</f>
        <v>0</v>
      </c>
      <c r="G176" s="55" t="n">
        <f aca="false">DCab!N27</f>
        <v>0</v>
      </c>
      <c r="H176" s="55"/>
      <c r="I176" s="55"/>
      <c r="J176" s="55" t="n">
        <f aca="false">DCab!V27</f>
        <v>0</v>
      </c>
      <c r="K176" s="55" t="n">
        <f aca="false">DCab!W27</f>
        <v>0</v>
      </c>
      <c r="L176" s="56" t="n">
        <f aca="false">SUM(F176:K176)</f>
        <v>0</v>
      </c>
      <c r="M176" s="57" t="n">
        <v>1</v>
      </c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</row>
    <row r="177" customFormat="false" ht="15" hidden="false" customHeight="false" outlineLevel="0" collapsed="false">
      <c r="A177" s="55" t="str">
        <f aca="false">'Exhibiciones '!$A$4</f>
        <v>ECATEPEC</v>
      </c>
      <c r="B177" s="55" t="n">
        <f aca="false">DCab!$I$15</f>
        <v>0</v>
      </c>
      <c r="C177" s="55" t="str">
        <f aca="false">DCab!AH28</f>
        <v/>
      </c>
      <c r="D177" s="55" t="str">
        <f aca="false">IFERROR(VLOOKUP(C177,'Plantilla y Concentrado'!$B$4:$C$677,2,0),"")</f>
        <v/>
      </c>
      <c r="E177" s="55" t="n">
        <f aca="false">DCab!B28</f>
        <v>0</v>
      </c>
      <c r="F177" s="55" t="n">
        <f aca="false">DCab!E28</f>
        <v>0</v>
      </c>
      <c r="G177" s="55" t="n">
        <f aca="false">DCab!N28</f>
        <v>0</v>
      </c>
      <c r="H177" s="55"/>
      <c r="I177" s="55"/>
      <c r="J177" s="55" t="n">
        <f aca="false">DCab!V28</f>
        <v>0</v>
      </c>
      <c r="K177" s="55" t="n">
        <f aca="false">DCab!W28</f>
        <v>0</v>
      </c>
      <c r="L177" s="56" t="n">
        <f aca="false">SUM(F177:K177)</f>
        <v>0</v>
      </c>
      <c r="M177" s="57" t="n">
        <v>1</v>
      </c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</row>
    <row r="178" customFormat="false" ht="15" hidden="false" customHeight="false" outlineLevel="0" collapsed="false">
      <c r="A178" s="55" t="str">
        <f aca="false">'Exhibiciones '!$A$4</f>
        <v>ECATEPEC</v>
      </c>
      <c r="B178" s="55" t="n">
        <f aca="false">DCab!$I$15</f>
        <v>0</v>
      </c>
      <c r="C178" s="55" t="str">
        <f aca="false">DCab!AH29</f>
        <v/>
      </c>
      <c r="D178" s="55" t="str">
        <f aca="false">IFERROR(VLOOKUP(C178,'Plantilla y Concentrado'!$B$4:$C$677,2,0),"")</f>
        <v/>
      </c>
      <c r="E178" s="55" t="n">
        <f aca="false">DCab!B29</f>
        <v>0</v>
      </c>
      <c r="F178" s="55" t="n">
        <f aca="false">DCab!E29</f>
        <v>0</v>
      </c>
      <c r="G178" s="55" t="n">
        <f aca="false">DCab!N29</f>
        <v>0</v>
      </c>
      <c r="H178" s="55"/>
      <c r="I178" s="55"/>
      <c r="J178" s="55" t="n">
        <f aca="false">DCab!V29</f>
        <v>0</v>
      </c>
      <c r="K178" s="55" t="n">
        <f aca="false">DCab!W29</f>
        <v>0</v>
      </c>
      <c r="L178" s="56" t="n">
        <f aca="false">SUM(F178:K178)</f>
        <v>0</v>
      </c>
      <c r="M178" s="57" t="n">
        <v>1</v>
      </c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</row>
    <row r="179" customFormat="false" ht="15" hidden="false" customHeight="false" outlineLevel="0" collapsed="false">
      <c r="A179" s="55" t="str">
        <f aca="false">'Exhibiciones '!$A$4</f>
        <v>ECATEPEC</v>
      </c>
      <c r="B179" s="55" t="n">
        <f aca="false">DCab!$I$15</f>
        <v>0</v>
      </c>
      <c r="C179" s="55" t="str">
        <f aca="false">DCab!AH30</f>
        <v/>
      </c>
      <c r="D179" s="55" t="str">
        <f aca="false">IFERROR(VLOOKUP(C179,'Plantilla y Concentrado'!$B$4:$C$677,2,0),"")</f>
        <v/>
      </c>
      <c r="E179" s="55" t="n">
        <f aca="false">DCab!B30</f>
        <v>0</v>
      </c>
      <c r="F179" s="55" t="n">
        <f aca="false">DCab!E30</f>
        <v>0</v>
      </c>
      <c r="G179" s="55" t="n">
        <f aca="false">DCab!N30</f>
        <v>0</v>
      </c>
      <c r="H179" s="55"/>
      <c r="I179" s="55"/>
      <c r="J179" s="55" t="n">
        <f aca="false">DCab!V30</f>
        <v>0</v>
      </c>
      <c r="K179" s="55" t="n">
        <f aca="false">DCab!W30</f>
        <v>0</v>
      </c>
      <c r="L179" s="56" t="n">
        <f aca="false">SUM(F179:K179)</f>
        <v>0</v>
      </c>
      <c r="M179" s="57" t="n">
        <v>1</v>
      </c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</row>
    <row r="180" customFormat="false" ht="15" hidden="false" customHeight="false" outlineLevel="0" collapsed="false">
      <c r="A180" s="55" t="str">
        <f aca="false">'Exhibiciones '!$A$4</f>
        <v>ECATEPEC</v>
      </c>
      <c r="B180" s="55" t="n">
        <f aca="false">DCab!$I$15</f>
        <v>0</v>
      </c>
      <c r="C180" s="55" t="str">
        <f aca="false">DCab!AH31</f>
        <v/>
      </c>
      <c r="D180" s="55" t="str">
        <f aca="false">IFERROR(VLOOKUP(C180,'Plantilla y Concentrado'!$B$4:$C$677,2,0),"")</f>
        <v/>
      </c>
      <c r="E180" s="55" t="n">
        <f aca="false">DCab!B31</f>
        <v>0</v>
      </c>
      <c r="F180" s="55" t="n">
        <f aca="false">DCab!E31</f>
        <v>0</v>
      </c>
      <c r="G180" s="55" t="n">
        <f aca="false">DCab!N31</f>
        <v>0</v>
      </c>
      <c r="H180" s="55"/>
      <c r="I180" s="55"/>
      <c r="J180" s="55" t="n">
        <f aca="false">DCab!V31</f>
        <v>0</v>
      </c>
      <c r="K180" s="55" t="n">
        <f aca="false">DCab!W31</f>
        <v>0</v>
      </c>
      <c r="L180" s="56" t="n">
        <f aca="false">SUM(F180:K180)</f>
        <v>0</v>
      </c>
      <c r="M180" s="57" t="n">
        <v>1</v>
      </c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</row>
    <row r="181" customFormat="false" ht="15" hidden="false" customHeight="false" outlineLevel="0" collapsed="false">
      <c r="A181" s="55" t="str">
        <f aca="false">'Exhibiciones '!$A$4</f>
        <v>ECATEPEC</v>
      </c>
      <c r="B181" s="55" t="n">
        <f aca="false">DCab!$I$15</f>
        <v>0</v>
      </c>
      <c r="C181" s="59" t="n">
        <f aca="false">DCab!AH32</f>
        <v>0</v>
      </c>
      <c r="D181" s="55" t="str">
        <f aca="false">IFERROR(VLOOKUP(C181,'Plantilla y Concentrado'!$B$4:$C$677,2,0),"")</f>
        <v/>
      </c>
      <c r="E181" s="55" t="n">
        <f aca="false">DCab!B32</f>
        <v>4888</v>
      </c>
      <c r="F181" s="55" t="n">
        <f aca="false">DCab!E32</f>
        <v>0</v>
      </c>
      <c r="G181" s="55" t="n">
        <f aca="false">DCab!N32</f>
        <v>0</v>
      </c>
      <c r="H181" s="55"/>
      <c r="I181" s="55"/>
      <c r="J181" s="55" t="n">
        <f aca="false">DCab!V32</f>
        <v>0</v>
      </c>
      <c r="K181" s="55" t="n">
        <f aca="false">DCab!W32</f>
        <v>0</v>
      </c>
      <c r="L181" s="56" t="n">
        <f aca="false">SUM(F181:K181)</f>
        <v>0</v>
      </c>
      <c r="M181" s="57" t="n">
        <v>1</v>
      </c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</row>
    <row r="182" customFormat="false" ht="15" hidden="false" customHeight="false" outlineLevel="0" collapsed="false">
      <c r="A182" s="55" t="str">
        <f aca="false">'Exhibiciones '!$A$4</f>
        <v>ECATEPEC</v>
      </c>
      <c r="B182" s="55" t="n">
        <f aca="false">DCab!$I$15</f>
        <v>0</v>
      </c>
      <c r="C182" s="55" t="n">
        <f aca="false">DCab!AH33</f>
        <v>0</v>
      </c>
      <c r="D182" s="55" t="str">
        <f aca="false">IFERROR(VLOOKUP(C182,'Plantilla y Concentrado'!$B$4:$C$677,2,0),"")</f>
        <v/>
      </c>
      <c r="E182" s="55" t="n">
        <f aca="false">DCab!B33</f>
        <v>0</v>
      </c>
      <c r="F182" s="60" t="n">
        <f aca="false">DCab!E33</f>
        <v>0</v>
      </c>
      <c r="G182" s="60" t="n">
        <f aca="false">DCab!N33</f>
        <v>0</v>
      </c>
      <c r="H182" s="55"/>
      <c r="I182" s="55"/>
      <c r="J182" s="55" t="n">
        <f aca="false">DCab!V33</f>
        <v>0</v>
      </c>
      <c r="K182" s="55" t="n">
        <f aca="false">DCab!W33</f>
        <v>0</v>
      </c>
      <c r="L182" s="56" t="n">
        <f aca="false">SUM(F182:K182)</f>
        <v>0</v>
      </c>
      <c r="M182" s="57" t="n">
        <v>1</v>
      </c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</row>
    <row r="183" customFormat="false" ht="15" hidden="false" customHeight="false" outlineLevel="0" collapsed="false">
      <c r="A183" s="55" t="str">
        <f aca="false">'Exhibiciones '!$A$4</f>
        <v>ECATEPEC</v>
      </c>
      <c r="B183" s="55" t="n">
        <f aca="false">DCab!$I$15</f>
        <v>0</v>
      </c>
      <c r="C183" s="55" t="n">
        <f aca="false">DCab!AH34</f>
        <v>0</v>
      </c>
      <c r="D183" s="55" t="str">
        <f aca="false">IFERROR(VLOOKUP(C183,'Plantilla y Concentrado'!$B$4:$C$677,2,0),"")</f>
        <v/>
      </c>
      <c r="E183" s="55" t="n">
        <f aca="false">DCab!B34</f>
        <v>0</v>
      </c>
      <c r="F183" s="55" t="n">
        <f aca="false">DCab!E34</f>
        <v>0</v>
      </c>
      <c r="G183" s="55" t="n">
        <f aca="false">DCab!N34</f>
        <v>0</v>
      </c>
      <c r="H183" s="55"/>
      <c r="I183" s="55"/>
      <c r="J183" s="55" t="n">
        <f aca="false">DCab!V34</f>
        <v>0</v>
      </c>
      <c r="K183" s="55" t="n">
        <f aca="false">DCab!W34</f>
        <v>0</v>
      </c>
      <c r="L183" s="56" t="n">
        <f aca="false">SUM(F183:K183)</f>
        <v>0</v>
      </c>
      <c r="M183" s="57" t="n">
        <v>1</v>
      </c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</row>
    <row r="184" customFormat="false" ht="15" hidden="false" customHeight="false" outlineLevel="0" collapsed="false">
      <c r="A184" s="55" t="str">
        <f aca="false">'Exhibiciones '!$A$4</f>
        <v>ECATEPEC</v>
      </c>
      <c r="B184" s="55" t="n">
        <f aca="false">DCab!$I$15</f>
        <v>0</v>
      </c>
      <c r="C184" s="55" t="n">
        <f aca="false">DCab!AH35</f>
        <v>0</v>
      </c>
      <c r="D184" s="55" t="str">
        <f aca="false">IFERROR(VLOOKUP(C184,'Plantilla y Concentrado'!$B$4:$C$677,2,0),"")</f>
        <v/>
      </c>
      <c r="E184" s="55" t="n">
        <f aca="false">DCab!B35</f>
        <v>0</v>
      </c>
      <c r="F184" s="55" t="n">
        <f aca="false">DCab!E35</f>
        <v>0</v>
      </c>
      <c r="G184" s="55" t="n">
        <f aca="false">DCab!N35</f>
        <v>0</v>
      </c>
      <c r="H184" s="55"/>
      <c r="I184" s="55"/>
      <c r="J184" s="55" t="n">
        <f aca="false">DCab!V35</f>
        <v>0</v>
      </c>
      <c r="K184" s="55" t="n">
        <f aca="false">DCab!W35</f>
        <v>0</v>
      </c>
      <c r="L184" s="56" t="n">
        <f aca="false">SUM(F184:K184)</f>
        <v>0</v>
      </c>
      <c r="M184" s="57" t="n">
        <v>1</v>
      </c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</row>
    <row r="185" customFormat="false" ht="15" hidden="false" customHeight="false" outlineLevel="0" collapsed="false">
      <c r="A185" s="55" t="str">
        <f aca="false">'Exhibiciones '!$A$4</f>
        <v>ECATEPEC</v>
      </c>
      <c r="B185" s="55" t="n">
        <f aca="false">DCab!$I$15</f>
        <v>0</v>
      </c>
      <c r="C185" s="55" t="n">
        <f aca="false">DCab!AH36</f>
        <v>0</v>
      </c>
      <c r="D185" s="55" t="str">
        <f aca="false">IFERROR(VLOOKUP(C185,'Plantilla y Concentrado'!$B$4:$C$677,2,0),"")</f>
        <v/>
      </c>
      <c r="E185" s="55" t="n">
        <f aca="false">DCab!B36</f>
        <v>0</v>
      </c>
      <c r="F185" s="55" t="n">
        <f aca="false">DCab!E36</f>
        <v>0</v>
      </c>
      <c r="G185" s="55" t="n">
        <f aca="false">DCab!N36</f>
        <v>0</v>
      </c>
      <c r="H185" s="55"/>
      <c r="I185" s="55"/>
      <c r="J185" s="55" t="n">
        <f aca="false">DCab!V36</f>
        <v>0</v>
      </c>
      <c r="K185" s="55" t="n">
        <f aca="false">DCab!W36</f>
        <v>0</v>
      </c>
      <c r="L185" s="56" t="n">
        <f aca="false">SUM(F185:K185)</f>
        <v>0</v>
      </c>
      <c r="M185" s="57" t="n">
        <v>1</v>
      </c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</row>
    <row r="186" customFormat="false" ht="15" hidden="false" customHeight="false" outlineLevel="0" collapsed="false">
      <c r="A186" s="55" t="str">
        <f aca="false">'Exhibiciones '!$A$4</f>
        <v>ECATEPEC</v>
      </c>
      <c r="B186" s="55" t="n">
        <f aca="false">DCab!$I$15</f>
        <v>0</v>
      </c>
      <c r="C186" s="55" t="n">
        <f aca="false">DCab!AH37</f>
        <v>0</v>
      </c>
      <c r="D186" s="55" t="str">
        <f aca="false">IFERROR(VLOOKUP(C186,'Plantilla y Concentrado'!$B$4:$C$677,2,0),"")</f>
        <v/>
      </c>
      <c r="E186" s="55" t="n">
        <f aca="false">DCab!B37</f>
        <v>0</v>
      </c>
      <c r="F186" s="55" t="n">
        <f aca="false">DCab!E37</f>
        <v>0</v>
      </c>
      <c r="G186" s="55" t="n">
        <f aca="false">DCab!N37</f>
        <v>0</v>
      </c>
      <c r="H186" s="55"/>
      <c r="I186" s="55"/>
      <c r="J186" s="55" t="n">
        <f aca="false">DCab!V37</f>
        <v>0</v>
      </c>
      <c r="K186" s="55" t="n">
        <f aca="false">DCab!W37</f>
        <v>0</v>
      </c>
      <c r="L186" s="56" t="n">
        <f aca="false">SUM(F186:K186)</f>
        <v>0</v>
      </c>
      <c r="M186" s="57" t="n">
        <v>1</v>
      </c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</row>
    <row r="187" customFormat="false" ht="15" hidden="false" customHeight="false" outlineLevel="0" collapsed="false">
      <c r="A187" s="55" t="str">
        <f aca="false">'Exhibiciones '!$A$4</f>
        <v>ECATEPEC</v>
      </c>
      <c r="B187" s="55" t="str">
        <f aca="false">DCha!$D$4</f>
        <v>CHANCLERO</v>
      </c>
      <c r="C187" s="55" t="n">
        <f aca="false">DCha!AG9</f>
        <v>0</v>
      </c>
      <c r="D187" s="55" t="str">
        <f aca="false">IFERROR(VLOOKUP(C187,'Plantilla y Concentrado'!$B$4:$C$677,2,0),"")</f>
        <v/>
      </c>
      <c r="E187" s="55" t="n">
        <f aca="false">DCha!A9</f>
        <v>0</v>
      </c>
      <c r="F187" s="55" t="n">
        <f aca="false">DCha!D9</f>
        <v>0</v>
      </c>
      <c r="G187" s="55" t="n">
        <f aca="false">DCha!M9</f>
        <v>0</v>
      </c>
      <c r="H187" s="55"/>
      <c r="I187" s="55"/>
      <c r="J187" s="55" t="n">
        <f aca="false">DCha!U9</f>
        <v>0</v>
      </c>
      <c r="K187" s="55" t="n">
        <f aca="false">DCha!V9</f>
        <v>0</v>
      </c>
      <c r="L187" s="56" t="n">
        <f aca="false">SUM(F187:K187)</f>
        <v>0</v>
      </c>
      <c r="M187" s="57" t="n">
        <v>1</v>
      </c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</row>
    <row r="188" customFormat="false" ht="15" hidden="false" customHeight="false" outlineLevel="0" collapsed="false">
      <c r="A188" s="55" t="str">
        <f aca="false">'Exhibiciones '!$A$4</f>
        <v>ECATEPEC</v>
      </c>
      <c r="B188" s="55" t="str">
        <f aca="false">DCha!$D$4</f>
        <v>CHANCLERO</v>
      </c>
      <c r="C188" s="55" t="n">
        <f aca="false">DCha!AG10</f>
        <v>0</v>
      </c>
      <c r="D188" s="55" t="str">
        <f aca="false">IFERROR(VLOOKUP(C188,'Plantilla y Concentrado'!$B$4:$C$677,2,0),"")</f>
        <v/>
      </c>
      <c r="E188" s="55" t="n">
        <f aca="false">DCha!A10</f>
        <v>0</v>
      </c>
      <c r="F188" s="55" t="n">
        <f aca="false">DCha!D10</f>
        <v>0</v>
      </c>
      <c r="G188" s="55" t="n">
        <f aca="false">DCha!M10</f>
        <v>0</v>
      </c>
      <c r="H188" s="55"/>
      <c r="I188" s="55"/>
      <c r="J188" s="55" t="n">
        <f aca="false">DCha!U10</f>
        <v>0</v>
      </c>
      <c r="K188" s="55" t="n">
        <f aca="false">DCha!V10</f>
        <v>0</v>
      </c>
      <c r="L188" s="56" t="n">
        <f aca="false">SUM(F188:K188)</f>
        <v>0</v>
      </c>
      <c r="M188" s="57" t="n">
        <v>1</v>
      </c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</row>
    <row r="189" customFormat="false" ht="15" hidden="false" customHeight="false" outlineLevel="0" collapsed="false">
      <c r="A189" s="55" t="str">
        <f aca="false">'Exhibiciones '!$A$4</f>
        <v>ECATEPEC</v>
      </c>
      <c r="B189" s="55" t="str">
        <f aca="false">DCha!$D$4</f>
        <v>CHANCLERO</v>
      </c>
      <c r="C189" s="55" t="n">
        <f aca="false">DCha!AG11</f>
        <v>0</v>
      </c>
      <c r="D189" s="55" t="str">
        <f aca="false">IFERROR(VLOOKUP(C189,'Plantilla y Concentrado'!$B$4:$C$677,2,0),"")</f>
        <v/>
      </c>
      <c r="E189" s="55" t="n">
        <f aca="false">DCha!A11</f>
        <v>0</v>
      </c>
      <c r="F189" s="55" t="n">
        <f aca="false">DCha!D11</f>
        <v>0</v>
      </c>
      <c r="G189" s="55" t="n">
        <f aca="false">DCha!M11</f>
        <v>0</v>
      </c>
      <c r="H189" s="55"/>
      <c r="I189" s="55"/>
      <c r="J189" s="55" t="n">
        <f aca="false">DCha!U11</f>
        <v>0</v>
      </c>
      <c r="K189" s="55" t="n">
        <f aca="false">DCha!V11</f>
        <v>0</v>
      </c>
      <c r="L189" s="56" t="n">
        <f aca="false">SUM(F189:K189)</f>
        <v>0</v>
      </c>
      <c r="M189" s="57" t="n">
        <v>1</v>
      </c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</row>
    <row r="190" customFormat="false" ht="15" hidden="false" customHeight="false" outlineLevel="0" collapsed="false">
      <c r="A190" s="55" t="str">
        <f aca="false">'Exhibiciones '!$A$4</f>
        <v>ECATEPEC</v>
      </c>
      <c r="B190" s="55" t="str">
        <f aca="false">DCha!$D$4</f>
        <v>CHANCLERO</v>
      </c>
      <c r="C190" s="55" t="n">
        <f aca="false">DCha!AG12</f>
        <v>0</v>
      </c>
      <c r="D190" s="55" t="str">
        <f aca="false">IFERROR(VLOOKUP(C190,'Plantilla y Concentrado'!$B$4:$C$677,2,0),"")</f>
        <v/>
      </c>
      <c r="E190" s="55" t="n">
        <f aca="false">DCha!A12</f>
        <v>0</v>
      </c>
      <c r="F190" s="55" t="n">
        <f aca="false">DCha!D12</f>
        <v>0</v>
      </c>
      <c r="G190" s="55" t="n">
        <f aca="false">DCha!M12</f>
        <v>0</v>
      </c>
      <c r="H190" s="55"/>
      <c r="I190" s="55"/>
      <c r="J190" s="55" t="n">
        <f aca="false">DCha!U12</f>
        <v>0</v>
      </c>
      <c r="K190" s="55" t="n">
        <f aca="false">DCha!V12</f>
        <v>0</v>
      </c>
      <c r="L190" s="56" t="n">
        <f aca="false">SUM(F190:K190)</f>
        <v>0</v>
      </c>
      <c r="M190" s="57" t="n">
        <v>1</v>
      </c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</row>
    <row r="191" customFormat="false" ht="15" hidden="false" customHeight="false" outlineLevel="0" collapsed="false">
      <c r="A191" s="55" t="str">
        <f aca="false">'Exhibiciones '!$A$4</f>
        <v>ECATEPEC</v>
      </c>
      <c r="B191" s="55" t="str">
        <f aca="false">DCha!$D$4</f>
        <v>CHANCLERO</v>
      </c>
      <c r="C191" s="55" t="n">
        <f aca="false">DCha!AG13</f>
        <v>0</v>
      </c>
      <c r="D191" s="55" t="str">
        <f aca="false">IFERROR(VLOOKUP(C191,'Plantilla y Concentrado'!$B$4:$C$677,2,0),"")</f>
        <v/>
      </c>
      <c r="E191" s="55" t="n">
        <f aca="false">DCha!A13</f>
        <v>0</v>
      </c>
      <c r="F191" s="55" t="n">
        <f aca="false">DCha!D13</f>
        <v>0</v>
      </c>
      <c r="G191" s="55" t="n">
        <f aca="false">DCha!M13</f>
        <v>0</v>
      </c>
      <c r="H191" s="55"/>
      <c r="I191" s="55"/>
      <c r="J191" s="55" t="n">
        <f aca="false">DCha!U13</f>
        <v>0</v>
      </c>
      <c r="K191" s="55" t="n">
        <f aca="false">DCha!V13</f>
        <v>0</v>
      </c>
      <c r="L191" s="56" t="n">
        <f aca="false">SUM(F191:K191)</f>
        <v>0</v>
      </c>
      <c r="M191" s="57" t="n">
        <v>1</v>
      </c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</row>
    <row r="192" customFormat="false" ht="15" hidden="false" customHeight="false" outlineLevel="0" collapsed="false">
      <c r="A192" s="55" t="str">
        <f aca="false">'Exhibiciones '!$A$4</f>
        <v>ECATEPEC</v>
      </c>
      <c r="B192" s="55" t="str">
        <f aca="false">DCha!$D$4</f>
        <v>CHANCLERO</v>
      </c>
      <c r="C192" s="55" t="n">
        <f aca="false">DCha!AG14</f>
        <v>0</v>
      </c>
      <c r="D192" s="55" t="str">
        <f aca="false">IFERROR(VLOOKUP(C192,'Plantilla y Concentrado'!$B$4:$C$677,2,0),"")</f>
        <v/>
      </c>
      <c r="E192" s="55" t="n">
        <f aca="false">DCha!A14</f>
        <v>0</v>
      </c>
      <c r="F192" s="55" t="n">
        <f aca="false">DCha!D14</f>
        <v>0</v>
      </c>
      <c r="G192" s="55" t="n">
        <f aca="false">DCha!M14</f>
        <v>0</v>
      </c>
      <c r="H192" s="55"/>
      <c r="I192" s="55"/>
      <c r="J192" s="55" t="n">
        <f aca="false">DCha!U14</f>
        <v>0</v>
      </c>
      <c r="K192" s="55" t="n">
        <f aca="false">DCha!V14</f>
        <v>0</v>
      </c>
      <c r="L192" s="56" t="n">
        <f aca="false">SUM(F192:K192)</f>
        <v>0</v>
      </c>
      <c r="M192" s="57" t="n">
        <v>1</v>
      </c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</row>
    <row r="193" customFormat="false" ht="15" hidden="false" customHeight="false" outlineLevel="0" collapsed="false">
      <c r="A193" s="55" t="str">
        <f aca="false">'Exhibiciones '!$A$4</f>
        <v>ECATEPEC</v>
      </c>
      <c r="B193" s="55" t="str">
        <f aca="false">DCha!$D$4</f>
        <v>CHANCLERO</v>
      </c>
      <c r="C193" s="55" t="n">
        <f aca="false">DCha!AG15</f>
        <v>0</v>
      </c>
      <c r="D193" s="55" t="str">
        <f aca="false">IFERROR(VLOOKUP(C193,'Plantilla y Concentrado'!$B$4:$C$677,2,0),"")</f>
        <v/>
      </c>
      <c r="E193" s="55" t="n">
        <f aca="false">DCha!A15</f>
        <v>0</v>
      </c>
      <c r="F193" s="55" t="n">
        <f aca="false">DCha!D15</f>
        <v>0</v>
      </c>
      <c r="G193" s="55" t="n">
        <f aca="false">DCha!M15</f>
        <v>0</v>
      </c>
      <c r="H193" s="55"/>
      <c r="I193" s="55"/>
      <c r="J193" s="55" t="n">
        <f aca="false">DCha!U15</f>
        <v>0</v>
      </c>
      <c r="K193" s="55" t="n">
        <f aca="false">DCha!V15</f>
        <v>0</v>
      </c>
      <c r="L193" s="56" t="n">
        <f aca="false">SUM(F193:K193)</f>
        <v>0</v>
      </c>
      <c r="M193" s="57" t="n">
        <v>1</v>
      </c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</row>
    <row r="194" customFormat="false" ht="15" hidden="false" customHeight="false" outlineLevel="0" collapsed="false">
      <c r="A194" s="55" t="str">
        <f aca="false">'Exhibiciones '!$A$4</f>
        <v>ECATEPEC</v>
      </c>
      <c r="B194" s="55" t="str">
        <f aca="false">DCha!$D$4</f>
        <v>CHANCLERO</v>
      </c>
      <c r="C194" s="55" t="n">
        <f aca="false">DCha!AG16</f>
        <v>0</v>
      </c>
      <c r="D194" s="55" t="str">
        <f aca="false">IFERROR(VLOOKUP(C194,'Plantilla y Concentrado'!$B$4:$C$677,2,0),"")</f>
        <v/>
      </c>
      <c r="E194" s="55" t="n">
        <f aca="false">DCha!A16</f>
        <v>0</v>
      </c>
      <c r="F194" s="55" t="n">
        <f aca="false">DCha!D16</f>
        <v>0</v>
      </c>
      <c r="G194" s="55" t="n">
        <f aca="false">DCha!M16</f>
        <v>0</v>
      </c>
      <c r="H194" s="55"/>
      <c r="I194" s="55"/>
      <c r="J194" s="55" t="n">
        <f aca="false">DCha!U16</f>
        <v>0</v>
      </c>
      <c r="K194" s="55" t="n">
        <f aca="false">DCha!V16</f>
        <v>0</v>
      </c>
      <c r="L194" s="56" t="n">
        <f aca="false">SUM(F194:K194)</f>
        <v>0</v>
      </c>
      <c r="M194" s="57" t="n">
        <v>1</v>
      </c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</row>
    <row r="195" customFormat="false" ht="15" hidden="false" customHeight="false" outlineLevel="0" collapsed="false">
      <c r="A195" s="55" t="str">
        <f aca="false">'Exhibiciones '!$A$4</f>
        <v>ECATEPEC</v>
      </c>
      <c r="B195" s="55" t="str">
        <f aca="false">DCha!$D$4</f>
        <v>CHANCLERO</v>
      </c>
      <c r="C195" s="55" t="n">
        <f aca="false">DCha!AG17</f>
        <v>0</v>
      </c>
      <c r="D195" s="55" t="str">
        <f aca="false">IFERROR(VLOOKUP(C195,'Plantilla y Concentrado'!$B$4:$C$677,2,0),"")</f>
        <v/>
      </c>
      <c r="E195" s="55" t="n">
        <f aca="false">DCha!A17</f>
        <v>0</v>
      </c>
      <c r="F195" s="55" t="n">
        <f aca="false">DCha!D17</f>
        <v>0</v>
      </c>
      <c r="G195" s="55" t="n">
        <f aca="false">DCha!M17</f>
        <v>0</v>
      </c>
      <c r="H195" s="55"/>
      <c r="I195" s="55"/>
      <c r="J195" s="55" t="n">
        <f aca="false">DCha!U17</f>
        <v>0</v>
      </c>
      <c r="K195" s="55" t="n">
        <f aca="false">DCha!V17</f>
        <v>0</v>
      </c>
      <c r="L195" s="56" t="n">
        <f aca="false">SUM(F195:K195)</f>
        <v>0</v>
      </c>
      <c r="M195" s="57" t="n">
        <v>1</v>
      </c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</row>
    <row r="196" customFormat="false" ht="15" hidden="false" customHeight="false" outlineLevel="0" collapsed="false">
      <c r="A196" s="55" t="str">
        <f aca="false">'Exhibiciones '!$A$4</f>
        <v>ECATEPEC</v>
      </c>
      <c r="B196" s="55" t="str">
        <f aca="false">DCha!$D$4</f>
        <v>CHANCLERO</v>
      </c>
      <c r="C196" s="55" t="n">
        <f aca="false">DCha!AG18</f>
        <v>0</v>
      </c>
      <c r="D196" s="55" t="str">
        <f aca="false">IFERROR(VLOOKUP(C196,'Plantilla y Concentrado'!$B$4:$C$677,2,0),"")</f>
        <v/>
      </c>
      <c r="E196" s="55" t="n">
        <f aca="false">DCha!A18</f>
        <v>0</v>
      </c>
      <c r="F196" s="55" t="n">
        <f aca="false">DCha!D18</f>
        <v>0</v>
      </c>
      <c r="G196" s="55" t="n">
        <f aca="false">DCha!M18</f>
        <v>0</v>
      </c>
      <c r="H196" s="55"/>
      <c r="I196" s="55"/>
      <c r="J196" s="55" t="n">
        <f aca="false">DCha!U18</f>
        <v>0</v>
      </c>
      <c r="K196" s="55" t="n">
        <f aca="false">DCha!V18</f>
        <v>0</v>
      </c>
      <c r="L196" s="56" t="n">
        <f aca="false">SUM(F196:K196)</f>
        <v>0</v>
      </c>
      <c r="M196" s="57" t="n">
        <v>1</v>
      </c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</row>
    <row r="197" customFormat="false" ht="15" hidden="false" customHeight="false" outlineLevel="0" collapsed="false">
      <c r="A197" s="55" t="str">
        <f aca="false">'Exhibiciones '!$A$4</f>
        <v>ECATEPEC</v>
      </c>
      <c r="B197" s="55" t="str">
        <f aca="false">DCha!$D$4</f>
        <v>CHANCLERO</v>
      </c>
      <c r="C197" s="55" t="n">
        <f aca="false">DCha!AG19</f>
        <v>0</v>
      </c>
      <c r="D197" s="55" t="str">
        <f aca="false">IFERROR(VLOOKUP(C197,'Plantilla y Concentrado'!$B$4:$C$677,2,0),"")</f>
        <v/>
      </c>
      <c r="E197" s="55" t="n">
        <f aca="false">DCha!A19</f>
        <v>0</v>
      </c>
      <c r="F197" s="55" t="n">
        <f aca="false">DCha!D19</f>
        <v>0</v>
      </c>
      <c r="G197" s="55" t="n">
        <f aca="false">DCha!M19</f>
        <v>0</v>
      </c>
      <c r="H197" s="55"/>
      <c r="I197" s="55"/>
      <c r="J197" s="55" t="n">
        <f aca="false">DCha!U19</f>
        <v>0</v>
      </c>
      <c r="K197" s="55" t="n">
        <f aca="false">DCha!V19</f>
        <v>0</v>
      </c>
      <c r="L197" s="56" t="n">
        <f aca="false">SUM(F197:K197)</f>
        <v>0</v>
      </c>
      <c r="M197" s="57" t="n">
        <v>1</v>
      </c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</row>
    <row r="198" customFormat="false" ht="15" hidden="false" customHeight="false" outlineLevel="0" collapsed="false">
      <c r="A198" s="55" t="str">
        <f aca="false">'Exhibiciones '!$A$4</f>
        <v>ECATEPEC</v>
      </c>
      <c r="B198" s="55" t="str">
        <f aca="false">DCha!$D$4</f>
        <v>CHANCLERO</v>
      </c>
      <c r="C198" s="55" t="n">
        <f aca="false">DCha!AG20</f>
        <v>0</v>
      </c>
      <c r="D198" s="55" t="str">
        <f aca="false">IFERROR(VLOOKUP(C198,'Plantilla y Concentrado'!$B$4:$C$677,2,0),"")</f>
        <v/>
      </c>
      <c r="E198" s="55" t="n">
        <f aca="false">DCha!A20</f>
        <v>0</v>
      </c>
      <c r="F198" s="55" t="n">
        <f aca="false">DCha!D20</f>
        <v>0</v>
      </c>
      <c r="G198" s="55" t="n">
        <f aca="false">DCha!M20</f>
        <v>0</v>
      </c>
      <c r="H198" s="55"/>
      <c r="I198" s="55"/>
      <c r="J198" s="55" t="n">
        <f aca="false">DCha!U20</f>
        <v>0</v>
      </c>
      <c r="K198" s="55" t="n">
        <f aca="false">DCha!V20</f>
        <v>0</v>
      </c>
      <c r="L198" s="56" t="n">
        <f aca="false">SUM(F198:K198)</f>
        <v>0</v>
      </c>
      <c r="M198" s="57" t="n">
        <v>1</v>
      </c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</row>
    <row r="199" customFormat="false" ht="15" hidden="false" customHeight="false" outlineLevel="0" collapsed="false">
      <c r="A199" s="55" t="str">
        <f aca="false">'Exhibiciones '!$A$4</f>
        <v>ECATEPEC</v>
      </c>
      <c r="B199" s="55" t="str">
        <f aca="false">DCha!$D$4</f>
        <v>CHANCLERO</v>
      </c>
      <c r="C199" s="55" t="n">
        <f aca="false">DCha!AG21</f>
        <v>0</v>
      </c>
      <c r="D199" s="55" t="str">
        <f aca="false">IFERROR(VLOOKUP(C199,'Plantilla y Concentrado'!$B$4:$C$677,2,0),"")</f>
        <v/>
      </c>
      <c r="E199" s="55" t="n">
        <f aca="false">DCha!A21</f>
        <v>0</v>
      </c>
      <c r="F199" s="55" t="n">
        <f aca="false">DCha!D21</f>
        <v>0</v>
      </c>
      <c r="G199" s="55" t="n">
        <f aca="false">DCha!M21</f>
        <v>0</v>
      </c>
      <c r="H199" s="55"/>
      <c r="I199" s="55"/>
      <c r="J199" s="55" t="n">
        <f aca="false">DCha!U21</f>
        <v>0</v>
      </c>
      <c r="K199" s="55" t="n">
        <f aca="false">DCha!V21</f>
        <v>0</v>
      </c>
      <c r="L199" s="56" t="n">
        <f aca="false">SUM(F199:K199)</f>
        <v>0</v>
      </c>
      <c r="M199" s="57" t="n">
        <v>1</v>
      </c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</row>
    <row r="200" customFormat="false" ht="15" hidden="false" customHeight="false" outlineLevel="0" collapsed="false">
      <c r="A200" s="55" t="str">
        <f aca="false">'Exhibiciones '!$A$4</f>
        <v>ECATEPEC</v>
      </c>
      <c r="B200" s="55" t="str">
        <f aca="false">DCha!$D$4</f>
        <v>CHANCLERO</v>
      </c>
      <c r="C200" s="55" t="n">
        <f aca="false">DCha!AG22</f>
        <v>0</v>
      </c>
      <c r="D200" s="55" t="str">
        <f aca="false">IFERROR(VLOOKUP(C200,'Plantilla y Concentrado'!$B$4:$C$677,2,0),"")</f>
        <v/>
      </c>
      <c r="E200" s="55" t="n">
        <f aca="false">DCha!A22</f>
        <v>0</v>
      </c>
      <c r="F200" s="55" t="n">
        <f aca="false">DCha!D22</f>
        <v>0</v>
      </c>
      <c r="G200" s="55" t="n">
        <f aca="false">DCha!M22</f>
        <v>0</v>
      </c>
      <c r="H200" s="55"/>
      <c r="I200" s="55"/>
      <c r="J200" s="55" t="n">
        <f aca="false">DCha!U22</f>
        <v>0</v>
      </c>
      <c r="K200" s="55" t="n">
        <f aca="false">DCha!V22</f>
        <v>0</v>
      </c>
      <c r="L200" s="56" t="n">
        <f aca="false">SUM(F200:K200)</f>
        <v>0</v>
      </c>
      <c r="M200" s="57" t="n">
        <v>1</v>
      </c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</row>
    <row r="201" customFormat="false" ht="15" hidden="false" customHeight="false" outlineLevel="0" collapsed="false">
      <c r="A201" s="55" t="str">
        <f aca="false">'Exhibiciones '!$A$4</f>
        <v>ECATEPEC</v>
      </c>
      <c r="B201" s="55" t="str">
        <f aca="false">DCha!$D$4</f>
        <v>CHANCLERO</v>
      </c>
      <c r="C201" s="55" t="n">
        <f aca="false">DCha!AG23</f>
        <v>0</v>
      </c>
      <c r="D201" s="55" t="str">
        <f aca="false">IFERROR(VLOOKUP(C201,'Plantilla y Concentrado'!$B$4:$C$677,2,0),"")</f>
        <v/>
      </c>
      <c r="E201" s="55" t="n">
        <f aca="false">DCha!A23</f>
        <v>0</v>
      </c>
      <c r="F201" s="55" t="n">
        <f aca="false">DCha!D23</f>
        <v>0</v>
      </c>
      <c r="G201" s="55" t="n">
        <f aca="false">DCha!M23</f>
        <v>0</v>
      </c>
      <c r="H201" s="55"/>
      <c r="I201" s="55"/>
      <c r="J201" s="55" t="n">
        <f aca="false">DCha!U23</f>
        <v>0</v>
      </c>
      <c r="K201" s="55" t="n">
        <f aca="false">DCha!V23</f>
        <v>0</v>
      </c>
      <c r="L201" s="56" t="n">
        <f aca="false">SUM(F201:K201)</f>
        <v>0</v>
      </c>
      <c r="M201" s="57" t="n">
        <v>1</v>
      </c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</row>
    <row r="202" customFormat="false" ht="15" hidden="false" customHeight="false" outlineLevel="0" collapsed="false">
      <c r="A202" s="55" t="str">
        <f aca="false">'Exhibiciones '!$A$4</f>
        <v>ECATEPEC</v>
      </c>
      <c r="B202" s="55" t="str">
        <f aca="false">DCha!$D$4</f>
        <v>CHANCLERO</v>
      </c>
      <c r="C202" s="55" t="n">
        <f aca="false">DCha!AG24</f>
        <v>0</v>
      </c>
      <c r="D202" s="55" t="str">
        <f aca="false">IFERROR(VLOOKUP(C202,'Plantilla y Concentrado'!$B$4:$C$677,2,0),"")</f>
        <v/>
      </c>
      <c r="E202" s="55" t="n">
        <f aca="false">DCha!A24</f>
        <v>0</v>
      </c>
      <c r="F202" s="55" t="n">
        <f aca="false">DCha!D24</f>
        <v>0</v>
      </c>
      <c r="G202" s="55" t="n">
        <f aca="false">DCha!M24</f>
        <v>0</v>
      </c>
      <c r="H202" s="55"/>
      <c r="I202" s="55"/>
      <c r="J202" s="55" t="n">
        <f aca="false">DCha!U24</f>
        <v>0</v>
      </c>
      <c r="K202" s="55" t="n">
        <f aca="false">DCha!V24</f>
        <v>0</v>
      </c>
      <c r="L202" s="56" t="n">
        <f aca="false">SUM(F202:K202)</f>
        <v>0</v>
      </c>
      <c r="M202" s="57" t="n">
        <v>1</v>
      </c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</row>
    <row r="203" customFormat="false" ht="15" hidden="false" customHeight="false" outlineLevel="0" collapsed="false">
      <c r="A203" s="55" t="str">
        <f aca="false">'Exhibiciones '!$A$4</f>
        <v>ECATEPEC</v>
      </c>
      <c r="B203" s="55" t="str">
        <f aca="false">DCha!$D$4</f>
        <v>CHANCLERO</v>
      </c>
      <c r="C203" s="55" t="n">
        <f aca="false">DCha!AG25</f>
        <v>0</v>
      </c>
      <c r="D203" s="55" t="str">
        <f aca="false">IFERROR(VLOOKUP(C203,'Plantilla y Concentrado'!$B$4:$C$677,2,0),"")</f>
        <v/>
      </c>
      <c r="E203" s="55" t="n">
        <f aca="false">DCha!A25</f>
        <v>0</v>
      </c>
      <c r="F203" s="55" t="n">
        <f aca="false">DCha!D25</f>
        <v>0</v>
      </c>
      <c r="G203" s="55" t="n">
        <f aca="false">DCha!M25</f>
        <v>0</v>
      </c>
      <c r="H203" s="55"/>
      <c r="I203" s="55"/>
      <c r="J203" s="55" t="n">
        <f aca="false">DCha!U25</f>
        <v>0</v>
      </c>
      <c r="K203" s="55" t="n">
        <f aca="false">DCha!V25</f>
        <v>0</v>
      </c>
      <c r="L203" s="56" t="n">
        <f aca="false">SUM(F203:K203)</f>
        <v>0</v>
      </c>
      <c r="M203" s="57" t="n">
        <v>1</v>
      </c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</row>
    <row r="204" customFormat="false" ht="15" hidden="false" customHeight="false" outlineLevel="0" collapsed="false">
      <c r="A204" s="55" t="str">
        <f aca="false">'Exhibiciones '!$A$4</f>
        <v>ECATEPEC</v>
      </c>
      <c r="B204" s="55" t="str">
        <f aca="false">DCha!$D$4</f>
        <v>CHANCLERO</v>
      </c>
      <c r="C204" s="55" t="n">
        <f aca="false">DCha!AG26</f>
        <v>0</v>
      </c>
      <c r="D204" s="55" t="str">
        <f aca="false">IFERROR(VLOOKUP(C204,'Plantilla y Concentrado'!$B$4:$C$677,2,0),"")</f>
        <v/>
      </c>
      <c r="E204" s="55" t="n">
        <f aca="false">DCha!A26</f>
        <v>0</v>
      </c>
      <c r="F204" s="55" t="n">
        <f aca="false">DCha!D26</f>
        <v>0</v>
      </c>
      <c r="G204" s="55" t="n">
        <f aca="false">DCha!M26</f>
        <v>0</v>
      </c>
      <c r="H204" s="55"/>
      <c r="I204" s="55"/>
      <c r="J204" s="55" t="n">
        <f aca="false">DCha!U26</f>
        <v>0</v>
      </c>
      <c r="K204" s="55" t="n">
        <f aca="false">DCha!V26</f>
        <v>0</v>
      </c>
      <c r="L204" s="56" t="n">
        <f aca="false">SUM(F204:K204)</f>
        <v>0</v>
      </c>
      <c r="M204" s="57" t="n">
        <v>1</v>
      </c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</row>
    <row r="205" customFormat="false" ht="15" hidden="false" customHeight="false" outlineLevel="0" collapsed="false">
      <c r="A205" s="55" t="str">
        <f aca="false">'Exhibiciones '!$A$4</f>
        <v>ECATEPEC</v>
      </c>
      <c r="B205" s="55" t="str">
        <f aca="false">DCha!$D$4</f>
        <v>CHANCLERO</v>
      </c>
      <c r="C205" s="55" t="n">
        <f aca="false">DCha!AG27</f>
        <v>0</v>
      </c>
      <c r="D205" s="55" t="str">
        <f aca="false">IFERROR(VLOOKUP(C205,'Plantilla y Concentrado'!$B$4:$C$677,2,0),"")</f>
        <v/>
      </c>
      <c r="E205" s="55" t="n">
        <f aca="false">DCha!A27</f>
        <v>0</v>
      </c>
      <c r="F205" s="55" t="n">
        <f aca="false">DCha!D27</f>
        <v>0</v>
      </c>
      <c r="G205" s="55" t="n">
        <f aca="false">DCha!M27</f>
        <v>0</v>
      </c>
      <c r="H205" s="55"/>
      <c r="I205" s="55"/>
      <c r="J205" s="55" t="n">
        <f aca="false">DCha!U27</f>
        <v>0</v>
      </c>
      <c r="K205" s="55" t="n">
        <f aca="false">DCha!V27</f>
        <v>0</v>
      </c>
      <c r="L205" s="56" t="n">
        <f aca="false">SUM(F205:K205)</f>
        <v>0</v>
      </c>
      <c r="M205" s="57" t="n">
        <v>1</v>
      </c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</row>
    <row r="206" customFormat="false" ht="15" hidden="false" customHeight="false" outlineLevel="0" collapsed="false">
      <c r="A206" s="55" t="str">
        <f aca="false">'Exhibiciones '!$A$4</f>
        <v>ECATEPEC</v>
      </c>
      <c r="B206" s="55" t="str">
        <f aca="false">DCha!$D$4</f>
        <v>CHANCLERO</v>
      </c>
      <c r="C206" s="55" t="n">
        <f aca="false">DCha!AG28</f>
        <v>0</v>
      </c>
      <c r="D206" s="55" t="str">
        <f aca="false">IFERROR(VLOOKUP(C206,'Plantilla y Concentrado'!$B$4:$C$677,2,0),"")</f>
        <v/>
      </c>
      <c r="E206" s="55" t="n">
        <f aca="false">DCha!A28</f>
        <v>0</v>
      </c>
      <c r="F206" s="55" t="n">
        <f aca="false">DCha!D28</f>
        <v>0</v>
      </c>
      <c r="G206" s="55" t="n">
        <f aca="false">DCha!M28</f>
        <v>0</v>
      </c>
      <c r="H206" s="55"/>
      <c r="I206" s="55"/>
      <c r="J206" s="55" t="n">
        <f aca="false">DCha!U28</f>
        <v>0</v>
      </c>
      <c r="K206" s="55" t="n">
        <f aca="false">DCha!V28</f>
        <v>0</v>
      </c>
      <c r="L206" s="56" t="n">
        <f aca="false">SUM(F206:K206)</f>
        <v>0</v>
      </c>
      <c r="M206" s="57" t="n">
        <v>1</v>
      </c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</row>
    <row r="207" customFormat="false" ht="15" hidden="false" customHeight="false" outlineLevel="0" collapsed="false">
      <c r="A207" s="55" t="str">
        <f aca="false">'Exhibiciones '!$A$4</f>
        <v>ECATEPEC</v>
      </c>
      <c r="B207" s="55" t="str">
        <f aca="false">DCha!$D$4</f>
        <v>CHANCLERO</v>
      </c>
      <c r="C207" s="55" t="n">
        <f aca="false">DCha!AG29</f>
        <v>0</v>
      </c>
      <c r="D207" s="55" t="str">
        <f aca="false">IFERROR(VLOOKUP(C207,'Plantilla y Concentrado'!$B$4:$C$677,2,0),"")</f>
        <v/>
      </c>
      <c r="E207" s="55" t="n">
        <f aca="false">DCha!A29</f>
        <v>0</v>
      </c>
      <c r="F207" s="55" t="n">
        <f aca="false">DCha!D29</f>
        <v>0</v>
      </c>
      <c r="G207" s="55" t="n">
        <f aca="false">DCha!M29</f>
        <v>0</v>
      </c>
      <c r="H207" s="55"/>
      <c r="I207" s="55"/>
      <c r="J207" s="55" t="n">
        <f aca="false">DCha!U29</f>
        <v>0</v>
      </c>
      <c r="K207" s="55" t="n">
        <f aca="false">DCha!V29</f>
        <v>0</v>
      </c>
      <c r="L207" s="56" t="n">
        <f aca="false">SUM(F207:K207)</f>
        <v>0</v>
      </c>
      <c r="M207" s="57" t="n">
        <v>1</v>
      </c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</row>
    <row r="208" customFormat="false" ht="15" hidden="false" customHeight="false" outlineLevel="0" collapsed="false">
      <c r="A208" s="55" t="str">
        <f aca="false">'Exhibiciones '!$A$4</f>
        <v>ECATEPEC</v>
      </c>
      <c r="B208" s="55" t="str">
        <f aca="false">DCha!$D$4</f>
        <v>CHANCLERO</v>
      </c>
      <c r="C208" s="55" t="n">
        <f aca="false">DCha!AG30</f>
        <v>0</v>
      </c>
      <c r="D208" s="55" t="str">
        <f aca="false">IFERROR(VLOOKUP(C208,'Plantilla y Concentrado'!$B$4:$C$677,2,0),"")</f>
        <v/>
      </c>
      <c r="E208" s="55" t="n">
        <f aca="false">DCha!A30</f>
        <v>0</v>
      </c>
      <c r="F208" s="55" t="n">
        <f aca="false">DCha!D30</f>
        <v>0</v>
      </c>
      <c r="G208" s="55" t="n">
        <f aca="false">DCha!M30</f>
        <v>0</v>
      </c>
      <c r="H208" s="55"/>
      <c r="I208" s="55"/>
      <c r="J208" s="55" t="n">
        <f aca="false">DCha!U30</f>
        <v>0</v>
      </c>
      <c r="K208" s="55" t="n">
        <f aca="false">DCha!V30</f>
        <v>0</v>
      </c>
      <c r="L208" s="56" t="n">
        <f aca="false">SUM(F208:K208)</f>
        <v>0</v>
      </c>
      <c r="M208" s="57" t="n">
        <v>1</v>
      </c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</row>
    <row r="209" customFormat="false" ht="15" hidden="false" customHeight="false" outlineLevel="0" collapsed="false">
      <c r="A209" s="55" t="str">
        <f aca="false">'Exhibiciones '!$A$4</f>
        <v>ECATEPEC</v>
      </c>
      <c r="B209" s="55" t="str">
        <f aca="false">DHasta!$D$4</f>
        <v>HASTA</v>
      </c>
      <c r="C209" s="55" t="n">
        <f aca="false">DHasta!AG9</f>
        <v>0</v>
      </c>
      <c r="D209" s="55" t="str">
        <f aca="false">IFERROR(VLOOKUP(C209,'Plantilla y Concentrado'!$B$4:$C$677,2,0),"")</f>
        <v/>
      </c>
      <c r="E209" s="55" t="n">
        <f aca="false">DHasta!A9</f>
        <v>0</v>
      </c>
      <c r="F209" s="55" t="n">
        <f aca="false">DHasta!D9</f>
        <v>0</v>
      </c>
      <c r="G209" s="55" t="n">
        <f aca="false">DHasta!M9</f>
        <v>0</v>
      </c>
      <c r="H209" s="55"/>
      <c r="I209" s="55"/>
      <c r="J209" s="55" t="n">
        <f aca="false">DHasta!U9</f>
        <v>0</v>
      </c>
      <c r="K209" s="55" t="n">
        <f aca="false">DHasta!V9</f>
        <v>0</v>
      </c>
      <c r="L209" s="56" t="n">
        <f aca="false">SUM(F209:K209)</f>
        <v>0</v>
      </c>
      <c r="M209" s="57" t="n">
        <v>1</v>
      </c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</row>
    <row r="210" customFormat="false" ht="15" hidden="false" customHeight="false" outlineLevel="0" collapsed="false">
      <c r="A210" s="55" t="str">
        <f aca="false">'Exhibiciones '!$A$4</f>
        <v>ECATEPEC</v>
      </c>
      <c r="B210" s="55" t="str">
        <f aca="false">DHasta!$D$4</f>
        <v>HASTA</v>
      </c>
      <c r="C210" s="55" t="n">
        <f aca="false">DHasta!AG10</f>
        <v>0</v>
      </c>
      <c r="D210" s="55" t="str">
        <f aca="false">IFERROR(VLOOKUP(C210,'Plantilla y Concentrado'!$B$4:$C$677,2,0),"")</f>
        <v/>
      </c>
      <c r="E210" s="55" t="n">
        <f aca="false">DHasta!A10</f>
        <v>0</v>
      </c>
      <c r="F210" s="55" t="n">
        <f aca="false">DHasta!D10</f>
        <v>0</v>
      </c>
      <c r="G210" s="55" t="n">
        <f aca="false">DHasta!M10</f>
        <v>0</v>
      </c>
      <c r="H210" s="55"/>
      <c r="I210" s="55"/>
      <c r="J210" s="55" t="n">
        <f aca="false">DHasta!U10</f>
        <v>0</v>
      </c>
      <c r="K210" s="55" t="n">
        <f aca="false">DHasta!V10</f>
        <v>0</v>
      </c>
      <c r="L210" s="56" t="n">
        <f aca="false">SUM(F210:K210)</f>
        <v>0</v>
      </c>
      <c r="M210" s="57" t="n">
        <v>1</v>
      </c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</row>
    <row r="211" customFormat="false" ht="15" hidden="false" customHeight="false" outlineLevel="0" collapsed="false">
      <c r="A211" s="55" t="str">
        <f aca="false">'Exhibiciones '!$A$4</f>
        <v>ECATEPEC</v>
      </c>
      <c r="B211" s="55" t="str">
        <f aca="false">DHasta!$D$4</f>
        <v>HASTA</v>
      </c>
      <c r="C211" s="55" t="n">
        <f aca="false">DHasta!AG11</f>
        <v>0</v>
      </c>
      <c r="D211" s="55" t="str">
        <f aca="false">IFERROR(VLOOKUP(C211,'Plantilla y Concentrado'!$B$4:$C$677,2,0),"")</f>
        <v/>
      </c>
      <c r="E211" s="55" t="n">
        <f aca="false">DHasta!A11</f>
        <v>0</v>
      </c>
      <c r="F211" s="55" t="n">
        <f aca="false">DHasta!D11</f>
        <v>0</v>
      </c>
      <c r="G211" s="55" t="n">
        <f aca="false">DHasta!M11</f>
        <v>0</v>
      </c>
      <c r="H211" s="55"/>
      <c r="I211" s="55"/>
      <c r="J211" s="55" t="n">
        <f aca="false">DHasta!U11</f>
        <v>0</v>
      </c>
      <c r="K211" s="55" t="n">
        <f aca="false">DHasta!V11</f>
        <v>0</v>
      </c>
      <c r="L211" s="56" t="n">
        <f aca="false">SUM(F211:K211)</f>
        <v>0</v>
      </c>
      <c r="M211" s="57" t="n">
        <v>1</v>
      </c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 t="n">
        <f aca="false">SUM(Q211:W211)</f>
        <v>0</v>
      </c>
    </row>
    <row r="212" customFormat="false" ht="15" hidden="false" customHeight="false" outlineLevel="0" collapsed="false">
      <c r="A212" s="55" t="str">
        <f aca="false">'Exhibiciones '!$A$4</f>
        <v>ECATEPEC</v>
      </c>
      <c r="B212" s="55" t="str">
        <f aca="false">DHasta!$D$4</f>
        <v>HASTA</v>
      </c>
      <c r="C212" s="55" t="n">
        <f aca="false">DHasta!AG12</f>
        <v>0</v>
      </c>
      <c r="D212" s="55" t="str">
        <f aca="false">IFERROR(VLOOKUP(C212,'Plantilla y Concentrado'!$B$4:$C$677,2,0),"")</f>
        <v/>
      </c>
      <c r="E212" s="55" t="n">
        <f aca="false">DHasta!A12</f>
        <v>0</v>
      </c>
      <c r="F212" s="55" t="n">
        <f aca="false">DHasta!D12</f>
        <v>0</v>
      </c>
      <c r="G212" s="55" t="n">
        <f aca="false">DHasta!M12</f>
        <v>0</v>
      </c>
      <c r="H212" s="55"/>
      <c r="I212" s="55"/>
      <c r="J212" s="55" t="n">
        <f aca="false">DHasta!U12</f>
        <v>0</v>
      </c>
      <c r="K212" s="55" t="n">
        <f aca="false">DHasta!V12</f>
        <v>0</v>
      </c>
      <c r="L212" s="56" t="n">
        <f aca="false">SUM(F212:K212)</f>
        <v>0</v>
      </c>
      <c r="M212" s="57" t="n">
        <v>1</v>
      </c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</row>
    <row r="213" customFormat="false" ht="15" hidden="false" customHeight="false" outlineLevel="0" collapsed="false">
      <c r="A213" s="55" t="str">
        <f aca="false">'Exhibiciones '!$A$4</f>
        <v>ECATEPEC</v>
      </c>
      <c r="B213" s="55" t="str">
        <f aca="false">DHasta!$D$4</f>
        <v>HASTA</v>
      </c>
      <c r="C213" s="55" t="n">
        <f aca="false">DHasta!AG13</f>
        <v>0</v>
      </c>
      <c r="D213" s="55" t="str">
        <f aca="false">IFERROR(VLOOKUP(C213,'Plantilla y Concentrado'!$B$4:$C$677,2,0),"")</f>
        <v/>
      </c>
      <c r="E213" s="55" t="n">
        <f aca="false">DHasta!A13</f>
        <v>0</v>
      </c>
      <c r="F213" s="55" t="n">
        <f aca="false">DHasta!D13</f>
        <v>0</v>
      </c>
      <c r="G213" s="55" t="n">
        <f aca="false">DHasta!M13</f>
        <v>0</v>
      </c>
      <c r="H213" s="55"/>
      <c r="I213" s="55"/>
      <c r="J213" s="55" t="n">
        <f aca="false">DHasta!U13</f>
        <v>0</v>
      </c>
      <c r="K213" s="55" t="n">
        <f aca="false">DHasta!V13</f>
        <v>0</v>
      </c>
      <c r="L213" s="56" t="n">
        <f aca="false">SUM(F213:K213)</f>
        <v>0</v>
      </c>
      <c r="M213" s="57" t="n">
        <v>1</v>
      </c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</row>
    <row r="214" customFormat="false" ht="15" hidden="false" customHeight="false" outlineLevel="0" collapsed="false">
      <c r="A214" s="55" t="str">
        <f aca="false">'Exhibiciones '!$A$4</f>
        <v>ECATEPEC</v>
      </c>
      <c r="B214" s="55" t="str">
        <f aca="false">DHasta!$D$4</f>
        <v>HASTA</v>
      </c>
      <c r="C214" s="55" t="n">
        <f aca="false">DHasta!AG14</f>
        <v>0</v>
      </c>
      <c r="D214" s="55" t="str">
        <f aca="false">IFERROR(VLOOKUP(C214,'Plantilla y Concentrado'!$B$4:$C$677,2,0),"")</f>
        <v/>
      </c>
      <c r="E214" s="55" t="n">
        <f aca="false">DHasta!A14</f>
        <v>0</v>
      </c>
      <c r="F214" s="55" t="n">
        <f aca="false">DHasta!D14</f>
        <v>0</v>
      </c>
      <c r="G214" s="55" t="n">
        <f aca="false">DHasta!M14</f>
        <v>0</v>
      </c>
      <c r="H214" s="55"/>
      <c r="I214" s="55"/>
      <c r="J214" s="55" t="n">
        <f aca="false">DHasta!U14</f>
        <v>0</v>
      </c>
      <c r="K214" s="55" t="n">
        <f aca="false">DHasta!V14</f>
        <v>0</v>
      </c>
      <c r="L214" s="56" t="n">
        <f aca="false">SUM(F214:K214)</f>
        <v>0</v>
      </c>
      <c r="M214" s="57" t="n">
        <v>1</v>
      </c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</row>
    <row r="215" customFormat="false" ht="15" hidden="false" customHeight="false" outlineLevel="0" collapsed="false">
      <c r="A215" s="55" t="str">
        <f aca="false">'Exhibiciones '!$A$4</f>
        <v>ECATEPEC</v>
      </c>
      <c r="B215" s="55" t="str">
        <f aca="false">DHasta!$D$4</f>
        <v>HASTA</v>
      </c>
      <c r="C215" s="55" t="n">
        <f aca="false">DHasta!AG15</f>
        <v>0</v>
      </c>
      <c r="D215" s="55" t="str">
        <f aca="false">IFERROR(VLOOKUP(C215,'Plantilla y Concentrado'!$B$4:$C$677,2,0),"")</f>
        <v/>
      </c>
      <c r="E215" s="55" t="n">
        <f aca="false">DHasta!A15</f>
        <v>0</v>
      </c>
      <c r="F215" s="55" t="n">
        <f aca="false">DHasta!D15</f>
        <v>0</v>
      </c>
      <c r="G215" s="55" t="n">
        <f aca="false">DHasta!M15</f>
        <v>0</v>
      </c>
      <c r="H215" s="55"/>
      <c r="I215" s="55"/>
      <c r="J215" s="55" t="n">
        <f aca="false">DHasta!U15</f>
        <v>0</v>
      </c>
      <c r="K215" s="55" t="n">
        <f aca="false">DHasta!V15</f>
        <v>0</v>
      </c>
      <c r="L215" s="56" t="n">
        <f aca="false">SUM(F215:K215)</f>
        <v>0</v>
      </c>
      <c r="M215" s="57" t="n">
        <v>1</v>
      </c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</row>
    <row r="216" customFormat="false" ht="15" hidden="false" customHeight="false" outlineLevel="0" collapsed="false">
      <c r="A216" s="55" t="str">
        <f aca="false">'Exhibiciones '!$A$4</f>
        <v>ECATEPEC</v>
      </c>
      <c r="B216" s="55" t="str">
        <f aca="false">DHasta!$D$4</f>
        <v>HASTA</v>
      </c>
      <c r="C216" s="55" t="n">
        <f aca="false">DHasta!AG16</f>
        <v>0</v>
      </c>
      <c r="D216" s="55" t="str">
        <f aca="false">IFERROR(VLOOKUP(C216,'Plantilla y Concentrado'!$B$4:$C$677,2,0),"")</f>
        <v/>
      </c>
      <c r="E216" s="55" t="n">
        <f aca="false">DHasta!A16</f>
        <v>0</v>
      </c>
      <c r="F216" s="55" t="n">
        <f aca="false">DHasta!D16</f>
        <v>0</v>
      </c>
      <c r="G216" s="55" t="n">
        <f aca="false">DHasta!M16</f>
        <v>0</v>
      </c>
      <c r="H216" s="55"/>
      <c r="I216" s="55"/>
      <c r="J216" s="55" t="n">
        <f aca="false">DHasta!U16</f>
        <v>0</v>
      </c>
      <c r="K216" s="55" t="n">
        <f aca="false">DHasta!V16</f>
        <v>0</v>
      </c>
      <c r="L216" s="56" t="n">
        <f aca="false">SUM(F216:K216)</f>
        <v>0</v>
      </c>
      <c r="M216" s="57" t="n">
        <v>1</v>
      </c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</row>
    <row r="217" customFormat="false" ht="15" hidden="false" customHeight="false" outlineLevel="0" collapsed="false">
      <c r="A217" s="55" t="str">
        <f aca="false">'Exhibiciones '!$A$4</f>
        <v>ECATEPEC</v>
      </c>
      <c r="B217" s="55" t="str">
        <f aca="false">DHasta!$D$4</f>
        <v>HASTA</v>
      </c>
      <c r="C217" s="55" t="n">
        <f aca="false">DHasta!AG17</f>
        <v>0</v>
      </c>
      <c r="D217" s="55" t="str">
        <f aca="false">IFERROR(VLOOKUP(C217,'Plantilla y Concentrado'!$B$4:$C$677,2,0),"")</f>
        <v/>
      </c>
      <c r="E217" s="55" t="n">
        <f aca="false">DHasta!A17</f>
        <v>0</v>
      </c>
      <c r="F217" s="55" t="n">
        <f aca="false">DHasta!D17</f>
        <v>0</v>
      </c>
      <c r="G217" s="55" t="n">
        <f aca="false">DHasta!M17</f>
        <v>0</v>
      </c>
      <c r="H217" s="55"/>
      <c r="I217" s="55"/>
      <c r="J217" s="55" t="n">
        <f aca="false">DHasta!U17</f>
        <v>0</v>
      </c>
      <c r="K217" s="55" t="n">
        <f aca="false">DHasta!V17</f>
        <v>0</v>
      </c>
      <c r="L217" s="56" t="n">
        <f aca="false">SUM(F217:K217)</f>
        <v>0</v>
      </c>
      <c r="M217" s="57" t="n">
        <v>1</v>
      </c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</row>
    <row r="218" customFormat="false" ht="15" hidden="false" customHeight="false" outlineLevel="0" collapsed="false">
      <c r="A218" s="55" t="str">
        <f aca="false">'Exhibiciones '!$A$4</f>
        <v>ECATEPEC</v>
      </c>
      <c r="B218" s="55" t="str">
        <f aca="false">DHasta!$D$4</f>
        <v>HASTA</v>
      </c>
      <c r="C218" s="55" t="n">
        <f aca="false">DHasta!AG18</f>
        <v>0</v>
      </c>
      <c r="D218" s="55" t="str">
        <f aca="false">IFERROR(VLOOKUP(C218,'Plantilla y Concentrado'!$B$4:$C$677,2,0),"")</f>
        <v/>
      </c>
      <c r="E218" s="55" t="n">
        <f aca="false">DHasta!A18</f>
        <v>0</v>
      </c>
      <c r="F218" s="55" t="n">
        <f aca="false">DHasta!D18</f>
        <v>0</v>
      </c>
      <c r="G218" s="55" t="n">
        <f aca="false">DHasta!M18</f>
        <v>0</v>
      </c>
      <c r="H218" s="55"/>
      <c r="I218" s="55"/>
      <c r="J218" s="55" t="n">
        <f aca="false">DHasta!U18</f>
        <v>0</v>
      </c>
      <c r="K218" s="55" t="n">
        <f aca="false">DHasta!V18</f>
        <v>0</v>
      </c>
      <c r="L218" s="56" t="n">
        <f aca="false">SUM(F218:K218)</f>
        <v>0</v>
      </c>
      <c r="M218" s="57" t="n">
        <v>1</v>
      </c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</row>
    <row r="219" customFormat="false" ht="15" hidden="false" customHeight="false" outlineLevel="0" collapsed="false">
      <c r="A219" s="55" t="str">
        <f aca="false">'Exhibiciones '!$A$4</f>
        <v>ECATEPEC</v>
      </c>
      <c r="B219" s="55" t="str">
        <f aca="false">DHasta!$D$4</f>
        <v>HASTA</v>
      </c>
      <c r="C219" s="55" t="n">
        <f aca="false">DHasta!AG19</f>
        <v>0</v>
      </c>
      <c r="D219" s="55" t="str">
        <f aca="false">IFERROR(VLOOKUP(C219,'Plantilla y Concentrado'!$B$4:$C$677,2,0),"")</f>
        <v/>
      </c>
      <c r="E219" s="55" t="n">
        <f aca="false">DHasta!A19</f>
        <v>0</v>
      </c>
      <c r="F219" s="55" t="n">
        <f aca="false">DHasta!D19</f>
        <v>0</v>
      </c>
      <c r="G219" s="55" t="n">
        <f aca="false">DHasta!M19</f>
        <v>0</v>
      </c>
      <c r="H219" s="55"/>
      <c r="I219" s="55"/>
      <c r="J219" s="55" t="n">
        <f aca="false">DHasta!U19</f>
        <v>0</v>
      </c>
      <c r="K219" s="55" t="n">
        <f aca="false">DHasta!V19</f>
        <v>0</v>
      </c>
      <c r="L219" s="56" t="n">
        <f aca="false">SUM(F219:K219)</f>
        <v>0</v>
      </c>
      <c r="M219" s="57" t="n">
        <v>1</v>
      </c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</row>
    <row r="220" customFormat="false" ht="15" hidden="false" customHeight="false" outlineLevel="0" collapsed="false">
      <c r="A220" s="55" t="str">
        <f aca="false">'Exhibiciones '!$A$4</f>
        <v>ECATEPEC</v>
      </c>
      <c r="B220" s="55" t="str">
        <f aca="false">DHasta!$D$4</f>
        <v>HASTA</v>
      </c>
      <c r="C220" s="55" t="n">
        <f aca="false">DHasta!AG20</f>
        <v>0</v>
      </c>
      <c r="D220" s="55" t="str">
        <f aca="false">IFERROR(VLOOKUP(C220,'Plantilla y Concentrado'!$B$4:$C$677,2,0),"")</f>
        <v/>
      </c>
      <c r="E220" s="55" t="n">
        <f aca="false">DHasta!A20</f>
        <v>0</v>
      </c>
      <c r="F220" s="55" t="n">
        <f aca="false">DHasta!D20</f>
        <v>0</v>
      </c>
      <c r="G220" s="55" t="n">
        <f aca="false">DHasta!M20</f>
        <v>0</v>
      </c>
      <c r="H220" s="55"/>
      <c r="I220" s="55"/>
      <c r="J220" s="55" t="n">
        <f aca="false">DHasta!U20</f>
        <v>0</v>
      </c>
      <c r="K220" s="55" t="n">
        <f aca="false">DHasta!V20</f>
        <v>0</v>
      </c>
      <c r="L220" s="56" t="n">
        <f aca="false">SUM(F220:K220)</f>
        <v>0</v>
      </c>
      <c r="M220" s="57" t="n">
        <v>1</v>
      </c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</row>
    <row r="221" customFormat="false" ht="15" hidden="false" customHeight="false" outlineLevel="0" collapsed="false">
      <c r="A221" s="55" t="str">
        <f aca="false">'Exhibiciones '!$A$4</f>
        <v>ECATEPEC</v>
      </c>
      <c r="B221" s="55" t="str">
        <f aca="false">DHasta!$D$4</f>
        <v>HASTA</v>
      </c>
      <c r="C221" s="55" t="n">
        <f aca="false">DHasta!AG21</f>
        <v>0</v>
      </c>
      <c r="D221" s="55" t="str">
        <f aca="false">IFERROR(VLOOKUP(C221,'Plantilla y Concentrado'!$B$4:$C$677,2,0),"")</f>
        <v/>
      </c>
      <c r="E221" s="55" t="n">
        <f aca="false">DHasta!A21</f>
        <v>0</v>
      </c>
      <c r="F221" s="55" t="n">
        <f aca="false">DHasta!D21</f>
        <v>0</v>
      </c>
      <c r="G221" s="55" t="n">
        <f aca="false">DHasta!M21</f>
        <v>0</v>
      </c>
      <c r="H221" s="55"/>
      <c r="I221" s="55"/>
      <c r="J221" s="55" t="n">
        <f aca="false">DHasta!U21</f>
        <v>0</v>
      </c>
      <c r="K221" s="55" t="n">
        <f aca="false">DHasta!V21</f>
        <v>0</v>
      </c>
      <c r="L221" s="56" t="n">
        <f aca="false">SUM(F221:K221)</f>
        <v>0</v>
      </c>
      <c r="M221" s="57" t="n">
        <v>1</v>
      </c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</row>
    <row r="222" customFormat="false" ht="15" hidden="false" customHeight="false" outlineLevel="0" collapsed="false">
      <c r="A222" s="55" t="str">
        <f aca="false">'Exhibiciones '!$A$4</f>
        <v>ECATEPEC</v>
      </c>
      <c r="B222" s="55" t="str">
        <f aca="false">DHasta!$D$4</f>
        <v>HASTA</v>
      </c>
      <c r="C222" s="55" t="n">
        <f aca="false">DHasta!AG22</f>
        <v>0</v>
      </c>
      <c r="D222" s="55" t="str">
        <f aca="false">IFERROR(VLOOKUP(C222,'Plantilla y Concentrado'!$B$4:$C$677,2,0),"")</f>
        <v/>
      </c>
      <c r="E222" s="55" t="n">
        <f aca="false">DHasta!A22</f>
        <v>0</v>
      </c>
      <c r="F222" s="55" t="n">
        <f aca="false">DHasta!D22</f>
        <v>0</v>
      </c>
      <c r="G222" s="55" t="n">
        <f aca="false">DHasta!M22</f>
        <v>0</v>
      </c>
      <c r="H222" s="55"/>
      <c r="I222" s="55"/>
      <c r="J222" s="55" t="n">
        <f aca="false">DHasta!U22</f>
        <v>0</v>
      </c>
      <c r="K222" s="55" t="n">
        <f aca="false">DHasta!V22</f>
        <v>0</v>
      </c>
      <c r="L222" s="56" t="n">
        <f aca="false">SUM(F222:K222)</f>
        <v>0</v>
      </c>
      <c r="M222" s="57" t="n">
        <v>1</v>
      </c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</row>
    <row r="223" customFormat="false" ht="15" hidden="false" customHeight="false" outlineLevel="0" collapsed="false">
      <c r="A223" s="55" t="str">
        <f aca="false">'Exhibiciones '!$A$4</f>
        <v>ECATEPEC</v>
      </c>
      <c r="B223" s="55" t="str">
        <f aca="false">DHasta!$D$4</f>
        <v>HASTA</v>
      </c>
      <c r="C223" s="55" t="n">
        <f aca="false">DHasta!AG23</f>
        <v>0</v>
      </c>
      <c r="D223" s="55" t="str">
        <f aca="false">IFERROR(VLOOKUP(C223,'Plantilla y Concentrado'!$B$4:$C$677,2,0),"")</f>
        <v/>
      </c>
      <c r="E223" s="55" t="n">
        <f aca="false">DHasta!A23</f>
        <v>0</v>
      </c>
      <c r="F223" s="55" t="n">
        <f aca="false">DHasta!D23</f>
        <v>0</v>
      </c>
      <c r="G223" s="55" t="n">
        <f aca="false">DHasta!M23</f>
        <v>0</v>
      </c>
      <c r="H223" s="55"/>
      <c r="I223" s="55"/>
      <c r="J223" s="55" t="n">
        <f aca="false">DHasta!U23</f>
        <v>0</v>
      </c>
      <c r="K223" s="55" t="n">
        <f aca="false">DHasta!V23</f>
        <v>0</v>
      </c>
      <c r="L223" s="56" t="n">
        <f aca="false">SUM(F223:K223)</f>
        <v>0</v>
      </c>
      <c r="M223" s="57" t="n">
        <v>1</v>
      </c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</row>
    <row r="224" customFormat="false" ht="15" hidden="false" customHeight="false" outlineLevel="0" collapsed="false">
      <c r="A224" s="55" t="str">
        <f aca="false">'Exhibiciones '!$A$4</f>
        <v>ECATEPEC</v>
      </c>
      <c r="B224" s="55" t="str">
        <f aca="false">DHasta!$D$4</f>
        <v>HASTA</v>
      </c>
      <c r="C224" s="55" t="n">
        <f aca="false">DHasta!AG24</f>
        <v>0</v>
      </c>
      <c r="D224" s="55" t="str">
        <f aca="false">IFERROR(VLOOKUP(C224,'Plantilla y Concentrado'!$B$4:$C$677,2,0),"")</f>
        <v/>
      </c>
      <c r="E224" s="55" t="n">
        <f aca="false">DHasta!A24</f>
        <v>0</v>
      </c>
      <c r="F224" s="55" t="n">
        <f aca="false">DHasta!D24</f>
        <v>0</v>
      </c>
      <c r="G224" s="55" t="n">
        <f aca="false">DHasta!M24</f>
        <v>0</v>
      </c>
      <c r="H224" s="55"/>
      <c r="I224" s="55"/>
      <c r="J224" s="55" t="n">
        <f aca="false">DHasta!U24</f>
        <v>0</v>
      </c>
      <c r="K224" s="55" t="n">
        <f aca="false">DHasta!V24</f>
        <v>0</v>
      </c>
      <c r="L224" s="56" t="n">
        <f aca="false">SUM(F224:K224)</f>
        <v>0</v>
      </c>
      <c r="M224" s="57" t="n">
        <v>1</v>
      </c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</row>
    <row r="225" customFormat="false" ht="15" hidden="false" customHeight="false" outlineLevel="0" collapsed="false">
      <c r="A225" s="55" t="str">
        <f aca="false">'Exhibiciones '!$A$4</f>
        <v>ECATEPEC</v>
      </c>
      <c r="B225" s="55" t="str">
        <f aca="false">DHasta!$D$4</f>
        <v>HASTA</v>
      </c>
      <c r="C225" s="55" t="n">
        <f aca="false">DHasta!AG25</f>
        <v>0</v>
      </c>
      <c r="D225" s="55" t="str">
        <f aca="false">IFERROR(VLOOKUP(C225,'Plantilla y Concentrado'!$B$4:$C$677,2,0),"")</f>
        <v/>
      </c>
      <c r="E225" s="55" t="n">
        <f aca="false">DHasta!A25</f>
        <v>0</v>
      </c>
      <c r="F225" s="55" t="n">
        <f aca="false">DHasta!D25</f>
        <v>0</v>
      </c>
      <c r="G225" s="55" t="n">
        <f aca="false">DHasta!M25</f>
        <v>0</v>
      </c>
      <c r="H225" s="55"/>
      <c r="I225" s="55"/>
      <c r="J225" s="55" t="n">
        <f aca="false">DHasta!U25</f>
        <v>0</v>
      </c>
      <c r="K225" s="55" t="n">
        <f aca="false">DHasta!V25</f>
        <v>0</v>
      </c>
      <c r="L225" s="56" t="n">
        <f aca="false">SUM(F225:K225)</f>
        <v>0</v>
      </c>
      <c r="M225" s="57" t="n">
        <v>1</v>
      </c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</row>
    <row r="226" customFormat="false" ht="15" hidden="false" customHeight="false" outlineLevel="0" collapsed="false">
      <c r="A226" s="55" t="str">
        <f aca="false">'Exhibiciones '!$A$4</f>
        <v>ECATEPEC</v>
      </c>
      <c r="B226" s="55" t="str">
        <f aca="false">DHasta!$D$4</f>
        <v>HASTA</v>
      </c>
      <c r="C226" s="55" t="n">
        <f aca="false">DHasta!AG26</f>
        <v>0</v>
      </c>
      <c r="D226" s="55" t="str">
        <f aca="false">IFERROR(VLOOKUP(C226,'Plantilla y Concentrado'!$B$4:$C$677,2,0),"")</f>
        <v/>
      </c>
      <c r="E226" s="55" t="n">
        <f aca="false">DHasta!A26</f>
        <v>0</v>
      </c>
      <c r="F226" s="55" t="n">
        <f aca="false">DHasta!D26</f>
        <v>0</v>
      </c>
      <c r="G226" s="55" t="n">
        <f aca="false">DHasta!M26</f>
        <v>0</v>
      </c>
      <c r="H226" s="55"/>
      <c r="I226" s="55"/>
      <c r="J226" s="55" t="n">
        <f aca="false">DHasta!U26</f>
        <v>0</v>
      </c>
      <c r="K226" s="55" t="n">
        <f aca="false">DHasta!V26</f>
        <v>0</v>
      </c>
      <c r="L226" s="56" t="n">
        <f aca="false">SUM(F226:K226)</f>
        <v>0</v>
      </c>
      <c r="M226" s="57" t="n">
        <v>1</v>
      </c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</row>
    <row r="227" customFormat="false" ht="15" hidden="false" customHeight="false" outlineLevel="0" collapsed="false">
      <c r="A227" s="55" t="str">
        <f aca="false">'Exhibiciones '!$A$4</f>
        <v>ECATEPEC</v>
      </c>
      <c r="B227" s="55" t="str">
        <f aca="false">DHasta!$D$4</f>
        <v>HASTA</v>
      </c>
      <c r="C227" s="55" t="n">
        <f aca="false">DHasta!AG27</f>
        <v>0</v>
      </c>
      <c r="D227" s="55" t="str">
        <f aca="false">IFERROR(VLOOKUP(C227,'Plantilla y Concentrado'!$B$4:$C$677,2,0),"")</f>
        <v/>
      </c>
      <c r="E227" s="55" t="n">
        <f aca="false">DHasta!A27</f>
        <v>0</v>
      </c>
      <c r="F227" s="55" t="n">
        <f aca="false">DHasta!D27</f>
        <v>0</v>
      </c>
      <c r="G227" s="55" t="n">
        <f aca="false">DHasta!M27</f>
        <v>0</v>
      </c>
      <c r="H227" s="55"/>
      <c r="I227" s="55"/>
      <c r="J227" s="55" t="n">
        <f aca="false">DHasta!U27</f>
        <v>0</v>
      </c>
      <c r="K227" s="55" t="n">
        <f aca="false">DHasta!V27</f>
        <v>0</v>
      </c>
      <c r="L227" s="56" t="n">
        <f aca="false">SUM(F227:K227)</f>
        <v>0</v>
      </c>
      <c r="M227" s="57" t="n">
        <v>1</v>
      </c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</row>
    <row r="228" customFormat="false" ht="15" hidden="false" customHeight="false" outlineLevel="0" collapsed="false">
      <c r="A228" s="55" t="str">
        <f aca="false">'Exhibiciones '!$A$4</f>
        <v>ECATEPEC</v>
      </c>
      <c r="B228" s="55" t="str">
        <f aca="false">DHasta!$D$4</f>
        <v>HASTA</v>
      </c>
      <c r="C228" s="55" t="n">
        <f aca="false">DHasta!AG28</f>
        <v>0</v>
      </c>
      <c r="D228" s="55" t="str">
        <f aca="false">IFERROR(VLOOKUP(C228,'Plantilla y Concentrado'!$B$4:$C$677,2,0),"")</f>
        <v/>
      </c>
      <c r="E228" s="55" t="n">
        <f aca="false">DHasta!A28</f>
        <v>0</v>
      </c>
      <c r="F228" s="55" t="n">
        <f aca="false">DHasta!D28</f>
        <v>0</v>
      </c>
      <c r="G228" s="55" t="n">
        <f aca="false">DHasta!M28</f>
        <v>0</v>
      </c>
      <c r="H228" s="55"/>
      <c r="I228" s="55"/>
      <c r="J228" s="55" t="n">
        <f aca="false">DHasta!U28</f>
        <v>0</v>
      </c>
      <c r="K228" s="55" t="n">
        <f aca="false">DHasta!V28</f>
        <v>0</v>
      </c>
      <c r="L228" s="56" t="n">
        <f aca="false">SUM(F228:K228)</f>
        <v>0</v>
      </c>
      <c r="M228" s="57" t="n">
        <v>1</v>
      </c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</row>
    <row r="229" customFormat="false" ht="15" hidden="false" customHeight="false" outlineLevel="0" collapsed="false">
      <c r="A229" s="55" t="str">
        <f aca="false">'Exhibiciones '!$A$4</f>
        <v>ECATEPEC</v>
      </c>
      <c r="B229" s="55" t="str">
        <f aca="false">DHasta!$D$4</f>
        <v>HASTA</v>
      </c>
      <c r="C229" s="55" t="n">
        <f aca="false">DHasta!AG29</f>
        <v>0</v>
      </c>
      <c r="D229" s="55" t="str">
        <f aca="false">IFERROR(VLOOKUP(C229,'Plantilla y Concentrado'!$B$4:$C$677,2,0),"")</f>
        <v/>
      </c>
      <c r="E229" s="55" t="n">
        <f aca="false">DHasta!A29</f>
        <v>0</v>
      </c>
      <c r="F229" s="55" t="n">
        <f aca="false">DHasta!D29</f>
        <v>0</v>
      </c>
      <c r="G229" s="55" t="n">
        <f aca="false">DHasta!M29</f>
        <v>0</v>
      </c>
      <c r="H229" s="55"/>
      <c r="I229" s="55"/>
      <c r="J229" s="55" t="n">
        <f aca="false">DHasta!U29</f>
        <v>0</v>
      </c>
      <c r="K229" s="55" t="n">
        <f aca="false">DHasta!V29</f>
        <v>0</v>
      </c>
      <c r="L229" s="56" t="n">
        <f aca="false">SUM(F229:K229)</f>
        <v>0</v>
      </c>
      <c r="M229" s="57" t="n">
        <v>1</v>
      </c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</row>
    <row r="230" customFormat="false" ht="15" hidden="false" customHeight="false" outlineLevel="0" collapsed="false">
      <c r="A230" s="55" t="str">
        <f aca="false">'Exhibiciones '!$A$4</f>
        <v>ECATEPEC</v>
      </c>
      <c r="B230" s="55" t="str">
        <f aca="false">DHasta!$D$4</f>
        <v>HASTA</v>
      </c>
      <c r="C230" s="55" t="n">
        <f aca="false">DHasta!AG30</f>
        <v>0</v>
      </c>
      <c r="D230" s="55" t="str">
        <f aca="false">IFERROR(VLOOKUP(C230,'Plantilla y Concentrado'!$B$4:$C$677,2,0),"")</f>
        <v/>
      </c>
      <c r="E230" s="55" t="n">
        <f aca="false">DHasta!A30</f>
        <v>0</v>
      </c>
      <c r="F230" s="55" t="n">
        <f aca="false">DHasta!D30</f>
        <v>0</v>
      </c>
      <c r="G230" s="55" t="n">
        <f aca="false">DHasta!M30</f>
        <v>0</v>
      </c>
      <c r="H230" s="55"/>
      <c r="I230" s="55"/>
      <c r="J230" s="55" t="n">
        <f aca="false">DHasta!U30</f>
        <v>0</v>
      </c>
      <c r="K230" s="55" t="n">
        <f aca="false">DHasta!V30</f>
        <v>0</v>
      </c>
      <c r="L230" s="56" t="n">
        <f aca="false">SUM(F230:K230)</f>
        <v>0</v>
      </c>
      <c r="M230" s="57" t="n">
        <v>1</v>
      </c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</row>
    <row r="231" customFormat="false" ht="15" hidden="false" customHeight="false" outlineLevel="0" collapsed="false">
      <c r="A231" s="55" t="str">
        <f aca="false">'Exhibiciones '!$A$4</f>
        <v>ECATEPEC</v>
      </c>
      <c r="B231" s="55" t="str">
        <f aca="false">'MOCHILAS '!$D$4</f>
        <v>MOCHILAS</v>
      </c>
      <c r="C231" s="55" t="n">
        <f aca="false">'MOCHILAS '!AG9</f>
        <v>145771</v>
      </c>
      <c r="D231" s="55" t="str">
        <f aca="false">IFERROR(VLOOKUP(C231,'Plantilla y Concentrado'!$B$4:$C$677,2,0),"")</f>
        <v>Pastrana Becerril Maria Teresa</v>
      </c>
      <c r="E231" s="55" t="n">
        <f aca="false">'MOCHILAS '!A9</f>
        <v>30</v>
      </c>
      <c r="F231" s="55" t="n">
        <f aca="false">'MOCHILAS '!D9</f>
        <v>0</v>
      </c>
      <c r="G231" s="55" t="n">
        <f aca="false">'MOCHILAS '!M9</f>
        <v>0</v>
      </c>
      <c r="H231" s="55"/>
      <c r="I231" s="55"/>
      <c r="J231" s="55" t="n">
        <f aca="false">'MOCHILAS '!U9</f>
        <v>0</v>
      </c>
      <c r="K231" s="55" t="n">
        <f aca="false">'MOCHILAS '!V9</f>
        <v>0</v>
      </c>
      <c r="L231" s="56" t="n">
        <f aca="false">SUM(F231:K231)</f>
        <v>0</v>
      </c>
      <c r="M231" s="57" t="n">
        <v>1</v>
      </c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</row>
    <row r="232" customFormat="false" ht="15" hidden="false" customHeight="false" outlineLevel="0" collapsed="false">
      <c r="A232" s="55" t="str">
        <f aca="false">'Exhibiciones '!$A$4</f>
        <v>ECATEPEC</v>
      </c>
      <c r="B232" s="55" t="str">
        <f aca="false">'MOCHILAS '!$D$4</f>
        <v>MOCHILAS</v>
      </c>
      <c r="C232" s="55" t="n">
        <f aca="false">'MOCHILAS '!AG10</f>
        <v>145771</v>
      </c>
      <c r="D232" s="55" t="str">
        <f aca="false">IFERROR(VLOOKUP(C232,'Plantilla y Concentrado'!$B$4:$C$677,2,0),"")</f>
        <v>Pastrana Becerril Maria Teresa</v>
      </c>
      <c r="E232" s="55" t="n">
        <f aca="false">'MOCHILAS '!A10</f>
        <v>31</v>
      </c>
      <c r="F232" s="55" t="n">
        <f aca="false">'MOCHILAS '!D10</f>
        <v>0</v>
      </c>
      <c r="G232" s="55" t="n">
        <f aca="false">'MOCHILAS '!M10</f>
        <v>0</v>
      </c>
      <c r="H232" s="55"/>
      <c r="I232" s="55"/>
      <c r="J232" s="55" t="n">
        <f aca="false">'MOCHILAS '!U10</f>
        <v>0</v>
      </c>
      <c r="K232" s="55" t="n">
        <f aca="false">'MOCHILAS '!V10</f>
        <v>0</v>
      </c>
      <c r="L232" s="56" t="n">
        <f aca="false">SUM(F232:K232)</f>
        <v>0</v>
      </c>
      <c r="M232" s="57" t="n">
        <v>1</v>
      </c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</row>
    <row r="233" customFormat="false" ht="15" hidden="false" customHeight="false" outlineLevel="0" collapsed="false">
      <c r="A233" s="55" t="str">
        <f aca="false">'Exhibiciones '!$A$4</f>
        <v>ECATEPEC</v>
      </c>
      <c r="B233" s="55" t="str">
        <f aca="false">'MOCHILAS '!$D$4</f>
        <v>MOCHILAS</v>
      </c>
      <c r="C233" s="55" t="n">
        <f aca="false">'MOCHILAS '!AG11</f>
        <v>145771</v>
      </c>
      <c r="D233" s="55" t="str">
        <f aca="false">IFERROR(VLOOKUP(C233,'Plantilla y Concentrado'!$B$4:$C$677,2,0),"")</f>
        <v>Pastrana Becerril Maria Teresa</v>
      </c>
      <c r="E233" s="55" t="str">
        <f aca="false">'MOCHILAS '!A11</f>
        <v>32A</v>
      </c>
      <c r="F233" s="55" t="n">
        <f aca="false">'MOCHILAS '!D11</f>
        <v>0</v>
      </c>
      <c r="G233" s="55" t="n">
        <f aca="false">'MOCHILAS '!M11</f>
        <v>0</v>
      </c>
      <c r="H233" s="55"/>
      <c r="I233" s="55"/>
      <c r="J233" s="55" t="n">
        <f aca="false">'MOCHILAS '!U11</f>
        <v>0</v>
      </c>
      <c r="K233" s="55" t="n">
        <f aca="false">'MOCHILAS '!V11</f>
        <v>0</v>
      </c>
      <c r="L233" s="56" t="n">
        <f aca="false">SUM(F233:K233)</f>
        <v>0</v>
      </c>
      <c r="M233" s="57" t="n">
        <v>1</v>
      </c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</row>
    <row r="234" customFormat="false" ht="15" hidden="false" customHeight="false" outlineLevel="0" collapsed="false">
      <c r="A234" s="55" t="str">
        <f aca="false">'Exhibiciones '!$A$4</f>
        <v>ECATEPEC</v>
      </c>
      <c r="B234" s="55" t="str">
        <f aca="false">'MOCHILAS '!$D$4</f>
        <v>MOCHILAS</v>
      </c>
      <c r="C234" s="55" t="n">
        <f aca="false">'MOCHILAS '!AG12</f>
        <v>0</v>
      </c>
      <c r="D234" s="55" t="str">
        <f aca="false">IFERROR(VLOOKUP(C234,'Plantilla y Concentrado'!$B$4:$C$677,2,0),"")</f>
        <v/>
      </c>
      <c r="E234" s="55" t="n">
        <f aca="false">'MOCHILAS '!A12</f>
        <v>0</v>
      </c>
      <c r="F234" s="55" t="n">
        <f aca="false">'MOCHILAS '!D12</f>
        <v>0</v>
      </c>
      <c r="G234" s="55" t="n">
        <f aca="false">'MOCHILAS '!M12</f>
        <v>0</v>
      </c>
      <c r="H234" s="55"/>
      <c r="I234" s="55"/>
      <c r="J234" s="55" t="n">
        <f aca="false">'MOCHILAS '!U12</f>
        <v>0</v>
      </c>
      <c r="K234" s="55" t="n">
        <f aca="false">'MOCHILAS '!V12</f>
        <v>0</v>
      </c>
      <c r="L234" s="56" t="n">
        <f aca="false">SUM(F234:K234)</f>
        <v>0</v>
      </c>
      <c r="M234" s="57" t="n">
        <v>1</v>
      </c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</row>
    <row r="235" customFormat="false" ht="15" hidden="false" customHeight="false" outlineLevel="0" collapsed="false">
      <c r="A235" s="55" t="str">
        <f aca="false">'Exhibiciones '!$A$4</f>
        <v>ECATEPEC</v>
      </c>
      <c r="B235" s="55" t="str">
        <f aca="false">'MOCHILAS '!$D$4</f>
        <v>MOCHILAS</v>
      </c>
      <c r="C235" s="55" t="n">
        <f aca="false">'MOCHILAS '!AG13</f>
        <v>0</v>
      </c>
      <c r="D235" s="55" t="str">
        <f aca="false">IFERROR(VLOOKUP(C235,'Plantilla y Concentrado'!$B$4:$C$677,2,0),"")</f>
        <v/>
      </c>
      <c r="E235" s="55" t="n">
        <f aca="false">'MOCHILAS '!A13</f>
        <v>0</v>
      </c>
      <c r="F235" s="55" t="n">
        <f aca="false">'MOCHILAS '!D13</f>
        <v>0</v>
      </c>
      <c r="G235" s="55" t="n">
        <f aca="false">'MOCHILAS '!M13</f>
        <v>0</v>
      </c>
      <c r="H235" s="55"/>
      <c r="I235" s="55"/>
      <c r="J235" s="55" t="n">
        <f aca="false">'MOCHILAS '!U13</f>
        <v>0</v>
      </c>
      <c r="K235" s="55" t="n">
        <f aca="false">'MOCHILAS '!V13</f>
        <v>0</v>
      </c>
      <c r="L235" s="56" t="n">
        <f aca="false">SUM(F235:K235)</f>
        <v>0</v>
      </c>
      <c r="M235" s="57" t="n">
        <v>1</v>
      </c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</row>
    <row r="236" customFormat="false" ht="15" hidden="false" customHeight="false" outlineLevel="0" collapsed="false">
      <c r="A236" s="55" t="str">
        <f aca="false">'Exhibiciones '!$A$4</f>
        <v>ECATEPEC</v>
      </c>
      <c r="B236" s="55" t="str">
        <f aca="false">'MOCHILAS '!$D$4</f>
        <v>MOCHILAS</v>
      </c>
      <c r="C236" s="55" t="n">
        <f aca="false">'MOCHILAS '!AG14</f>
        <v>0</v>
      </c>
      <c r="D236" s="55" t="str">
        <f aca="false">IFERROR(VLOOKUP(C236,'Plantilla y Concentrado'!$B$4:$C$677,2,0),"")</f>
        <v/>
      </c>
      <c r="E236" s="55" t="n">
        <f aca="false">'MOCHILAS '!A14</f>
        <v>0</v>
      </c>
      <c r="F236" s="55" t="n">
        <f aca="false">'MOCHILAS '!D14</f>
        <v>0</v>
      </c>
      <c r="G236" s="55" t="n">
        <f aca="false">'MOCHILAS '!M14</f>
        <v>0</v>
      </c>
      <c r="H236" s="55"/>
      <c r="I236" s="55"/>
      <c r="J236" s="55" t="n">
        <f aca="false">'MOCHILAS '!U14</f>
        <v>0</v>
      </c>
      <c r="K236" s="55" t="n">
        <f aca="false">'MOCHILAS '!V14</f>
        <v>0</v>
      </c>
      <c r="L236" s="56" t="n">
        <f aca="false">SUM(F236:K236)</f>
        <v>0</v>
      </c>
      <c r="M236" s="57" t="n">
        <v>1</v>
      </c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</row>
    <row r="237" customFormat="false" ht="15" hidden="false" customHeight="false" outlineLevel="0" collapsed="false">
      <c r="A237" s="55" t="str">
        <f aca="false">'Exhibiciones '!$A$4</f>
        <v>ECATEPEC</v>
      </c>
      <c r="B237" s="55" t="str">
        <f aca="false">'MOCHILAS '!$D$4</f>
        <v>MOCHILAS</v>
      </c>
      <c r="C237" s="55" t="n">
        <f aca="false">'MOCHILAS '!AG15</f>
        <v>0</v>
      </c>
      <c r="D237" s="55" t="str">
        <f aca="false">IFERROR(VLOOKUP(C237,'Plantilla y Concentrado'!$B$4:$C$677,2,0),"")</f>
        <v/>
      </c>
      <c r="E237" s="55" t="n">
        <f aca="false">'MOCHILAS '!A15</f>
        <v>0</v>
      </c>
      <c r="F237" s="55" t="n">
        <f aca="false">'MOCHILAS '!D15</f>
        <v>0</v>
      </c>
      <c r="G237" s="55" t="n">
        <f aca="false">'MOCHILAS '!M15</f>
        <v>0</v>
      </c>
      <c r="H237" s="55"/>
      <c r="I237" s="55"/>
      <c r="J237" s="55" t="n">
        <f aca="false">'MOCHILAS '!U15</f>
        <v>0</v>
      </c>
      <c r="K237" s="55" t="n">
        <f aca="false">'MOCHILAS '!V15</f>
        <v>0</v>
      </c>
      <c r="L237" s="56" t="n">
        <f aca="false">SUM(F237:K237)</f>
        <v>0</v>
      </c>
      <c r="M237" s="57" t="n">
        <v>1</v>
      </c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</row>
    <row r="238" customFormat="false" ht="15" hidden="false" customHeight="false" outlineLevel="0" collapsed="false">
      <c r="A238" s="55" t="str">
        <f aca="false">'Exhibiciones '!$A$4</f>
        <v>ECATEPEC</v>
      </c>
      <c r="B238" s="55" t="str">
        <f aca="false">'MOCHILAS '!$D$4</f>
        <v>MOCHILAS</v>
      </c>
      <c r="C238" s="55" t="n">
        <f aca="false">'MOCHILAS '!AG16</f>
        <v>0</v>
      </c>
      <c r="D238" s="55" t="str">
        <f aca="false">IFERROR(VLOOKUP(C238,'Plantilla y Concentrado'!$B$4:$C$677,2,0),"")</f>
        <v/>
      </c>
      <c r="E238" s="55" t="n">
        <f aca="false">'MOCHILAS '!A16</f>
        <v>0</v>
      </c>
      <c r="F238" s="55" t="n">
        <f aca="false">'MOCHILAS '!D16</f>
        <v>0</v>
      </c>
      <c r="G238" s="55" t="n">
        <f aca="false">'MOCHILAS '!M16</f>
        <v>0</v>
      </c>
      <c r="H238" s="55"/>
      <c r="I238" s="55"/>
      <c r="J238" s="55" t="n">
        <f aca="false">'MOCHILAS '!U16</f>
        <v>0</v>
      </c>
      <c r="K238" s="55" t="n">
        <f aca="false">'MOCHILAS '!V16</f>
        <v>0</v>
      </c>
      <c r="L238" s="56" t="n">
        <f aca="false">SUM(F238:K238)</f>
        <v>0</v>
      </c>
      <c r="M238" s="57" t="n">
        <v>1</v>
      </c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</row>
    <row r="239" customFormat="false" ht="15" hidden="false" customHeight="false" outlineLevel="0" collapsed="false">
      <c r="A239" s="55" t="str">
        <f aca="false">'Exhibiciones '!$A$4</f>
        <v>ECATEPEC</v>
      </c>
      <c r="B239" s="55" t="str">
        <f aca="false">'MOCHILAS '!$D$4</f>
        <v>MOCHILAS</v>
      </c>
      <c r="C239" s="55" t="n">
        <f aca="false">'MOCHILAS '!AG17</f>
        <v>0</v>
      </c>
      <c r="D239" s="55" t="str">
        <f aca="false">IFERROR(VLOOKUP(C239,'Plantilla y Concentrado'!$B$4:$C$677,2,0),"")</f>
        <v/>
      </c>
      <c r="E239" s="55" t="n">
        <f aca="false">'MOCHILAS '!A17</f>
        <v>0</v>
      </c>
      <c r="F239" s="55" t="n">
        <f aca="false">'MOCHILAS '!D17</f>
        <v>0</v>
      </c>
      <c r="G239" s="55" t="n">
        <f aca="false">'MOCHILAS '!M17</f>
        <v>0</v>
      </c>
      <c r="H239" s="55"/>
      <c r="I239" s="55"/>
      <c r="J239" s="55" t="n">
        <f aca="false">'MOCHILAS '!U17</f>
        <v>0</v>
      </c>
      <c r="K239" s="55" t="n">
        <f aca="false">'MOCHILAS '!V17</f>
        <v>0</v>
      </c>
      <c r="L239" s="56" t="n">
        <f aca="false">SUM(F239:K239)</f>
        <v>0</v>
      </c>
      <c r="M239" s="57" t="n">
        <v>1</v>
      </c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</row>
    <row r="240" customFormat="false" ht="15" hidden="false" customHeight="false" outlineLevel="0" collapsed="false">
      <c r="A240" s="55" t="str">
        <f aca="false">'Exhibiciones '!$A$4</f>
        <v>ECATEPEC</v>
      </c>
      <c r="B240" s="55" t="str">
        <f aca="false">'MOCHILAS '!$D$4</f>
        <v>MOCHILAS</v>
      </c>
      <c r="C240" s="55" t="n">
        <f aca="false">'MOCHILAS '!AG18</f>
        <v>0</v>
      </c>
      <c r="D240" s="55" t="str">
        <f aca="false">IFERROR(VLOOKUP(C240,'Plantilla y Concentrado'!$B$4:$C$677,2,0),"")</f>
        <v/>
      </c>
      <c r="E240" s="55" t="n">
        <f aca="false">'MOCHILAS '!A18</f>
        <v>0</v>
      </c>
      <c r="F240" s="55" t="n">
        <f aca="false">'MOCHILAS '!D18</f>
        <v>0</v>
      </c>
      <c r="G240" s="55" t="n">
        <f aca="false">'MOCHILAS '!M18</f>
        <v>0</v>
      </c>
      <c r="H240" s="55"/>
      <c r="I240" s="55"/>
      <c r="J240" s="55" t="n">
        <f aca="false">'MOCHILAS '!U18</f>
        <v>0</v>
      </c>
      <c r="K240" s="55" t="n">
        <f aca="false">'MOCHILAS '!V18</f>
        <v>0</v>
      </c>
      <c r="L240" s="56" t="n">
        <f aca="false">SUM(F240:K240)</f>
        <v>0</v>
      </c>
      <c r="M240" s="57" t="n">
        <v>1</v>
      </c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</row>
    <row r="241" customFormat="false" ht="15" hidden="false" customHeight="false" outlineLevel="0" collapsed="false">
      <c r="A241" s="55" t="str">
        <f aca="false">'Exhibiciones '!$A$4</f>
        <v>ECATEPEC</v>
      </c>
      <c r="B241" s="55" t="str">
        <f aca="false">'MOCHILAS '!$D$4</f>
        <v>MOCHILAS</v>
      </c>
      <c r="C241" s="55" t="n">
        <f aca="false">'MOCHILAS '!AG19</f>
        <v>0</v>
      </c>
      <c r="D241" s="55" t="str">
        <f aca="false">IFERROR(VLOOKUP(C241,'Plantilla y Concentrado'!$B$4:$C$677,2,0),"")</f>
        <v/>
      </c>
      <c r="E241" s="55" t="n">
        <f aca="false">'MOCHILAS '!A19</f>
        <v>0</v>
      </c>
      <c r="F241" s="55" t="n">
        <f aca="false">'MOCHILAS '!D19</f>
        <v>0</v>
      </c>
      <c r="G241" s="55" t="n">
        <f aca="false">'MOCHILAS '!M19</f>
        <v>0</v>
      </c>
      <c r="H241" s="55"/>
      <c r="I241" s="55"/>
      <c r="J241" s="55" t="n">
        <f aca="false">'MOCHILAS '!U19</f>
        <v>0</v>
      </c>
      <c r="K241" s="55" t="n">
        <f aca="false">'MOCHILAS '!V19</f>
        <v>0</v>
      </c>
      <c r="L241" s="56" t="n">
        <f aca="false">SUM(F241:K241)</f>
        <v>0</v>
      </c>
      <c r="M241" s="57" t="n">
        <v>1</v>
      </c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</row>
    <row r="242" customFormat="false" ht="15" hidden="false" customHeight="false" outlineLevel="0" collapsed="false">
      <c r="A242" s="55" t="str">
        <f aca="false">'Exhibiciones '!$A$4</f>
        <v>ECATEPEC</v>
      </c>
      <c r="B242" s="55" t="str">
        <f aca="false">'MOCHILAS '!$D$4</f>
        <v>MOCHILAS</v>
      </c>
      <c r="C242" s="55" t="n">
        <f aca="false">'MOCHILAS '!AG20</f>
        <v>0</v>
      </c>
      <c r="D242" s="55" t="str">
        <f aca="false">IFERROR(VLOOKUP(C242,'Plantilla y Concentrado'!$B$4:$C$677,2,0),"")</f>
        <v/>
      </c>
      <c r="E242" s="55" t="n">
        <f aca="false">'MOCHILAS '!A20</f>
        <v>0</v>
      </c>
      <c r="F242" s="55" t="n">
        <f aca="false">'MOCHILAS '!D20</f>
        <v>0</v>
      </c>
      <c r="G242" s="55" t="n">
        <f aca="false">'MOCHILAS '!M20</f>
        <v>0</v>
      </c>
      <c r="H242" s="55"/>
      <c r="I242" s="55"/>
      <c r="J242" s="55" t="n">
        <f aca="false">'MOCHILAS '!U20</f>
        <v>0</v>
      </c>
      <c r="K242" s="55" t="n">
        <f aca="false">'MOCHILAS '!V20</f>
        <v>0</v>
      </c>
      <c r="L242" s="56" t="n">
        <f aca="false">SUM(F242:K242)</f>
        <v>0</v>
      </c>
      <c r="M242" s="57" t="n">
        <v>1</v>
      </c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</row>
    <row r="243" customFormat="false" ht="15" hidden="false" customHeight="false" outlineLevel="0" collapsed="false">
      <c r="A243" s="55" t="str">
        <f aca="false">'Exhibiciones '!$A$4</f>
        <v>ECATEPEC</v>
      </c>
      <c r="B243" s="55" t="str">
        <f aca="false">'MOCHILAS '!$D$4</f>
        <v>MOCHILAS</v>
      </c>
      <c r="C243" s="55" t="n">
        <f aca="false">'MOCHILAS '!AG21</f>
        <v>0</v>
      </c>
      <c r="D243" s="55" t="str">
        <f aca="false">IFERROR(VLOOKUP(C243,'Plantilla y Concentrado'!$B$4:$C$677,2,0),"")</f>
        <v/>
      </c>
      <c r="E243" s="55" t="n">
        <f aca="false">'MOCHILAS '!A21</f>
        <v>0</v>
      </c>
      <c r="F243" s="55" t="n">
        <f aca="false">'MOCHILAS '!D21</f>
        <v>0</v>
      </c>
      <c r="G243" s="55" t="n">
        <f aca="false">'MOCHILAS '!M21</f>
        <v>0</v>
      </c>
      <c r="H243" s="55"/>
      <c r="I243" s="55"/>
      <c r="J243" s="55" t="n">
        <f aca="false">'MOCHILAS '!U21</f>
        <v>0</v>
      </c>
      <c r="K243" s="55" t="n">
        <f aca="false">'MOCHILAS '!V21</f>
        <v>0</v>
      </c>
      <c r="L243" s="56" t="n">
        <f aca="false">SUM(F243:K243)</f>
        <v>0</v>
      </c>
      <c r="M243" s="57" t="n">
        <v>1</v>
      </c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</row>
    <row r="244" customFormat="false" ht="15" hidden="false" customHeight="false" outlineLevel="0" collapsed="false">
      <c r="A244" s="55" t="str">
        <f aca="false">'Exhibiciones '!$A$4</f>
        <v>ECATEPEC</v>
      </c>
      <c r="B244" s="55" t="str">
        <f aca="false">'MOCHILAS '!$D$4</f>
        <v>MOCHILAS</v>
      </c>
      <c r="C244" s="55" t="n">
        <f aca="false">'MOCHILAS '!AG22</f>
        <v>0</v>
      </c>
      <c r="D244" s="55" t="str">
        <f aca="false">IFERROR(VLOOKUP(C244,'Plantilla y Concentrado'!$B$4:$C$677,2,0),"")</f>
        <v/>
      </c>
      <c r="E244" s="55" t="n">
        <f aca="false">'MOCHILAS '!A22</f>
        <v>0</v>
      </c>
      <c r="F244" s="55" t="n">
        <f aca="false">'MOCHILAS '!D22</f>
        <v>0</v>
      </c>
      <c r="G244" s="55" t="n">
        <f aca="false">'MOCHILAS '!M22</f>
        <v>0</v>
      </c>
      <c r="H244" s="55"/>
      <c r="I244" s="55"/>
      <c r="J244" s="55" t="n">
        <f aca="false">'MOCHILAS '!U22</f>
        <v>0</v>
      </c>
      <c r="K244" s="55" t="n">
        <f aca="false">'MOCHILAS '!V22</f>
        <v>0</v>
      </c>
      <c r="L244" s="56" t="n">
        <f aca="false">SUM(F244:K244)</f>
        <v>0</v>
      </c>
      <c r="M244" s="57" t="n">
        <v>1</v>
      </c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</row>
    <row r="245" customFormat="false" ht="15" hidden="false" customHeight="false" outlineLevel="0" collapsed="false">
      <c r="A245" s="55" t="str">
        <f aca="false">'Exhibiciones '!$A$4</f>
        <v>ECATEPEC</v>
      </c>
      <c r="B245" s="55" t="str">
        <f aca="false">'MOCHILAS '!$D$4</f>
        <v>MOCHILAS</v>
      </c>
      <c r="C245" s="55" t="n">
        <f aca="false">'MOCHILAS '!AG23</f>
        <v>0</v>
      </c>
      <c r="D245" s="55" t="str">
        <f aca="false">IFERROR(VLOOKUP(C245,'Plantilla y Concentrado'!$B$4:$C$677,2,0),"")</f>
        <v/>
      </c>
      <c r="E245" s="55" t="n">
        <f aca="false">'MOCHILAS '!A23</f>
        <v>0</v>
      </c>
      <c r="F245" s="55" t="n">
        <f aca="false">'MOCHILAS '!D23</f>
        <v>0</v>
      </c>
      <c r="G245" s="55" t="n">
        <f aca="false">'MOCHILAS '!M23</f>
        <v>0</v>
      </c>
      <c r="H245" s="55"/>
      <c r="I245" s="55"/>
      <c r="J245" s="55" t="n">
        <f aca="false">'MOCHILAS '!U23</f>
        <v>0</v>
      </c>
      <c r="K245" s="55" t="n">
        <f aca="false">'MOCHILAS '!V23</f>
        <v>0</v>
      </c>
      <c r="L245" s="56" t="n">
        <f aca="false">SUM(F245:K245)</f>
        <v>0</v>
      </c>
      <c r="M245" s="57" t="n">
        <v>1</v>
      </c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</row>
    <row r="246" customFormat="false" ht="15" hidden="false" customHeight="false" outlineLevel="0" collapsed="false">
      <c r="A246" s="55" t="str">
        <f aca="false">'Exhibiciones '!$A$4</f>
        <v>ECATEPEC</v>
      </c>
      <c r="B246" s="55" t="str">
        <f aca="false">'MOCHILAS '!$D$4</f>
        <v>MOCHILAS</v>
      </c>
      <c r="C246" s="55" t="n">
        <f aca="false">'MOCHILAS '!AG24</f>
        <v>0</v>
      </c>
      <c r="D246" s="55" t="str">
        <f aca="false">IFERROR(VLOOKUP(C246,'Plantilla y Concentrado'!$B$4:$C$677,2,0),"")</f>
        <v/>
      </c>
      <c r="E246" s="55" t="n">
        <f aca="false">'MOCHILAS '!A24</f>
        <v>0</v>
      </c>
      <c r="F246" s="55" t="n">
        <f aca="false">'MOCHILAS '!D24</f>
        <v>0</v>
      </c>
      <c r="G246" s="55" t="n">
        <f aca="false">'MOCHILAS '!M24</f>
        <v>0</v>
      </c>
      <c r="H246" s="55"/>
      <c r="I246" s="55"/>
      <c r="J246" s="55" t="n">
        <f aca="false">'MOCHILAS '!U24</f>
        <v>0</v>
      </c>
      <c r="K246" s="55" t="n">
        <f aca="false">'MOCHILAS '!V24</f>
        <v>0</v>
      </c>
      <c r="L246" s="56" t="n">
        <f aca="false">SUM(F246:K246)</f>
        <v>0</v>
      </c>
      <c r="M246" s="57" t="n">
        <v>1</v>
      </c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</row>
    <row r="247" customFormat="false" ht="15" hidden="false" customHeight="false" outlineLevel="0" collapsed="false">
      <c r="A247" s="55" t="str">
        <f aca="false">'Exhibiciones '!$A$4</f>
        <v>ECATEPEC</v>
      </c>
      <c r="B247" s="55" t="str">
        <f aca="false">'MOCHILAS '!$D$4</f>
        <v>MOCHILAS</v>
      </c>
      <c r="C247" s="55" t="n">
        <f aca="false">'MOCHILAS '!AG25</f>
        <v>0</v>
      </c>
      <c r="D247" s="55" t="str">
        <f aca="false">IFERROR(VLOOKUP(C247,'Plantilla y Concentrado'!$B$4:$C$677,2,0),"")</f>
        <v/>
      </c>
      <c r="E247" s="55" t="n">
        <f aca="false">'MOCHILAS '!A25</f>
        <v>0</v>
      </c>
      <c r="F247" s="55" t="n">
        <f aca="false">'MOCHILAS '!D25</f>
        <v>0</v>
      </c>
      <c r="G247" s="55" t="n">
        <f aca="false">'MOCHILAS '!M25</f>
        <v>0</v>
      </c>
      <c r="H247" s="55"/>
      <c r="I247" s="55"/>
      <c r="J247" s="55" t="n">
        <f aca="false">'MOCHILAS '!U25</f>
        <v>0</v>
      </c>
      <c r="K247" s="55" t="n">
        <f aca="false">'MOCHILAS '!V25</f>
        <v>0</v>
      </c>
      <c r="L247" s="56" t="n">
        <f aca="false">SUM(F247:K247)</f>
        <v>0</v>
      </c>
      <c r="M247" s="57" t="n">
        <v>1</v>
      </c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</row>
    <row r="248" customFormat="false" ht="15" hidden="false" customHeight="false" outlineLevel="0" collapsed="false">
      <c r="A248" s="55" t="str">
        <f aca="false">'Exhibiciones '!$A$4</f>
        <v>ECATEPEC</v>
      </c>
      <c r="B248" s="55" t="str">
        <f aca="false">'MOCHILAS '!$D$4</f>
        <v>MOCHILAS</v>
      </c>
      <c r="C248" s="55" t="n">
        <f aca="false">'MOCHILAS '!AG26</f>
        <v>0</v>
      </c>
      <c r="D248" s="55" t="str">
        <f aca="false">IFERROR(VLOOKUP(C248,'Plantilla y Concentrado'!$B$4:$C$677,2,0),"")</f>
        <v/>
      </c>
      <c r="E248" s="55" t="n">
        <f aca="false">'MOCHILAS '!A26</f>
        <v>0</v>
      </c>
      <c r="F248" s="55" t="n">
        <f aca="false">'MOCHILAS '!D26</f>
        <v>0</v>
      </c>
      <c r="G248" s="55" t="n">
        <f aca="false">'MOCHILAS '!M26</f>
        <v>0</v>
      </c>
      <c r="H248" s="55"/>
      <c r="I248" s="55"/>
      <c r="J248" s="55" t="n">
        <f aca="false">'MOCHILAS '!U26</f>
        <v>0</v>
      </c>
      <c r="K248" s="55" t="n">
        <f aca="false">'MOCHILAS '!V26</f>
        <v>0</v>
      </c>
      <c r="L248" s="56" t="n">
        <f aca="false">SUM(F248:K248)</f>
        <v>0</v>
      </c>
      <c r="M248" s="57" t="n">
        <v>1</v>
      </c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</row>
    <row r="249" customFormat="false" ht="15" hidden="false" customHeight="false" outlineLevel="0" collapsed="false">
      <c r="A249" s="55" t="str">
        <f aca="false">'Exhibiciones '!$A$4</f>
        <v>ECATEPEC</v>
      </c>
      <c r="B249" s="55" t="str">
        <f aca="false">'MOCHILAS '!$D$4</f>
        <v>MOCHILAS</v>
      </c>
      <c r="C249" s="55" t="n">
        <f aca="false">'MOCHILAS '!AG27</f>
        <v>0</v>
      </c>
      <c r="D249" s="55" t="str">
        <f aca="false">IFERROR(VLOOKUP(C249,'Plantilla y Concentrado'!$B$4:$C$677,2,0),"")</f>
        <v/>
      </c>
      <c r="E249" s="55" t="n">
        <f aca="false">'MOCHILAS '!A27</f>
        <v>0</v>
      </c>
      <c r="F249" s="55" t="n">
        <f aca="false">'MOCHILAS '!D27</f>
        <v>0</v>
      </c>
      <c r="G249" s="55" t="n">
        <f aca="false">'MOCHILAS '!M27</f>
        <v>0</v>
      </c>
      <c r="H249" s="55"/>
      <c r="I249" s="55"/>
      <c r="J249" s="55" t="n">
        <f aca="false">'MOCHILAS '!U27</f>
        <v>0</v>
      </c>
      <c r="K249" s="55" t="n">
        <f aca="false">'MOCHILAS '!V27</f>
        <v>0</v>
      </c>
      <c r="L249" s="56" t="n">
        <f aca="false">SUM(F249:K249)</f>
        <v>0</v>
      </c>
      <c r="M249" s="57" t="n">
        <v>1</v>
      </c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</row>
    <row r="250" customFormat="false" ht="15" hidden="false" customHeight="false" outlineLevel="0" collapsed="false">
      <c r="A250" s="55" t="str">
        <f aca="false">'Exhibiciones '!$A$4</f>
        <v>ECATEPEC</v>
      </c>
      <c r="B250" s="55" t="str">
        <f aca="false">'MOCHILAS '!$D$4</f>
        <v>MOCHILAS</v>
      </c>
      <c r="C250" s="55" t="n">
        <f aca="false">'MOCHILAS '!AG28</f>
        <v>0</v>
      </c>
      <c r="D250" s="55" t="str">
        <f aca="false">IFERROR(VLOOKUP(C250,'Plantilla y Concentrado'!$B$4:$C$677,2,0),"")</f>
        <v/>
      </c>
      <c r="E250" s="55" t="n">
        <f aca="false">'MOCHILAS '!A28</f>
        <v>0</v>
      </c>
      <c r="F250" s="55" t="n">
        <f aca="false">'MOCHILAS '!D28</f>
        <v>0</v>
      </c>
      <c r="G250" s="55" t="n">
        <f aca="false">'MOCHILAS '!M28</f>
        <v>0</v>
      </c>
      <c r="H250" s="55"/>
      <c r="I250" s="55"/>
      <c r="J250" s="55" t="n">
        <f aca="false">'MOCHILAS '!U28</f>
        <v>0</v>
      </c>
      <c r="K250" s="55" t="n">
        <f aca="false">'MOCHILAS '!V28</f>
        <v>0</v>
      </c>
      <c r="L250" s="56" t="n">
        <f aca="false">SUM(F250:K250)</f>
        <v>0</v>
      </c>
      <c r="M250" s="57" t="n">
        <v>1</v>
      </c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</row>
    <row r="251" customFormat="false" ht="15" hidden="false" customHeight="false" outlineLevel="0" collapsed="false">
      <c r="A251" s="55" t="str">
        <f aca="false">'Exhibiciones '!$A$4</f>
        <v>ECATEPEC</v>
      </c>
      <c r="B251" s="55" t="str">
        <f aca="false">'MOCHILAS '!$D$4</f>
        <v>MOCHILAS</v>
      </c>
      <c r="C251" s="55" t="n">
        <f aca="false">'MOCHILAS '!AG29</f>
        <v>0</v>
      </c>
      <c r="D251" s="55" t="str">
        <f aca="false">IFERROR(VLOOKUP(C251,'Plantilla y Concentrado'!$B$4:$C$677,2,0),"")</f>
        <v/>
      </c>
      <c r="E251" s="55" t="n">
        <f aca="false">'MOCHILAS '!A29</f>
        <v>0</v>
      </c>
      <c r="F251" s="55" t="n">
        <f aca="false">'MOCHILAS '!D29</f>
        <v>0</v>
      </c>
      <c r="G251" s="55" t="n">
        <f aca="false">'MOCHILAS '!M29</f>
        <v>0</v>
      </c>
      <c r="H251" s="55"/>
      <c r="I251" s="55"/>
      <c r="J251" s="55" t="n">
        <f aca="false">'MOCHILAS '!U29</f>
        <v>0</v>
      </c>
      <c r="K251" s="55" t="n">
        <f aca="false">'MOCHILAS '!V29</f>
        <v>0</v>
      </c>
      <c r="L251" s="56" t="n">
        <f aca="false">SUM(F251:K251)</f>
        <v>0</v>
      </c>
      <c r="M251" s="57" t="n">
        <v>1</v>
      </c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</row>
    <row r="252" customFormat="false" ht="15" hidden="false" customHeight="false" outlineLevel="0" collapsed="false">
      <c r="A252" s="55" t="str">
        <f aca="false">'Exhibiciones '!$A$4</f>
        <v>ECATEPEC</v>
      </c>
      <c r="B252" s="55" t="str">
        <f aca="false">'MOCHILAS '!$D$4</f>
        <v>MOCHILAS</v>
      </c>
      <c r="C252" s="55" t="n">
        <f aca="false">'MOCHILAS '!AG30</f>
        <v>0</v>
      </c>
      <c r="D252" s="55" t="str">
        <f aca="false">IFERROR(VLOOKUP(C252,'Plantilla y Concentrado'!$B$4:$C$677,2,0),"")</f>
        <v/>
      </c>
      <c r="E252" s="55" t="n">
        <f aca="false">'MOCHILAS '!A30</f>
        <v>0</v>
      </c>
      <c r="F252" s="55" t="n">
        <f aca="false">'MOCHILAS '!D30</f>
        <v>0</v>
      </c>
      <c r="G252" s="55" t="n">
        <f aca="false">'MOCHILAS '!M30</f>
        <v>0</v>
      </c>
      <c r="H252" s="55"/>
      <c r="I252" s="55"/>
      <c r="J252" s="55" t="n">
        <f aca="false">'MOCHILAS '!U30</f>
        <v>0</v>
      </c>
      <c r="K252" s="55" t="n">
        <f aca="false">'MOCHILAS '!V30</f>
        <v>0</v>
      </c>
      <c r="L252" s="56" t="n">
        <f aca="false">SUM(F252:K252)</f>
        <v>0</v>
      </c>
      <c r="M252" s="57" t="n">
        <v>1</v>
      </c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</row>
    <row r="253" customFormat="false" ht="15" hidden="false" customHeight="false" outlineLevel="0" collapsed="false">
      <c r="A253" s="55" t="str">
        <f aca="false">'Exhibiciones '!$A$4</f>
        <v>ECATEPEC</v>
      </c>
      <c r="B253" s="39" t="str">
        <f aca="false">'Exhibiciones '!D5</f>
        <v>Botas</v>
      </c>
      <c r="C253" s="39" t="n">
        <f aca="false">'Exhibiciones '!U9</f>
        <v>144695</v>
      </c>
      <c r="D253" s="39" t="str">
        <f aca="false">'Exhibiciones '!V5</f>
        <v>Alvarez Becerra Emiliano</v>
      </c>
      <c r="E253" s="39" t="n">
        <f aca="false">'Exhibiciones '!F5</f>
        <v>48</v>
      </c>
      <c r="H253" s="39" t="n">
        <f aca="false">'Exhibiciones '!AF5</f>
        <v>0</v>
      </c>
      <c r="I253" s="39" t="n">
        <f aca="false">'Exhibiciones '!AG5</f>
        <v>0</v>
      </c>
      <c r="L253" s="56" t="n">
        <f aca="false">SUM(F253:K253)</f>
        <v>0</v>
      </c>
      <c r="M253" s="40" t="n">
        <v>1</v>
      </c>
    </row>
    <row r="254" customFormat="false" ht="15" hidden="false" customHeight="false" outlineLevel="0" collapsed="false">
      <c r="A254" s="55" t="str">
        <f aca="false">'Exhibiciones '!$A$4</f>
        <v>ECATEPEC</v>
      </c>
      <c r="B254" s="39" t="str">
        <f aca="false">'Exhibiciones '!D6</f>
        <v>Botas</v>
      </c>
      <c r="C254" s="39" t="n">
        <f aca="false">'Exhibiciones '!U10</f>
        <v>144695</v>
      </c>
      <c r="D254" s="39" t="str">
        <f aca="false">'Exhibiciones '!V6</f>
        <v>Alvarez Becerra Emiliano</v>
      </c>
      <c r="E254" s="39" t="n">
        <f aca="false">'Exhibiciones '!F6</f>
        <v>33</v>
      </c>
      <c r="H254" s="39" t="n">
        <f aca="false">'Exhibiciones '!AF6</f>
        <v>0</v>
      </c>
      <c r="I254" s="39" t="n">
        <f aca="false">'Exhibiciones '!AG6</f>
        <v>0</v>
      </c>
      <c r="L254" s="56" t="n">
        <f aca="false">SUM(F254:K254)</f>
        <v>0</v>
      </c>
      <c r="M254" s="40" t="n">
        <v>1</v>
      </c>
    </row>
    <row r="255" customFormat="false" ht="15" hidden="false" customHeight="false" outlineLevel="0" collapsed="false">
      <c r="A255" s="55" t="str">
        <f aca="false">'Exhibiciones '!$A$4</f>
        <v>ECATEPEC</v>
      </c>
      <c r="B255" s="39" t="str">
        <f aca="false">'Exhibiciones '!D7</f>
        <v>Botas</v>
      </c>
      <c r="C255" s="39" t="n">
        <f aca="false">'Exhibiciones '!U7</f>
        <v>144695</v>
      </c>
      <c r="D255" s="39" t="str">
        <f aca="false">'Exhibiciones '!V7</f>
        <v>Alvarez Becerra Emiliano</v>
      </c>
      <c r="E255" s="39" t="n">
        <f aca="false">'Exhibiciones '!F7</f>
        <v>43</v>
      </c>
      <c r="H255" s="39" t="n">
        <f aca="false">'Exhibiciones '!AF7</f>
        <v>0</v>
      </c>
      <c r="I255" s="39" t="n">
        <f aca="false">'Exhibiciones '!AG7</f>
        <v>0</v>
      </c>
      <c r="L255" s="56" t="n">
        <f aca="false">SUM(F255:K255)</f>
        <v>0</v>
      </c>
      <c r="M255" s="40" t="n">
        <v>1</v>
      </c>
    </row>
    <row r="256" customFormat="false" ht="15" hidden="false" customHeight="false" outlineLevel="0" collapsed="false">
      <c r="A256" s="55" t="str">
        <f aca="false">'Exhibiciones '!$A$4</f>
        <v>ECATEPEC</v>
      </c>
      <c r="B256" s="39" t="str">
        <f aca="false">'Exhibiciones '!D8</f>
        <v>Botas</v>
      </c>
      <c r="C256" s="39" t="n">
        <f aca="false">'Exhibiciones '!U8</f>
        <v>144695</v>
      </c>
      <c r="D256" s="39" t="str">
        <f aca="false">'Exhibiciones '!V8</f>
        <v>Alvarez Becerra Emiliano</v>
      </c>
      <c r="E256" s="39" t="n">
        <f aca="false">'Exhibiciones '!F8</f>
        <v>41</v>
      </c>
      <c r="H256" s="39" t="n">
        <f aca="false">'Exhibiciones '!AF8</f>
        <v>0</v>
      </c>
      <c r="I256" s="39" t="n">
        <f aca="false">'Exhibiciones '!AG8</f>
        <v>0</v>
      </c>
      <c r="L256" s="56" t="n">
        <f aca="false">SUM(F256:K256)</f>
        <v>0</v>
      </c>
      <c r="M256" s="40" t="n">
        <v>1</v>
      </c>
    </row>
    <row r="257" customFormat="false" ht="15" hidden="false" customHeight="false" outlineLevel="0" collapsed="false">
      <c r="A257" s="55" t="str">
        <f aca="false">'Exhibiciones '!$A$4</f>
        <v>ECATEPEC</v>
      </c>
      <c r="B257" s="39" t="str">
        <f aca="false">'Exhibiciones '!D9</f>
        <v>Botas</v>
      </c>
      <c r="C257" s="39" t="n">
        <f aca="false">'Exhibiciones '!U9</f>
        <v>144695</v>
      </c>
      <c r="D257" s="39" t="str">
        <f aca="false">'Exhibiciones '!V9</f>
        <v>Alvarez Becerra Emiliano</v>
      </c>
      <c r="E257" s="39" t="n">
        <f aca="false">'Exhibiciones '!F9</f>
        <v>55</v>
      </c>
      <c r="H257" s="39" t="n">
        <f aca="false">'Exhibiciones '!AF9</f>
        <v>0</v>
      </c>
      <c r="I257" s="39" t="n">
        <f aca="false">'Exhibiciones '!AG9</f>
        <v>0</v>
      </c>
      <c r="L257" s="56" t="n">
        <f aca="false">SUM(F257:K257)</f>
        <v>0</v>
      </c>
      <c r="M257" s="40" t="n">
        <v>1</v>
      </c>
    </row>
    <row r="258" customFormat="false" ht="15" hidden="false" customHeight="false" outlineLevel="0" collapsed="false">
      <c r="A258" s="55" t="str">
        <f aca="false">'Exhibiciones '!$A$4</f>
        <v>ECATEPEC</v>
      </c>
      <c r="B258" s="39" t="str">
        <f aca="false">'Exhibiciones '!D10</f>
        <v>Botas</v>
      </c>
      <c r="C258" s="39" t="n">
        <f aca="false">'Exhibiciones '!U10</f>
        <v>144695</v>
      </c>
      <c r="D258" s="39" t="str">
        <f aca="false">'Exhibiciones '!V10</f>
        <v>Alvarez Becerra Emiliano</v>
      </c>
      <c r="E258" s="39" t="n">
        <f aca="false">'Exhibiciones '!F10</f>
        <v>43</v>
      </c>
      <c r="H258" s="39" t="n">
        <f aca="false">'Exhibiciones '!AF10</f>
        <v>0</v>
      </c>
      <c r="I258" s="39" t="n">
        <f aca="false">'Exhibiciones '!AG10</f>
        <v>0</v>
      </c>
      <c r="L258" s="56" t="n">
        <f aca="false">SUM(F258:K258)</f>
        <v>0</v>
      </c>
      <c r="M258" s="40" t="n">
        <v>1</v>
      </c>
    </row>
    <row r="259" customFormat="false" ht="15" hidden="false" customHeight="false" outlineLevel="0" collapsed="false">
      <c r="A259" s="55" t="str">
        <f aca="false">'Exhibiciones '!$A$4</f>
        <v>ECATEPEC</v>
      </c>
      <c r="B259" s="39" t="str">
        <f aca="false">'Exhibiciones '!D11</f>
        <v>Botas</v>
      </c>
      <c r="C259" s="39" t="n">
        <f aca="false">'Exhibiciones '!U11</f>
        <v>136867</v>
      </c>
      <c r="D259" s="39" t="str">
        <f aca="false">'Exhibiciones '!V11</f>
        <v>Barba Ramirez Jatziri Lizeth</v>
      </c>
      <c r="E259" s="39" t="n">
        <f aca="false">'Exhibiciones '!F11</f>
        <v>33</v>
      </c>
      <c r="H259" s="39" t="n">
        <f aca="false">'Exhibiciones '!AF11</f>
        <v>0</v>
      </c>
      <c r="I259" s="39" t="n">
        <f aca="false">'Exhibiciones '!AG11</f>
        <v>0</v>
      </c>
      <c r="L259" s="56" t="n">
        <f aca="false">SUM(F259:K259)</f>
        <v>0</v>
      </c>
      <c r="M259" s="40" t="n">
        <v>1</v>
      </c>
    </row>
    <row r="260" customFormat="false" ht="15" hidden="false" customHeight="false" outlineLevel="0" collapsed="false">
      <c r="A260" s="55" t="str">
        <f aca="false">'Exhibiciones '!$A$4</f>
        <v>ECATEPEC</v>
      </c>
      <c r="B260" s="39" t="str">
        <f aca="false">'Exhibiciones '!D12</f>
        <v>Botas</v>
      </c>
      <c r="C260" s="39" t="n">
        <f aca="false">'Exhibiciones '!U12</f>
        <v>136867</v>
      </c>
      <c r="D260" s="39" t="str">
        <f aca="false">'Exhibiciones '!V12</f>
        <v>Barba Ramirez Jatziri Lizeth</v>
      </c>
      <c r="E260" s="39" t="n">
        <f aca="false">'Exhibiciones '!F12</f>
        <v>50</v>
      </c>
      <c r="H260" s="39" t="n">
        <f aca="false">'Exhibiciones '!AF12</f>
        <v>0</v>
      </c>
      <c r="I260" s="39" t="n">
        <f aca="false">'Exhibiciones '!AG12</f>
        <v>0</v>
      </c>
      <c r="L260" s="56" t="n">
        <f aca="false">SUM(F260:K260)</f>
        <v>0</v>
      </c>
      <c r="M260" s="40" t="n">
        <v>1</v>
      </c>
    </row>
    <row r="261" customFormat="false" ht="15" hidden="false" customHeight="false" outlineLevel="0" collapsed="false">
      <c r="A261" s="55" t="str">
        <f aca="false">'Exhibiciones '!$A$4</f>
        <v>ECATEPEC</v>
      </c>
      <c r="B261" s="39" t="str">
        <f aca="false">'Exhibiciones '!D13</f>
        <v>Botas</v>
      </c>
      <c r="C261" s="39" t="n">
        <f aca="false">'Exhibiciones '!U13</f>
        <v>136867</v>
      </c>
      <c r="D261" s="39" t="str">
        <f aca="false">'Exhibiciones '!V13</f>
        <v>Barba Ramirez Jatziri Lizeth</v>
      </c>
      <c r="E261" s="39" t="n">
        <f aca="false">'Exhibiciones '!F13</f>
        <v>46</v>
      </c>
      <c r="H261" s="39" t="n">
        <f aca="false">'Exhibiciones '!AF13</f>
        <v>0</v>
      </c>
      <c r="I261" s="39" t="n">
        <f aca="false">'Exhibiciones '!AG13</f>
        <v>0</v>
      </c>
      <c r="L261" s="56" t="n">
        <f aca="false">SUM(F261:K261)</f>
        <v>0</v>
      </c>
      <c r="M261" s="40" t="n">
        <v>1</v>
      </c>
    </row>
    <row r="262" customFormat="false" ht="15" hidden="false" customHeight="false" outlineLevel="0" collapsed="false">
      <c r="A262" s="55" t="str">
        <f aca="false">'Exhibiciones '!$A$4</f>
        <v>ECATEPEC</v>
      </c>
      <c r="B262" s="39" t="str">
        <f aca="false">'Exhibiciones '!D14</f>
        <v>Botas</v>
      </c>
      <c r="C262" s="39" t="n">
        <f aca="false">'Exhibiciones '!U14</f>
        <v>136867</v>
      </c>
      <c r="D262" s="39" t="str">
        <f aca="false">'Exhibiciones '!V14</f>
        <v>Barba Ramirez Jatziri Lizeth</v>
      </c>
      <c r="E262" s="39" t="n">
        <f aca="false">'Exhibiciones '!F14</f>
        <v>34</v>
      </c>
      <c r="H262" s="39" t="n">
        <f aca="false">'Exhibiciones '!AF14</f>
        <v>0</v>
      </c>
      <c r="I262" s="39" t="n">
        <f aca="false">'Exhibiciones '!AG14</f>
        <v>0</v>
      </c>
      <c r="L262" s="56" t="n">
        <f aca="false">SUM(F262:K262)</f>
        <v>0</v>
      </c>
      <c r="M262" s="40" t="n">
        <v>1</v>
      </c>
    </row>
    <row r="263" customFormat="false" ht="15" hidden="false" customHeight="false" outlineLevel="0" collapsed="false">
      <c r="A263" s="55" t="str">
        <f aca="false">'Exhibiciones '!$A$4</f>
        <v>ECATEPEC</v>
      </c>
      <c r="B263" s="39" t="str">
        <f aca="false">'Exhibiciones '!D15</f>
        <v>Botas</v>
      </c>
      <c r="C263" s="39" t="n">
        <f aca="false">'Exhibiciones '!U15</f>
        <v>158001</v>
      </c>
      <c r="D263" s="39" t="str">
        <f aca="false">'Exhibiciones '!V15</f>
        <v>Nuñez Garcia Clarissa Naomi</v>
      </c>
      <c r="E263" s="39" t="n">
        <f aca="false">'Exhibiciones '!F15</f>
        <v>37</v>
      </c>
      <c r="H263" s="39" t="n">
        <f aca="false">'Exhibiciones '!AF15</f>
        <v>0</v>
      </c>
      <c r="I263" s="39" t="n">
        <f aca="false">'Exhibiciones '!AG15</f>
        <v>0</v>
      </c>
      <c r="L263" s="56" t="n">
        <f aca="false">SUM(F263:K263)</f>
        <v>0</v>
      </c>
      <c r="M263" s="40" t="n">
        <v>1</v>
      </c>
    </row>
    <row r="264" customFormat="false" ht="15" hidden="false" customHeight="false" outlineLevel="0" collapsed="false">
      <c r="A264" s="55" t="str">
        <f aca="false">'Exhibiciones '!$A$4</f>
        <v>ECATEPEC</v>
      </c>
      <c r="B264" s="39" t="str">
        <f aca="false">'Exhibiciones '!D16</f>
        <v>Botas</v>
      </c>
      <c r="C264" s="39" t="n">
        <f aca="false">'Exhibiciones '!U16</f>
        <v>151630</v>
      </c>
      <c r="D264" s="39" t="str">
        <f aca="false">'Exhibiciones '!V16</f>
        <v>Muñoz Lara Karla Paola</v>
      </c>
      <c r="E264" s="39" t="n">
        <f aca="false">'Exhibiciones '!F16</f>
        <v>43</v>
      </c>
      <c r="H264" s="39" t="n">
        <f aca="false">'Exhibiciones '!AF16</f>
        <v>0</v>
      </c>
      <c r="I264" s="39" t="n">
        <f aca="false">'Exhibiciones '!AG16</f>
        <v>0</v>
      </c>
      <c r="L264" s="56" t="n">
        <f aca="false">SUM(F264:K264)</f>
        <v>0</v>
      </c>
      <c r="M264" s="40" t="n">
        <v>1</v>
      </c>
    </row>
    <row r="265" customFormat="false" ht="15" hidden="false" customHeight="false" outlineLevel="0" collapsed="false">
      <c r="A265" s="55" t="str">
        <f aca="false">'Exhibiciones '!$A$4</f>
        <v>ECATEPEC</v>
      </c>
      <c r="B265" s="39" t="str">
        <f aca="false">'Exhibiciones '!D17</f>
        <v>Botas</v>
      </c>
      <c r="C265" s="39" t="n">
        <f aca="false">'Exhibiciones '!U17</f>
        <v>151630</v>
      </c>
      <c r="D265" s="39" t="str">
        <f aca="false">'Exhibiciones '!V17</f>
        <v>Muñoz Lara Karla Paola</v>
      </c>
      <c r="E265" s="39" t="n">
        <f aca="false">'Exhibiciones '!F17</f>
        <v>48</v>
      </c>
      <c r="H265" s="39" t="n">
        <f aca="false">'Exhibiciones '!AF17</f>
        <v>0</v>
      </c>
      <c r="I265" s="39" t="n">
        <f aca="false">'Exhibiciones '!AG17</f>
        <v>0</v>
      </c>
      <c r="L265" s="56" t="n">
        <f aca="false">SUM(F265:K265)</f>
        <v>0</v>
      </c>
      <c r="M265" s="40" t="n">
        <v>1</v>
      </c>
    </row>
    <row r="266" customFormat="false" ht="15" hidden="false" customHeight="false" outlineLevel="0" collapsed="false">
      <c r="A266" s="55" t="str">
        <f aca="false">'Exhibiciones '!$A$4</f>
        <v>ECATEPEC</v>
      </c>
      <c r="B266" s="39" t="str">
        <f aca="false">'Exhibiciones '!D18</f>
        <v>Botas</v>
      </c>
      <c r="C266" s="39" t="n">
        <f aca="false">'Exhibiciones '!U18</f>
        <v>151630</v>
      </c>
      <c r="D266" s="39" t="str">
        <f aca="false">'Exhibiciones '!V18</f>
        <v>Muñoz Lara Karla Paola</v>
      </c>
      <c r="E266" s="39" t="n">
        <f aca="false">'Exhibiciones '!F18</f>
        <v>39</v>
      </c>
      <c r="H266" s="39" t="n">
        <f aca="false">'Exhibiciones '!AF18</f>
        <v>0</v>
      </c>
      <c r="I266" s="39" t="n">
        <f aca="false">'Exhibiciones '!AG18</f>
        <v>0</v>
      </c>
      <c r="L266" s="56" t="n">
        <f aca="false">SUM(F266:K266)</f>
        <v>0</v>
      </c>
      <c r="M266" s="40" t="n">
        <v>1</v>
      </c>
    </row>
    <row r="267" customFormat="false" ht="15" hidden="false" customHeight="false" outlineLevel="0" collapsed="false">
      <c r="A267" s="55" t="str">
        <f aca="false">'Exhibiciones '!$A$4</f>
        <v>ECATEPEC</v>
      </c>
      <c r="B267" s="39" t="str">
        <f aca="false">'Exhibiciones '!D19</f>
        <v>Botas</v>
      </c>
      <c r="C267" s="39" t="n">
        <f aca="false">'Exhibiciones '!U19</f>
        <v>151630</v>
      </c>
      <c r="D267" s="39" t="str">
        <f aca="false">'Exhibiciones '!V19</f>
        <v>Muñoz Lara Karla Paola</v>
      </c>
      <c r="E267" s="39" t="n">
        <f aca="false">'Exhibiciones '!F19</f>
        <v>26</v>
      </c>
      <c r="H267" s="39" t="n">
        <f aca="false">'Exhibiciones '!AF19</f>
        <v>0</v>
      </c>
      <c r="I267" s="39" t="n">
        <f aca="false">'Exhibiciones '!AG19</f>
        <v>0</v>
      </c>
      <c r="L267" s="56" t="n">
        <f aca="false">SUM(F267:K267)</f>
        <v>0</v>
      </c>
      <c r="M267" s="40" t="n">
        <v>1</v>
      </c>
    </row>
    <row r="268" customFormat="false" ht="15" hidden="false" customHeight="false" outlineLevel="0" collapsed="false">
      <c r="A268" s="55" t="str">
        <f aca="false">'Exhibiciones '!$A$4</f>
        <v>ECATEPEC</v>
      </c>
      <c r="B268" s="39" t="str">
        <f aca="false">'Exhibiciones '!D20</f>
        <v>Botas</v>
      </c>
      <c r="C268" s="39" t="n">
        <f aca="false">'Exhibiciones '!U20</f>
        <v>151630</v>
      </c>
      <c r="D268" s="39" t="str">
        <f aca="false">'Exhibiciones '!V20</f>
        <v>Muñoz Lara Karla Paola</v>
      </c>
      <c r="E268" s="39" t="n">
        <f aca="false">'Exhibiciones '!F20</f>
        <v>56</v>
      </c>
      <c r="H268" s="39" t="n">
        <f aca="false">'Exhibiciones '!AF20</f>
        <v>0</v>
      </c>
      <c r="I268" s="39" t="n">
        <f aca="false">'Exhibiciones '!AG20</f>
        <v>0</v>
      </c>
      <c r="L268" s="56" t="n">
        <f aca="false">SUM(F268:K268)</f>
        <v>0</v>
      </c>
      <c r="M268" s="40" t="n">
        <v>1</v>
      </c>
    </row>
    <row r="269" customFormat="false" ht="15" hidden="false" customHeight="false" outlineLevel="0" collapsed="false">
      <c r="A269" s="55" t="str">
        <f aca="false">'Exhibiciones '!$A$4</f>
        <v>ECATEPEC</v>
      </c>
      <c r="B269" s="39" t="str">
        <f aca="false">'Exhibiciones '!D21</f>
        <v>Botas</v>
      </c>
      <c r="C269" s="39" t="n">
        <f aca="false">'Exhibiciones '!U21</f>
        <v>151630</v>
      </c>
      <c r="D269" s="39" t="str">
        <f aca="false">'Exhibiciones '!V21</f>
        <v>Muñoz Lara Karla Paola</v>
      </c>
      <c r="E269" s="39" t="n">
        <f aca="false">'Exhibiciones '!F21</f>
        <v>137</v>
      </c>
      <c r="H269" s="39" t="n">
        <f aca="false">'Exhibiciones '!AF21</f>
        <v>0</v>
      </c>
      <c r="I269" s="39" t="n">
        <f aca="false">'Exhibiciones '!AG21</f>
        <v>0</v>
      </c>
      <c r="L269" s="56" t="n">
        <f aca="false">SUM(F269:K269)</f>
        <v>0</v>
      </c>
      <c r="M269" s="40" t="n">
        <v>1</v>
      </c>
    </row>
    <row r="270" customFormat="false" ht="15" hidden="false" customHeight="false" outlineLevel="0" collapsed="false">
      <c r="A270" s="55" t="str">
        <f aca="false">'Exhibiciones '!$A$4</f>
        <v>ECATEPEC</v>
      </c>
      <c r="B270" s="39" t="str">
        <f aca="false">'Exhibiciones '!D22</f>
        <v>Botas</v>
      </c>
      <c r="C270" s="39" t="n">
        <f aca="false">'Exhibiciones '!U22</f>
        <v>151630</v>
      </c>
      <c r="D270" s="39" t="str">
        <f aca="false">'Exhibiciones '!V22</f>
        <v>Muñoz Lara Karla Paola</v>
      </c>
      <c r="E270" s="39" t="n">
        <f aca="false">'Exhibiciones '!F22</f>
        <v>32</v>
      </c>
      <c r="H270" s="39" t="n">
        <f aca="false">'Exhibiciones '!AF22</f>
        <v>0</v>
      </c>
      <c r="I270" s="39" t="n">
        <f aca="false">'Exhibiciones '!AG22</f>
        <v>0</v>
      </c>
      <c r="L270" s="56" t="n">
        <f aca="false">SUM(F270:K270)</f>
        <v>0</v>
      </c>
      <c r="M270" s="40" t="n">
        <v>1</v>
      </c>
    </row>
    <row r="271" customFormat="false" ht="15" hidden="false" customHeight="false" outlineLevel="0" collapsed="false">
      <c r="A271" s="55" t="str">
        <f aca="false">'Exhibiciones '!$A$4</f>
        <v>ECATEPEC</v>
      </c>
      <c r="B271" s="39" t="str">
        <f aca="false">'Exhibiciones '!D23</f>
        <v>Botas</v>
      </c>
      <c r="C271" s="39" t="n">
        <f aca="false">'Exhibiciones '!U23</f>
        <v>0</v>
      </c>
      <c r="D271" s="39" t="str">
        <f aca="false">'Exhibiciones '!V23</f>
        <v/>
      </c>
      <c r="E271" s="39" t="str">
        <f aca="false">'Exhibiciones '!F23</f>
        <v>-</v>
      </c>
      <c r="H271" s="39" t="n">
        <f aca="false">'Exhibiciones '!AF23</f>
        <v>0</v>
      </c>
      <c r="I271" s="39" t="n">
        <f aca="false">'Exhibiciones '!AG23</f>
        <v>0</v>
      </c>
      <c r="L271" s="56" t="n">
        <f aca="false">SUM(F271:K271)</f>
        <v>0</v>
      </c>
      <c r="M271" s="40" t="n">
        <v>1</v>
      </c>
    </row>
    <row r="272" customFormat="false" ht="15" hidden="false" customHeight="false" outlineLevel="0" collapsed="false">
      <c r="A272" s="55" t="str">
        <f aca="false">'Exhibiciones '!$A$4</f>
        <v>ECATEPEC</v>
      </c>
      <c r="B272" s="39" t="str">
        <f aca="false">'Exhibiciones '!D24</f>
        <v>Botas</v>
      </c>
      <c r="C272" s="39" t="n">
        <f aca="false">'Exhibiciones '!U24</f>
        <v>0</v>
      </c>
      <c r="D272" s="39" t="str">
        <f aca="false">'Exhibiciones '!V24</f>
        <v/>
      </c>
      <c r="E272" s="39" t="str">
        <f aca="false">'Exhibiciones '!F24</f>
        <v>-</v>
      </c>
      <c r="H272" s="39" t="n">
        <f aca="false">'Exhibiciones '!AF24</f>
        <v>0</v>
      </c>
      <c r="I272" s="39" t="n">
        <f aca="false">'Exhibiciones '!AG24</f>
        <v>0</v>
      </c>
      <c r="L272" s="56" t="n">
        <f aca="false">SUM(F272:K272)</f>
        <v>0</v>
      </c>
      <c r="M272" s="40" t="n">
        <v>1</v>
      </c>
    </row>
    <row r="273" customFormat="false" ht="15" hidden="false" customHeight="false" outlineLevel="0" collapsed="false">
      <c r="A273" s="55" t="str">
        <f aca="false">'Exhibiciones '!$A$4</f>
        <v>ECATEPEC</v>
      </c>
      <c r="B273" s="39" t="str">
        <f aca="false">'Exhibiciones '!D25</f>
        <v>Botas</v>
      </c>
      <c r="C273" s="39" t="n">
        <f aca="false">'Exhibiciones '!U25</f>
        <v>0</v>
      </c>
      <c r="D273" s="39" t="str">
        <f aca="false">'Exhibiciones '!V25</f>
        <v/>
      </c>
      <c r="E273" s="39" t="str">
        <f aca="false">'Exhibiciones '!F25</f>
        <v>-</v>
      </c>
      <c r="H273" s="39" t="n">
        <f aca="false">'Exhibiciones '!AF25</f>
        <v>0</v>
      </c>
      <c r="I273" s="39" t="n">
        <f aca="false">'Exhibiciones '!AG25</f>
        <v>0</v>
      </c>
      <c r="L273" s="56" t="n">
        <f aca="false">SUM(F273:K273)</f>
        <v>0</v>
      </c>
      <c r="M273" s="40" t="n">
        <v>1</v>
      </c>
    </row>
    <row r="274" customFormat="false" ht="15" hidden="false" customHeight="false" outlineLevel="0" collapsed="false">
      <c r="A274" s="55" t="str">
        <f aca="false">'Exhibiciones '!$A$4</f>
        <v>ECATEPEC</v>
      </c>
      <c r="B274" s="39" t="str">
        <f aca="false">'Exhibiciones '!D26</f>
        <v>Botas</v>
      </c>
      <c r="C274" s="39" t="n">
        <f aca="false">'Exhibiciones '!U26</f>
        <v>0</v>
      </c>
      <c r="D274" s="39" t="str">
        <f aca="false">'Exhibiciones '!V26</f>
        <v/>
      </c>
      <c r="E274" s="39" t="str">
        <f aca="false">'Exhibiciones '!F26</f>
        <v>-</v>
      </c>
      <c r="H274" s="39" t="n">
        <f aca="false">'Exhibiciones '!AF26</f>
        <v>0</v>
      </c>
      <c r="I274" s="39" t="n">
        <f aca="false">'Exhibiciones '!AG26</f>
        <v>0</v>
      </c>
      <c r="L274" s="56" t="n">
        <f aca="false">SUM(F274:K274)</f>
        <v>0</v>
      </c>
      <c r="M274" s="40" t="n">
        <v>1</v>
      </c>
    </row>
    <row r="275" customFormat="false" ht="15" hidden="false" customHeight="false" outlineLevel="0" collapsed="false">
      <c r="A275" s="55" t="str">
        <f aca="false">'Exhibiciones '!$A$4</f>
        <v>ECATEPEC</v>
      </c>
      <c r="B275" s="39" t="str">
        <f aca="false">'Exhibiciones '!D27</f>
        <v>Botas</v>
      </c>
      <c r="C275" s="39" t="n">
        <f aca="false">'Exhibiciones '!U27</f>
        <v>0</v>
      </c>
      <c r="D275" s="39" t="str">
        <f aca="false">'Exhibiciones '!V27</f>
        <v/>
      </c>
      <c r="E275" s="39" t="str">
        <f aca="false">'Exhibiciones '!F27</f>
        <v>-</v>
      </c>
      <c r="H275" s="39" t="n">
        <f aca="false">'Exhibiciones '!AF27</f>
        <v>0</v>
      </c>
      <c r="I275" s="39" t="n">
        <f aca="false">'Exhibiciones '!AG27</f>
        <v>0</v>
      </c>
      <c r="L275" s="56" t="n">
        <f aca="false">SUM(F275:K275)</f>
        <v>0</v>
      </c>
      <c r="M275" s="40" t="n">
        <v>1</v>
      </c>
    </row>
    <row r="276" customFormat="false" ht="15" hidden="false" customHeight="false" outlineLevel="0" collapsed="false">
      <c r="A276" s="55" t="str">
        <f aca="false">'Exhibiciones '!$A$4</f>
        <v>ECATEPEC</v>
      </c>
      <c r="B276" s="39" t="str">
        <f aca="false">'Exhibiciones '!D28</f>
        <v>Botas</v>
      </c>
      <c r="C276" s="39" t="n">
        <f aca="false">'Exhibiciones '!U28</f>
        <v>0</v>
      </c>
      <c r="D276" s="39" t="str">
        <f aca="false">'Exhibiciones '!V28</f>
        <v/>
      </c>
      <c r="E276" s="39" t="str">
        <f aca="false">'Exhibiciones '!F28</f>
        <v>-</v>
      </c>
      <c r="H276" s="39" t="n">
        <f aca="false">'Exhibiciones '!AF28</f>
        <v>0</v>
      </c>
      <c r="I276" s="39" t="n">
        <f aca="false">'Exhibiciones '!AG28</f>
        <v>0</v>
      </c>
      <c r="L276" s="56" t="n">
        <f aca="false">SUM(F276:K276)</f>
        <v>0</v>
      </c>
      <c r="M276" s="40" t="n">
        <v>1</v>
      </c>
    </row>
    <row r="277" customFormat="false" ht="15" hidden="false" customHeight="false" outlineLevel="0" collapsed="false">
      <c r="A277" s="55" t="str">
        <f aca="false">'Exhibiciones '!$A$4</f>
        <v>ECATEPEC</v>
      </c>
      <c r="B277" s="39" t="str">
        <f aca="false">'Exhibiciones '!D29</f>
        <v>Botas</v>
      </c>
      <c r="C277" s="39" t="n">
        <f aca="false">'Exhibiciones '!U29</f>
        <v>0</v>
      </c>
      <c r="D277" s="39" t="str">
        <f aca="false">'Exhibiciones '!V29</f>
        <v/>
      </c>
      <c r="E277" s="39" t="str">
        <f aca="false">'Exhibiciones '!F29</f>
        <v>-</v>
      </c>
      <c r="H277" s="39" t="n">
        <f aca="false">'Exhibiciones '!AF29</f>
        <v>0</v>
      </c>
      <c r="I277" s="39" t="n">
        <f aca="false">'Exhibiciones '!AG29</f>
        <v>0</v>
      </c>
      <c r="L277" s="56" t="n">
        <f aca="false">SUM(F277:K277)</f>
        <v>0</v>
      </c>
      <c r="M277" s="40" t="n">
        <v>1</v>
      </c>
    </row>
    <row r="278" customFormat="false" ht="15" hidden="false" customHeight="false" outlineLevel="0" collapsed="false">
      <c r="A278" s="55" t="str">
        <f aca="false">'Exhibiciones '!$A$4</f>
        <v>ECATEPEC</v>
      </c>
      <c r="B278" s="39" t="str">
        <f aca="false">'Exhibiciones '!D30</f>
        <v>Botas</v>
      </c>
      <c r="C278" s="39" t="n">
        <f aca="false">'Exhibiciones '!U30</f>
        <v>0</v>
      </c>
      <c r="D278" s="39" t="str">
        <f aca="false">'Exhibiciones '!V30</f>
        <v/>
      </c>
      <c r="E278" s="39" t="str">
        <f aca="false">'Exhibiciones '!F30</f>
        <v>-</v>
      </c>
      <c r="H278" s="39" t="n">
        <f aca="false">'Exhibiciones '!AF30</f>
        <v>0</v>
      </c>
      <c r="I278" s="39" t="n">
        <f aca="false">'Exhibiciones '!AG30</f>
        <v>0</v>
      </c>
      <c r="L278" s="56" t="n">
        <f aca="false">SUM(F278:K278)</f>
        <v>0</v>
      </c>
      <c r="M278" s="40" t="n">
        <v>1</v>
      </c>
    </row>
    <row r="279" customFormat="false" ht="15" hidden="false" customHeight="false" outlineLevel="0" collapsed="false">
      <c r="A279" s="55" t="str">
        <f aca="false">'Exhibiciones '!$A$4</f>
        <v>ECATEPEC</v>
      </c>
      <c r="B279" s="39" t="str">
        <f aca="false">'Exhibiciones '!D31</f>
        <v>Botas</v>
      </c>
      <c r="C279" s="39" t="n">
        <f aca="false">'Exhibiciones '!U31</f>
        <v>0</v>
      </c>
      <c r="D279" s="39" t="str">
        <f aca="false">'Exhibiciones '!V31</f>
        <v/>
      </c>
      <c r="E279" s="39" t="str">
        <f aca="false">'Exhibiciones '!F31</f>
        <v>-</v>
      </c>
      <c r="H279" s="39" t="n">
        <f aca="false">'Exhibiciones '!AF31</f>
        <v>0</v>
      </c>
      <c r="I279" s="39" t="n">
        <f aca="false">'Exhibiciones '!AG31</f>
        <v>0</v>
      </c>
      <c r="L279" s="56" t="n">
        <f aca="false">SUM(F279:K279)</f>
        <v>0</v>
      </c>
      <c r="M279" s="40" t="n">
        <v>1</v>
      </c>
    </row>
    <row r="280" customFormat="false" ht="15" hidden="false" customHeight="false" outlineLevel="0" collapsed="false">
      <c r="A280" s="55" t="str">
        <f aca="false">'Exhibiciones '!$A$4</f>
        <v>ECATEPEC</v>
      </c>
      <c r="B280" s="39" t="str">
        <f aca="false">'Exhibiciones '!D32</f>
        <v>Botas</v>
      </c>
      <c r="C280" s="39" t="n">
        <f aca="false">'Exhibiciones '!U32</f>
        <v>0</v>
      </c>
      <c r="D280" s="39" t="str">
        <f aca="false">'Exhibiciones '!V32</f>
        <v/>
      </c>
      <c r="E280" s="39" t="str">
        <f aca="false">'Exhibiciones '!F32</f>
        <v>-</v>
      </c>
      <c r="H280" s="39" t="n">
        <f aca="false">'Exhibiciones '!AF32</f>
        <v>0</v>
      </c>
      <c r="I280" s="39" t="n">
        <f aca="false">'Exhibiciones '!AG32</f>
        <v>0</v>
      </c>
      <c r="L280" s="56" t="n">
        <f aca="false">SUM(F280:K280)</f>
        <v>0</v>
      </c>
      <c r="M280" s="40" t="n">
        <v>1</v>
      </c>
    </row>
    <row r="281" customFormat="false" ht="15" hidden="false" customHeight="false" outlineLevel="0" collapsed="false">
      <c r="A281" s="55" t="str">
        <f aca="false">'Exhibiciones '!$A$4</f>
        <v>ECATEPEC</v>
      </c>
      <c r="B281" s="39" t="str">
        <f aca="false">'Exhibiciones '!D33</f>
        <v>Botas</v>
      </c>
      <c r="C281" s="39" t="n">
        <f aca="false">'Exhibiciones '!U33</f>
        <v>0</v>
      </c>
      <c r="D281" s="39" t="str">
        <f aca="false">'Exhibiciones '!V33</f>
        <v/>
      </c>
      <c r="E281" s="39" t="str">
        <f aca="false">'Exhibiciones '!F33</f>
        <v>-</v>
      </c>
      <c r="H281" s="39" t="n">
        <f aca="false">'Exhibiciones '!AF33</f>
        <v>0</v>
      </c>
      <c r="I281" s="39" t="n">
        <f aca="false">'Exhibiciones '!AG33</f>
        <v>0</v>
      </c>
      <c r="L281" s="56" t="n">
        <f aca="false">SUM(F281:K281)</f>
        <v>0</v>
      </c>
      <c r="M281" s="40" t="n">
        <v>1</v>
      </c>
    </row>
    <row r="282" customFormat="false" ht="15" hidden="false" customHeight="false" outlineLevel="0" collapsed="false">
      <c r="A282" s="55" t="str">
        <f aca="false">'Exhibiciones '!$A$4</f>
        <v>ECATEPEC</v>
      </c>
      <c r="B282" s="39" t="str">
        <f aca="false">'Exhibiciones '!D34</f>
        <v>Botas</v>
      </c>
      <c r="C282" s="39" t="n">
        <f aca="false">'Exhibiciones '!U34</f>
        <v>0</v>
      </c>
      <c r="D282" s="39" t="str">
        <f aca="false">'Exhibiciones '!V34</f>
        <v/>
      </c>
      <c r="E282" s="39" t="str">
        <f aca="false">'Exhibiciones '!F34</f>
        <v>-</v>
      </c>
      <c r="H282" s="39" t="n">
        <f aca="false">'Exhibiciones '!AF34</f>
        <v>0</v>
      </c>
      <c r="I282" s="39" t="n">
        <f aca="false">'Exhibiciones '!AG34</f>
        <v>0</v>
      </c>
      <c r="L282" s="56" t="n">
        <f aca="false">SUM(F282:K282)</f>
        <v>0</v>
      </c>
      <c r="M282" s="40" t="n">
        <v>1</v>
      </c>
    </row>
    <row r="283" customFormat="false" ht="15" hidden="false" customHeight="false" outlineLevel="0" collapsed="false">
      <c r="A283" s="55" t="str">
        <f aca="false">'Exhibiciones '!$A$4</f>
        <v>ECATEPEC</v>
      </c>
      <c r="L283" s="56" t="n">
        <f aca="false">SUM(F283:K283)</f>
        <v>0</v>
      </c>
      <c r="M283" s="40" t="n">
        <v>1</v>
      </c>
    </row>
    <row r="284" customFormat="false" ht="15" hidden="false" customHeight="false" outlineLevel="0" collapsed="false">
      <c r="A284" s="55" t="str">
        <f aca="false">'Exhibiciones '!$A$4</f>
        <v>ECATEPEC</v>
      </c>
      <c r="B284" s="39" t="str">
        <f aca="false">'Exhibiciones '!D36</f>
        <v>Caballeros</v>
      </c>
      <c r="C284" s="39" t="n">
        <f aca="false">'Exhibiciones '!U36</f>
        <v>139272</v>
      </c>
      <c r="D284" s="39" t="str">
        <f aca="false">'Exhibiciones '!V36</f>
        <v>Guzman Navarrete Arlen Esmeralda</v>
      </c>
      <c r="E284" s="39" t="n">
        <f aca="false">'Exhibiciones '!F36</f>
        <v>66</v>
      </c>
      <c r="H284" s="39" t="n">
        <f aca="false">'Exhibiciones '!AF36</f>
        <v>0</v>
      </c>
      <c r="I284" s="39" t="n">
        <f aca="false">'Exhibiciones '!AG36</f>
        <v>0</v>
      </c>
      <c r="L284" s="56" t="n">
        <f aca="false">SUM(F284:K284)</f>
        <v>0</v>
      </c>
      <c r="M284" s="40" t="n">
        <v>1</v>
      </c>
    </row>
    <row r="285" customFormat="false" ht="15" hidden="false" customHeight="false" outlineLevel="0" collapsed="false">
      <c r="A285" s="55" t="str">
        <f aca="false">'Exhibiciones '!$A$4</f>
        <v>ECATEPEC</v>
      </c>
      <c r="B285" s="39" t="str">
        <f aca="false">'Exhibiciones '!D37</f>
        <v>Caballeros</v>
      </c>
      <c r="C285" s="39" t="n">
        <f aca="false">'Exhibiciones '!U37</f>
        <v>139272</v>
      </c>
      <c r="D285" s="39" t="str">
        <f aca="false">'Exhibiciones '!V37</f>
        <v>Guzman Navarrete Arlen Esmeralda</v>
      </c>
      <c r="E285" s="39" t="n">
        <f aca="false">'Exhibiciones '!F37</f>
        <v>62</v>
      </c>
      <c r="H285" s="39" t="n">
        <f aca="false">'Exhibiciones '!AF37</f>
        <v>0</v>
      </c>
      <c r="I285" s="39" t="n">
        <f aca="false">'Exhibiciones '!AG37</f>
        <v>0</v>
      </c>
      <c r="L285" s="56" t="n">
        <f aca="false">SUM(F285:K285)</f>
        <v>0</v>
      </c>
      <c r="M285" s="40" t="n">
        <v>1</v>
      </c>
    </row>
    <row r="286" customFormat="false" ht="15" hidden="false" customHeight="false" outlineLevel="0" collapsed="false">
      <c r="A286" s="55" t="str">
        <f aca="false">'Exhibiciones '!$A$4</f>
        <v>ECATEPEC</v>
      </c>
      <c r="B286" s="39" t="str">
        <f aca="false">'Exhibiciones '!D38</f>
        <v>Caballeros</v>
      </c>
      <c r="C286" s="39" t="n">
        <f aca="false">'Exhibiciones '!U38</f>
        <v>145279</v>
      </c>
      <c r="D286" s="39" t="str">
        <f aca="false">'Exhibiciones '!V38</f>
        <v>Ferrusca Solis Karla Marcela</v>
      </c>
      <c r="E286" s="39" t="n">
        <f aca="false">'Exhibiciones '!F38</f>
        <v>74</v>
      </c>
      <c r="H286" s="39" t="n">
        <f aca="false">'Exhibiciones '!AF38</f>
        <v>0</v>
      </c>
      <c r="I286" s="39" t="n">
        <f aca="false">'Exhibiciones '!AG38</f>
        <v>0</v>
      </c>
      <c r="L286" s="56" t="n">
        <f aca="false">SUM(F286:K286)</f>
        <v>0</v>
      </c>
      <c r="M286" s="40" t="n">
        <v>1</v>
      </c>
    </row>
    <row r="287" customFormat="false" ht="15" hidden="false" customHeight="false" outlineLevel="0" collapsed="false">
      <c r="A287" s="55" t="str">
        <f aca="false">'Exhibiciones '!$A$4</f>
        <v>ECATEPEC</v>
      </c>
      <c r="B287" s="39" t="str">
        <f aca="false">'Exhibiciones '!D39</f>
        <v>Caballeros</v>
      </c>
      <c r="C287" s="39" t="n">
        <f aca="false">'Exhibiciones '!U39</f>
        <v>145279</v>
      </c>
      <c r="D287" s="39" t="str">
        <f aca="false">'Exhibiciones '!V39</f>
        <v>Ferrusca Solis Karla Marcela</v>
      </c>
      <c r="E287" s="39" t="n">
        <f aca="false">'Exhibiciones '!F39</f>
        <v>85</v>
      </c>
      <c r="H287" s="39" t="n">
        <f aca="false">'Exhibiciones '!AF39</f>
        <v>0</v>
      </c>
      <c r="I287" s="39" t="n">
        <f aca="false">'Exhibiciones '!AG39</f>
        <v>0</v>
      </c>
      <c r="L287" s="56" t="n">
        <f aca="false">SUM(F287:K287)</f>
        <v>0</v>
      </c>
      <c r="M287" s="40" t="n">
        <v>1</v>
      </c>
    </row>
    <row r="288" customFormat="false" ht="15" hidden="false" customHeight="false" outlineLevel="0" collapsed="false">
      <c r="A288" s="55" t="str">
        <f aca="false">'Exhibiciones '!$A$4</f>
        <v>ECATEPEC</v>
      </c>
      <c r="B288" s="39" t="str">
        <f aca="false">'Exhibiciones '!D40</f>
        <v>Caballeros</v>
      </c>
      <c r="C288" s="39" t="n">
        <f aca="false">'Exhibiciones '!U40</f>
        <v>145279</v>
      </c>
      <c r="D288" s="39" t="str">
        <f aca="false">'Exhibiciones '!V40</f>
        <v>Ferrusca Solis Karla Marcela</v>
      </c>
      <c r="E288" s="39" t="n">
        <f aca="false">'Exhibiciones '!F40</f>
        <v>51</v>
      </c>
      <c r="H288" s="39" t="n">
        <f aca="false">'Exhibiciones '!AF40</f>
        <v>0</v>
      </c>
      <c r="I288" s="39" t="n">
        <f aca="false">'Exhibiciones '!AG40</f>
        <v>0</v>
      </c>
      <c r="L288" s="56" t="n">
        <f aca="false">SUM(F288:K288)</f>
        <v>0</v>
      </c>
      <c r="M288" s="40" t="n">
        <v>1</v>
      </c>
    </row>
    <row r="289" customFormat="false" ht="15" hidden="false" customHeight="false" outlineLevel="0" collapsed="false">
      <c r="A289" s="55" t="str">
        <f aca="false">'Exhibiciones '!$A$4</f>
        <v>ECATEPEC</v>
      </c>
      <c r="B289" s="39" t="str">
        <f aca="false">'Exhibiciones '!D41</f>
        <v>Caballeros</v>
      </c>
      <c r="C289" s="39" t="n">
        <f aca="false">'Exhibiciones '!U41</f>
        <v>145279</v>
      </c>
      <c r="D289" s="39" t="str">
        <f aca="false">'Exhibiciones '!V41</f>
        <v>Ferrusca Solis Karla Marcela</v>
      </c>
      <c r="E289" s="39" t="n">
        <f aca="false">'Exhibiciones '!F41</f>
        <v>75</v>
      </c>
      <c r="H289" s="39" t="n">
        <f aca="false">'Exhibiciones '!AF41</f>
        <v>0</v>
      </c>
      <c r="I289" s="39" t="n">
        <f aca="false">'Exhibiciones '!AG41</f>
        <v>1</v>
      </c>
      <c r="L289" s="56" t="n">
        <f aca="false">SUM(F289:K289)</f>
        <v>1</v>
      </c>
      <c r="M289" s="40" t="n">
        <v>1</v>
      </c>
    </row>
    <row r="290" customFormat="false" ht="15" hidden="false" customHeight="false" outlineLevel="0" collapsed="false">
      <c r="A290" s="55" t="str">
        <f aca="false">'Exhibiciones '!$A$4</f>
        <v>ECATEPEC</v>
      </c>
      <c r="B290" s="39" t="str">
        <f aca="false">'Exhibiciones '!D42</f>
        <v>Caballeros</v>
      </c>
      <c r="C290" s="39" t="n">
        <f aca="false">'Exhibiciones '!U42</f>
        <v>145279</v>
      </c>
      <c r="D290" s="39" t="str">
        <f aca="false">'Exhibiciones '!V42</f>
        <v>Ferrusca Solis Karla Marcela</v>
      </c>
      <c r="E290" s="39" t="n">
        <f aca="false">'Exhibiciones '!F42</f>
        <v>60</v>
      </c>
      <c r="H290" s="39" t="n">
        <f aca="false">'Exhibiciones '!AF42</f>
        <v>0</v>
      </c>
      <c r="I290" s="39" t="n">
        <f aca="false">'Exhibiciones '!AG42</f>
        <v>1</v>
      </c>
      <c r="L290" s="56" t="n">
        <f aca="false">SUM(F290:K290)</f>
        <v>1</v>
      </c>
      <c r="M290" s="40" t="n">
        <v>1</v>
      </c>
    </row>
    <row r="291" customFormat="false" ht="15" hidden="false" customHeight="false" outlineLevel="0" collapsed="false">
      <c r="A291" s="55" t="str">
        <f aca="false">'Exhibiciones '!$A$4</f>
        <v>ECATEPEC</v>
      </c>
      <c r="B291" s="39" t="str">
        <f aca="false">'Exhibiciones '!D43</f>
        <v>Caballeros</v>
      </c>
      <c r="C291" s="39" t="n">
        <f aca="false">'Exhibiciones '!U43</f>
        <v>139272</v>
      </c>
      <c r="D291" s="39" t="str">
        <f aca="false">'Exhibiciones '!V43</f>
        <v>Guzman Navarrete Arlen Esmeralda</v>
      </c>
      <c r="E291" s="39" t="n">
        <f aca="false">'Exhibiciones '!F43</f>
        <v>81</v>
      </c>
      <c r="H291" s="39" t="n">
        <f aca="false">'Exhibiciones '!AF43</f>
        <v>0</v>
      </c>
      <c r="I291" s="39" t="n">
        <f aca="false">'Exhibiciones '!AG43</f>
        <v>1</v>
      </c>
      <c r="L291" s="56" t="n">
        <f aca="false">SUM(F291:K291)</f>
        <v>1</v>
      </c>
      <c r="M291" s="40" t="n">
        <v>1</v>
      </c>
    </row>
    <row r="292" customFormat="false" ht="15" hidden="false" customHeight="false" outlineLevel="0" collapsed="false">
      <c r="A292" s="55" t="str">
        <f aca="false">'Exhibiciones '!$A$4</f>
        <v>ECATEPEC</v>
      </c>
      <c r="B292" s="39" t="str">
        <f aca="false">'Exhibiciones '!D44</f>
        <v>Caballeros</v>
      </c>
      <c r="C292" s="39" t="n">
        <f aca="false">'Exhibiciones '!U44</f>
        <v>139272</v>
      </c>
      <c r="D292" s="39" t="str">
        <f aca="false">'Exhibiciones '!V44</f>
        <v>Guzman Navarrete Arlen Esmeralda</v>
      </c>
      <c r="E292" s="39" t="n">
        <f aca="false">'Exhibiciones '!F44</f>
        <v>57</v>
      </c>
      <c r="H292" s="39" t="n">
        <f aca="false">'Exhibiciones '!AF44</f>
        <v>0</v>
      </c>
      <c r="I292" s="39" t="n">
        <f aca="false">'Exhibiciones '!AG44</f>
        <v>0</v>
      </c>
      <c r="L292" s="56" t="n">
        <f aca="false">SUM(F292:K292)</f>
        <v>0</v>
      </c>
      <c r="M292" s="40" t="n">
        <v>1</v>
      </c>
    </row>
    <row r="293" customFormat="false" ht="15" hidden="false" customHeight="false" outlineLevel="0" collapsed="false">
      <c r="A293" s="55" t="str">
        <f aca="false">'Exhibiciones '!$A$4</f>
        <v>ECATEPEC</v>
      </c>
      <c r="B293" s="39" t="str">
        <f aca="false">'Exhibiciones '!D45</f>
        <v>Caballeros</v>
      </c>
      <c r="C293" s="39" t="n">
        <f aca="false">'Exhibiciones '!U45</f>
        <v>0</v>
      </c>
      <c r="D293" s="39" t="str">
        <f aca="false">'Exhibiciones '!V45</f>
        <v/>
      </c>
      <c r="E293" s="39" t="str">
        <f aca="false">'Exhibiciones '!F45</f>
        <v>-</v>
      </c>
      <c r="H293" s="39" t="n">
        <f aca="false">'Exhibiciones '!AF45</f>
        <v>0</v>
      </c>
      <c r="I293" s="39" t="n">
        <f aca="false">'Exhibiciones '!AG45</f>
        <v>0</v>
      </c>
      <c r="L293" s="56" t="n">
        <f aca="false">SUM(F293:K293)</f>
        <v>0</v>
      </c>
      <c r="M293" s="40" t="n">
        <v>1</v>
      </c>
    </row>
    <row r="294" customFormat="false" ht="15" hidden="false" customHeight="false" outlineLevel="0" collapsed="false">
      <c r="A294" s="55" t="str">
        <f aca="false">'Exhibiciones '!$A$4</f>
        <v>ECATEPEC</v>
      </c>
      <c r="B294" s="39" t="str">
        <f aca="false">'Exhibiciones '!D46</f>
        <v>Caballeros</v>
      </c>
      <c r="C294" s="39" t="n">
        <f aca="false">'Exhibiciones '!U46</f>
        <v>0</v>
      </c>
      <c r="D294" s="39" t="str">
        <f aca="false">'Exhibiciones '!V46</f>
        <v/>
      </c>
      <c r="E294" s="39" t="str">
        <f aca="false">'Exhibiciones '!F46</f>
        <v>-</v>
      </c>
      <c r="H294" s="39" t="n">
        <f aca="false">'Exhibiciones '!AF46</f>
        <v>0</v>
      </c>
      <c r="I294" s="39" t="n">
        <f aca="false">'Exhibiciones '!AG46</f>
        <v>0</v>
      </c>
      <c r="L294" s="56" t="n">
        <f aca="false">SUM(F294:K294)</f>
        <v>0</v>
      </c>
      <c r="M294" s="40" t="n">
        <v>1</v>
      </c>
    </row>
    <row r="295" customFormat="false" ht="15" hidden="false" customHeight="false" outlineLevel="0" collapsed="false">
      <c r="A295" s="55" t="str">
        <f aca="false">'Exhibiciones '!$A$4</f>
        <v>ECATEPEC</v>
      </c>
      <c r="B295" s="39" t="str">
        <f aca="false">'Exhibiciones '!D47</f>
        <v>Caballeros</v>
      </c>
      <c r="C295" s="39" t="n">
        <f aca="false">'Exhibiciones '!U47</f>
        <v>0</v>
      </c>
      <c r="D295" s="39" t="str">
        <f aca="false">'Exhibiciones '!V47</f>
        <v/>
      </c>
      <c r="E295" s="39" t="str">
        <f aca="false">'Exhibiciones '!F47</f>
        <v>-</v>
      </c>
      <c r="H295" s="39" t="n">
        <f aca="false">'Exhibiciones '!AF47</f>
        <v>0</v>
      </c>
      <c r="I295" s="39" t="n">
        <f aca="false">'Exhibiciones '!AG47</f>
        <v>0</v>
      </c>
      <c r="L295" s="56" t="n">
        <f aca="false">SUM(F295:K295)</f>
        <v>0</v>
      </c>
      <c r="M295" s="40" t="n">
        <v>1</v>
      </c>
    </row>
    <row r="296" customFormat="false" ht="15" hidden="false" customHeight="false" outlineLevel="0" collapsed="false">
      <c r="A296" s="55" t="str">
        <f aca="false">'Exhibiciones '!$A$4</f>
        <v>ECATEPEC</v>
      </c>
      <c r="B296" s="39" t="str">
        <f aca="false">'Exhibiciones '!D48</f>
        <v>Caballeros</v>
      </c>
      <c r="C296" s="39" t="n">
        <f aca="false">'Exhibiciones '!U48</f>
        <v>0</v>
      </c>
      <c r="D296" s="39" t="str">
        <f aca="false">'Exhibiciones '!V48</f>
        <v/>
      </c>
      <c r="E296" s="39" t="str">
        <f aca="false">'Exhibiciones '!F48</f>
        <v>-</v>
      </c>
      <c r="H296" s="39" t="n">
        <f aca="false">'Exhibiciones '!AF48</f>
        <v>0</v>
      </c>
      <c r="I296" s="39" t="n">
        <f aca="false">'Exhibiciones '!AG48</f>
        <v>0</v>
      </c>
      <c r="L296" s="56" t="n">
        <f aca="false">SUM(F296:K296)</f>
        <v>0</v>
      </c>
      <c r="M296" s="40" t="n">
        <v>1</v>
      </c>
    </row>
    <row r="297" customFormat="false" ht="15" hidden="false" customHeight="false" outlineLevel="0" collapsed="false">
      <c r="A297" s="55" t="str">
        <f aca="false">'Exhibiciones '!$A$4</f>
        <v>ECATEPEC</v>
      </c>
      <c r="B297" s="39" t="str">
        <f aca="false">'Exhibiciones '!D49</f>
        <v>Caballeros</v>
      </c>
      <c r="C297" s="39" t="n">
        <f aca="false">'Exhibiciones '!U49</f>
        <v>0</v>
      </c>
      <c r="D297" s="39" t="str">
        <f aca="false">'Exhibiciones '!V49</f>
        <v/>
      </c>
      <c r="E297" s="39" t="str">
        <f aca="false">'Exhibiciones '!F49</f>
        <v>-</v>
      </c>
      <c r="H297" s="39" t="n">
        <f aca="false">'Exhibiciones '!AF49</f>
        <v>0</v>
      </c>
      <c r="I297" s="39" t="n">
        <f aca="false">'Exhibiciones '!AG49</f>
        <v>0</v>
      </c>
      <c r="L297" s="56" t="n">
        <f aca="false">SUM(F297:K297)</f>
        <v>0</v>
      </c>
      <c r="M297" s="40" t="n">
        <v>1</v>
      </c>
    </row>
    <row r="298" customFormat="false" ht="15" hidden="false" customHeight="false" outlineLevel="0" collapsed="false">
      <c r="A298" s="55" t="str">
        <f aca="false">'Exhibiciones '!$A$4</f>
        <v>ECATEPEC</v>
      </c>
      <c r="B298" s="39" t="str">
        <f aca="false">'Exhibiciones '!D50</f>
        <v>Caballeros</v>
      </c>
      <c r="C298" s="39" t="n">
        <f aca="false">'Exhibiciones '!U50</f>
        <v>0</v>
      </c>
      <c r="D298" s="39" t="str">
        <f aca="false">'Exhibiciones '!V50</f>
        <v/>
      </c>
      <c r="E298" s="39" t="str">
        <f aca="false">'Exhibiciones '!F50</f>
        <v>-</v>
      </c>
      <c r="H298" s="39" t="n">
        <f aca="false">'Exhibiciones '!AF50</f>
        <v>0</v>
      </c>
      <c r="I298" s="39" t="n">
        <f aca="false">'Exhibiciones '!AG50</f>
        <v>0</v>
      </c>
      <c r="L298" s="56" t="n">
        <f aca="false">SUM(F298:K298)</f>
        <v>0</v>
      </c>
      <c r="M298" s="40" t="n">
        <v>1</v>
      </c>
    </row>
    <row r="299" customFormat="false" ht="15" hidden="false" customHeight="false" outlineLevel="0" collapsed="false">
      <c r="A299" s="55" t="str">
        <f aca="false">'Exhibiciones '!$A$4</f>
        <v>ECATEPEC</v>
      </c>
      <c r="B299" s="39" t="str">
        <f aca="false">'Exhibiciones '!D51</f>
        <v>Caballeros</v>
      </c>
      <c r="C299" s="39" t="n">
        <f aca="false">'Exhibiciones '!U51</f>
        <v>0</v>
      </c>
      <c r="D299" s="39" t="str">
        <f aca="false">'Exhibiciones '!V51</f>
        <v/>
      </c>
      <c r="E299" s="39" t="str">
        <f aca="false">'Exhibiciones '!F51</f>
        <v>-</v>
      </c>
      <c r="H299" s="39" t="n">
        <f aca="false">'Exhibiciones '!AF51</f>
        <v>0</v>
      </c>
      <c r="I299" s="39" t="n">
        <f aca="false">'Exhibiciones '!AG51</f>
        <v>0</v>
      </c>
      <c r="L299" s="56" t="n">
        <f aca="false">SUM(F299:K299)</f>
        <v>0</v>
      </c>
      <c r="M299" s="40" t="n">
        <v>1</v>
      </c>
    </row>
    <row r="300" customFormat="false" ht="15" hidden="false" customHeight="false" outlineLevel="0" collapsed="false">
      <c r="A300" s="55" t="str">
        <f aca="false">'Exhibiciones '!$A$4</f>
        <v>ECATEPEC</v>
      </c>
      <c r="B300" s="39" t="str">
        <f aca="false">'Exhibiciones '!D52</f>
        <v>Caballeros</v>
      </c>
      <c r="C300" s="39" t="n">
        <f aca="false">'Exhibiciones '!U52</f>
        <v>0</v>
      </c>
      <c r="D300" s="39" t="str">
        <f aca="false">'Exhibiciones '!V52</f>
        <v/>
      </c>
      <c r="E300" s="39" t="str">
        <f aca="false">'Exhibiciones '!F52</f>
        <v>-</v>
      </c>
      <c r="H300" s="39" t="n">
        <f aca="false">'Exhibiciones '!AF52</f>
        <v>0</v>
      </c>
      <c r="I300" s="39" t="n">
        <f aca="false">'Exhibiciones '!AG52</f>
        <v>0</v>
      </c>
      <c r="L300" s="56" t="n">
        <f aca="false">SUM(F300:K300)</f>
        <v>0</v>
      </c>
      <c r="M300" s="40" t="n">
        <v>1</v>
      </c>
    </row>
    <row r="301" customFormat="false" ht="15" hidden="false" customHeight="false" outlineLevel="0" collapsed="false">
      <c r="A301" s="55" t="str">
        <f aca="false">'Exhibiciones '!$A$4</f>
        <v>ECATEPEC</v>
      </c>
      <c r="B301" s="39" t="str">
        <f aca="false">'Exhibiciones '!D53</f>
        <v>Caballeros</v>
      </c>
      <c r="C301" s="39" t="n">
        <f aca="false">'Exhibiciones '!U53</f>
        <v>0</v>
      </c>
      <c r="D301" s="39" t="str">
        <f aca="false">'Exhibiciones '!V53</f>
        <v/>
      </c>
      <c r="E301" s="39" t="str">
        <f aca="false">'Exhibiciones '!F53</f>
        <v>-</v>
      </c>
      <c r="H301" s="39" t="n">
        <f aca="false">'Exhibiciones '!AF53</f>
        <v>0</v>
      </c>
      <c r="I301" s="39" t="n">
        <f aca="false">'Exhibiciones '!AG53</f>
        <v>0</v>
      </c>
      <c r="L301" s="56" t="n">
        <f aca="false">SUM(F301:K301)</f>
        <v>0</v>
      </c>
      <c r="M301" s="40" t="n">
        <v>1</v>
      </c>
    </row>
    <row r="302" customFormat="false" ht="15" hidden="false" customHeight="false" outlineLevel="0" collapsed="false">
      <c r="A302" s="55" t="str">
        <f aca="false">'Exhibiciones '!$A$4</f>
        <v>ECATEPEC</v>
      </c>
      <c r="B302" s="39" t="str">
        <f aca="false">'Exhibiciones '!D54</f>
        <v>Caballeros</v>
      </c>
      <c r="C302" s="39" t="n">
        <f aca="false">'Exhibiciones '!U54</f>
        <v>0</v>
      </c>
      <c r="D302" s="39" t="str">
        <f aca="false">'Exhibiciones '!V54</f>
        <v/>
      </c>
      <c r="E302" s="39" t="str">
        <f aca="false">'Exhibiciones '!F54</f>
        <v>-</v>
      </c>
      <c r="H302" s="39" t="n">
        <f aca="false">'Exhibiciones '!AF54</f>
        <v>0</v>
      </c>
      <c r="I302" s="39" t="n">
        <f aca="false">'Exhibiciones '!AG54</f>
        <v>0</v>
      </c>
      <c r="L302" s="56" t="n">
        <f aca="false">SUM(F302:K302)</f>
        <v>0</v>
      </c>
      <c r="M302" s="40" t="n">
        <v>1</v>
      </c>
    </row>
    <row r="303" customFormat="false" ht="15" hidden="false" customHeight="false" outlineLevel="0" collapsed="false">
      <c r="A303" s="55" t="str">
        <f aca="false">'Exhibiciones '!$A$4</f>
        <v>ECATEPEC</v>
      </c>
      <c r="B303" s="39" t="str">
        <f aca="false">'Exhibiciones '!D55</f>
        <v>Caballeros</v>
      </c>
      <c r="C303" s="39" t="n">
        <f aca="false">'Exhibiciones '!U55</f>
        <v>0</v>
      </c>
      <c r="D303" s="39" t="str">
        <f aca="false">'Exhibiciones '!V55</f>
        <v/>
      </c>
      <c r="E303" s="39" t="str">
        <f aca="false">'Exhibiciones '!F55</f>
        <v>-</v>
      </c>
      <c r="H303" s="39" t="n">
        <f aca="false">'Exhibiciones '!AF55</f>
        <v>0</v>
      </c>
      <c r="I303" s="39" t="n">
        <f aca="false">'Exhibiciones '!AG55</f>
        <v>0</v>
      </c>
      <c r="L303" s="56" t="n">
        <f aca="false">SUM(F303:K303)</f>
        <v>0</v>
      </c>
      <c r="M303" s="40" t="n">
        <v>1</v>
      </c>
    </row>
    <row r="304" customFormat="false" ht="15" hidden="false" customHeight="false" outlineLevel="0" collapsed="false">
      <c r="A304" s="55" t="str">
        <f aca="false">'Exhibiciones '!$A$4</f>
        <v>ECATEPEC</v>
      </c>
      <c r="L304" s="56" t="n">
        <f aca="false">SUM(F304:K304)</f>
        <v>0</v>
      </c>
      <c r="M304" s="40" t="n">
        <v>1</v>
      </c>
    </row>
    <row r="305" customFormat="false" ht="15" hidden="false" customHeight="false" outlineLevel="0" collapsed="false">
      <c r="A305" s="55" t="str">
        <f aca="false">'Exhibiciones '!$A$4</f>
        <v>ECATEPEC</v>
      </c>
      <c r="B305" s="39" t="str">
        <f aca="false">'Exhibiciones '!D57</f>
        <v>Confort</v>
      </c>
      <c r="C305" s="39" t="n">
        <f aca="false">'Exhibiciones '!U57</f>
        <v>136675</v>
      </c>
      <c r="D305" s="39" t="str">
        <f aca="false">'Exhibiciones '!V57</f>
        <v>Montiel Ramirez Cintya Elizabeth</v>
      </c>
      <c r="E305" s="39" t="n">
        <f aca="false">'Exhibiciones '!F57</f>
        <v>18</v>
      </c>
      <c r="H305" s="39" t="n">
        <f aca="false">'Exhibiciones '!AF57</f>
        <v>0</v>
      </c>
      <c r="I305" s="39" t="n">
        <f aca="false">'Exhibiciones '!AG57</f>
        <v>0</v>
      </c>
      <c r="L305" s="56" t="n">
        <f aca="false">SUM(F305:K305)</f>
        <v>0</v>
      </c>
      <c r="M305" s="40" t="n">
        <v>1</v>
      </c>
    </row>
    <row r="306" customFormat="false" ht="15" hidden="false" customHeight="false" outlineLevel="0" collapsed="false">
      <c r="A306" s="55" t="str">
        <f aca="false">'Exhibiciones '!$A$4</f>
        <v>ECATEPEC</v>
      </c>
      <c r="B306" s="39" t="str">
        <f aca="false">'Exhibiciones '!D58</f>
        <v>Confort</v>
      </c>
      <c r="C306" s="39" t="n">
        <f aca="false">'Exhibiciones '!U58</f>
        <v>136675</v>
      </c>
      <c r="D306" s="39" t="str">
        <f aca="false">'Exhibiciones '!V58</f>
        <v>Montiel Ramirez Cintya Elizabeth</v>
      </c>
      <c r="E306" s="39" t="n">
        <f aca="false">'Exhibiciones '!F58</f>
        <v>59</v>
      </c>
      <c r="H306" s="39" t="n">
        <f aca="false">'Exhibiciones '!AF58</f>
        <v>0</v>
      </c>
      <c r="I306" s="39" t="n">
        <f aca="false">'Exhibiciones '!AG58</f>
        <v>0</v>
      </c>
      <c r="L306" s="56" t="n">
        <f aca="false">SUM(F306:K306)</f>
        <v>0</v>
      </c>
      <c r="M306" s="40" t="n">
        <v>1</v>
      </c>
    </row>
    <row r="307" customFormat="false" ht="15" hidden="false" customHeight="false" outlineLevel="0" collapsed="false">
      <c r="A307" s="55" t="str">
        <f aca="false">'Exhibiciones '!$A$4</f>
        <v>ECATEPEC</v>
      </c>
      <c r="B307" s="39" t="str">
        <f aca="false">'Exhibiciones '!D59</f>
        <v>Confort</v>
      </c>
      <c r="C307" s="39" t="n">
        <f aca="false">'Exhibiciones '!U59</f>
        <v>136675</v>
      </c>
      <c r="D307" s="39" t="str">
        <f aca="false">'Exhibiciones '!V59</f>
        <v>Montiel Ramirez Cintya Elizabeth</v>
      </c>
      <c r="E307" s="39" t="n">
        <f aca="false">'Exhibiciones '!F59</f>
        <v>58</v>
      </c>
      <c r="H307" s="39" t="n">
        <f aca="false">'Exhibiciones '!AF59</f>
        <v>0</v>
      </c>
      <c r="I307" s="39" t="n">
        <f aca="false">'Exhibiciones '!AG59</f>
        <v>0</v>
      </c>
      <c r="L307" s="56" t="n">
        <f aca="false">SUM(F307:K307)</f>
        <v>0</v>
      </c>
      <c r="M307" s="40" t="n">
        <v>1</v>
      </c>
    </row>
    <row r="308" customFormat="false" ht="15" hidden="false" customHeight="false" outlineLevel="0" collapsed="false">
      <c r="A308" s="55" t="str">
        <f aca="false">'Exhibiciones '!$A$4</f>
        <v>ECATEPEC</v>
      </c>
      <c r="B308" s="39" t="str">
        <f aca="false">'Exhibiciones '!D60</f>
        <v>Confort</v>
      </c>
      <c r="C308" s="39" t="n">
        <f aca="false">'Exhibiciones '!U60</f>
        <v>136675</v>
      </c>
      <c r="D308" s="39" t="str">
        <f aca="false">'Exhibiciones '!V60</f>
        <v>Montiel Ramirez Cintya Elizabeth</v>
      </c>
      <c r="E308" s="39" t="n">
        <f aca="false">'Exhibiciones '!F60</f>
        <v>56</v>
      </c>
      <c r="H308" s="39" t="n">
        <f aca="false">'Exhibiciones '!AF60</f>
        <v>0</v>
      </c>
      <c r="I308" s="39" t="n">
        <f aca="false">'Exhibiciones '!AG60</f>
        <v>0</v>
      </c>
      <c r="L308" s="56" t="n">
        <f aca="false">SUM(F308:K308)</f>
        <v>0</v>
      </c>
      <c r="M308" s="40" t="n">
        <v>1</v>
      </c>
    </row>
    <row r="309" customFormat="false" ht="15" hidden="false" customHeight="false" outlineLevel="0" collapsed="false">
      <c r="A309" s="55" t="str">
        <f aca="false">'Exhibiciones '!$A$4</f>
        <v>ECATEPEC</v>
      </c>
      <c r="B309" s="39" t="str">
        <f aca="false">'Exhibiciones '!D61</f>
        <v>Confort</v>
      </c>
      <c r="C309" s="39" t="n">
        <f aca="false">'Exhibiciones '!U61</f>
        <v>136675</v>
      </c>
      <c r="D309" s="39" t="str">
        <f aca="false">'Exhibiciones '!V61</f>
        <v>Montiel Ramirez Cintya Elizabeth</v>
      </c>
      <c r="E309" s="39" t="n">
        <f aca="false">'Exhibiciones '!F61</f>
        <v>50</v>
      </c>
      <c r="H309" s="39" t="n">
        <f aca="false">'Exhibiciones '!AF61</f>
        <v>0</v>
      </c>
      <c r="I309" s="39" t="n">
        <f aca="false">'Exhibiciones '!AG61</f>
        <v>2</v>
      </c>
      <c r="L309" s="56" t="n">
        <f aca="false">SUM(F309:K309)</f>
        <v>2</v>
      </c>
      <c r="M309" s="40" t="n">
        <v>1</v>
      </c>
    </row>
    <row r="310" customFormat="false" ht="15" hidden="false" customHeight="false" outlineLevel="0" collapsed="false">
      <c r="A310" s="55" t="str">
        <f aca="false">'Exhibiciones '!$A$4</f>
        <v>ECATEPEC</v>
      </c>
      <c r="B310" s="39" t="str">
        <f aca="false">'Exhibiciones '!D62</f>
        <v>Confort</v>
      </c>
      <c r="C310" s="39" t="n">
        <f aca="false">'Exhibiciones '!U62</f>
        <v>136675</v>
      </c>
      <c r="D310" s="39" t="str">
        <f aca="false">'Exhibiciones '!V62</f>
        <v>Montiel Ramirez Cintya Elizabeth</v>
      </c>
      <c r="E310" s="39" t="n">
        <f aca="false">'Exhibiciones '!F62</f>
        <v>34</v>
      </c>
      <c r="H310" s="39" t="n">
        <f aca="false">'Exhibiciones '!AF62</f>
        <v>0</v>
      </c>
      <c r="I310" s="39" t="n">
        <f aca="false">'Exhibiciones '!AG62</f>
        <v>0</v>
      </c>
      <c r="L310" s="56" t="n">
        <f aca="false">SUM(F310:K310)</f>
        <v>0</v>
      </c>
      <c r="M310" s="40" t="n">
        <v>1</v>
      </c>
    </row>
    <row r="311" customFormat="false" ht="15" hidden="false" customHeight="false" outlineLevel="0" collapsed="false">
      <c r="A311" s="55" t="str">
        <f aca="false">'Exhibiciones '!$A$4</f>
        <v>ECATEPEC</v>
      </c>
      <c r="B311" s="39" t="str">
        <f aca="false">'Exhibiciones '!D63</f>
        <v>Confort</v>
      </c>
      <c r="C311" s="39" t="n">
        <f aca="false">'Exhibiciones '!U63</f>
        <v>0</v>
      </c>
      <c r="D311" s="39" t="str">
        <f aca="false">'Exhibiciones '!V63</f>
        <v/>
      </c>
      <c r="E311" s="39" t="str">
        <f aca="false">'Exhibiciones '!F63</f>
        <v>-</v>
      </c>
      <c r="H311" s="39" t="n">
        <f aca="false">'Exhibiciones '!AF63</f>
        <v>0</v>
      </c>
      <c r="I311" s="39" t="n">
        <f aca="false">'Exhibiciones '!AG63</f>
        <v>0</v>
      </c>
      <c r="L311" s="56" t="n">
        <f aca="false">SUM(F311:K311)</f>
        <v>0</v>
      </c>
      <c r="M311" s="40" t="n">
        <v>1</v>
      </c>
    </row>
    <row r="312" customFormat="false" ht="15" hidden="false" customHeight="false" outlineLevel="0" collapsed="false">
      <c r="A312" s="55" t="str">
        <f aca="false">'Exhibiciones '!$A$4</f>
        <v>ECATEPEC</v>
      </c>
      <c r="B312" s="39" t="str">
        <f aca="false">'Exhibiciones '!D64</f>
        <v>Confort</v>
      </c>
      <c r="C312" s="39" t="n">
        <f aca="false">'Exhibiciones '!U64</f>
        <v>0</v>
      </c>
      <c r="D312" s="39" t="str">
        <f aca="false">'Exhibiciones '!V64</f>
        <v/>
      </c>
      <c r="E312" s="39" t="str">
        <f aca="false">'Exhibiciones '!F64</f>
        <v>-</v>
      </c>
      <c r="H312" s="39" t="n">
        <f aca="false">'Exhibiciones '!AF64</f>
        <v>0</v>
      </c>
      <c r="I312" s="39" t="n">
        <f aca="false">'Exhibiciones '!AG64</f>
        <v>0</v>
      </c>
      <c r="L312" s="56" t="n">
        <f aca="false">SUM(F312:K312)</f>
        <v>0</v>
      </c>
      <c r="M312" s="40" t="n">
        <v>1</v>
      </c>
    </row>
    <row r="313" customFormat="false" ht="15" hidden="false" customHeight="false" outlineLevel="0" collapsed="false">
      <c r="A313" s="55" t="str">
        <f aca="false">'Exhibiciones '!$A$4</f>
        <v>ECATEPEC</v>
      </c>
      <c r="B313" s="39" t="str">
        <f aca="false">'Exhibiciones '!D65</f>
        <v>Confort</v>
      </c>
      <c r="C313" s="39" t="n">
        <f aca="false">'Exhibiciones '!U65</f>
        <v>0</v>
      </c>
      <c r="D313" s="39" t="str">
        <f aca="false">'Exhibiciones '!V65</f>
        <v/>
      </c>
      <c r="E313" s="39" t="str">
        <f aca="false">'Exhibiciones '!F65</f>
        <v>-</v>
      </c>
      <c r="H313" s="39" t="n">
        <f aca="false">'Exhibiciones '!AF65</f>
        <v>0</v>
      </c>
      <c r="I313" s="39" t="n">
        <f aca="false">'Exhibiciones '!AG65</f>
        <v>0</v>
      </c>
      <c r="L313" s="56" t="n">
        <f aca="false">SUM(F313:K313)</f>
        <v>0</v>
      </c>
      <c r="M313" s="40" t="n">
        <v>1</v>
      </c>
    </row>
    <row r="314" customFormat="false" ht="15" hidden="false" customHeight="false" outlineLevel="0" collapsed="false">
      <c r="A314" s="55" t="str">
        <f aca="false">'Exhibiciones '!$A$4</f>
        <v>ECATEPEC</v>
      </c>
      <c r="B314" s="39" t="str">
        <f aca="false">'Exhibiciones '!D66</f>
        <v>Confort</v>
      </c>
      <c r="C314" s="39" t="n">
        <f aca="false">'Exhibiciones '!U66</f>
        <v>0</v>
      </c>
      <c r="D314" s="39" t="str">
        <f aca="false">'Exhibiciones '!V66</f>
        <v/>
      </c>
      <c r="E314" s="39" t="str">
        <f aca="false">'Exhibiciones '!F66</f>
        <v>-</v>
      </c>
      <c r="H314" s="39" t="n">
        <f aca="false">'Exhibiciones '!AF66</f>
        <v>0</v>
      </c>
      <c r="I314" s="39" t="n">
        <f aca="false">'Exhibiciones '!AG66</f>
        <v>0</v>
      </c>
      <c r="L314" s="56" t="n">
        <f aca="false">SUM(F314:K314)</f>
        <v>0</v>
      </c>
      <c r="M314" s="40" t="n">
        <v>1</v>
      </c>
    </row>
    <row r="315" customFormat="false" ht="15" hidden="false" customHeight="false" outlineLevel="0" collapsed="false">
      <c r="A315" s="55" t="str">
        <f aca="false">'Exhibiciones '!$A$4</f>
        <v>ECATEPEC</v>
      </c>
      <c r="B315" s="39" t="str">
        <f aca="false">'Exhibiciones '!D67</f>
        <v>Confort</v>
      </c>
      <c r="C315" s="39" t="n">
        <f aca="false">'Exhibiciones '!U67</f>
        <v>0</v>
      </c>
      <c r="D315" s="39" t="str">
        <f aca="false">'Exhibiciones '!V67</f>
        <v/>
      </c>
      <c r="E315" s="39" t="str">
        <f aca="false">'Exhibiciones '!F67</f>
        <v>-</v>
      </c>
      <c r="H315" s="39" t="n">
        <f aca="false">'Exhibiciones '!AF67</f>
        <v>0</v>
      </c>
      <c r="I315" s="39" t="n">
        <f aca="false">'Exhibiciones '!AG67</f>
        <v>0</v>
      </c>
      <c r="L315" s="56" t="n">
        <f aca="false">SUM(F315:K315)</f>
        <v>0</v>
      </c>
      <c r="M315" s="40" t="n">
        <v>1</v>
      </c>
    </row>
    <row r="316" customFormat="false" ht="15" hidden="false" customHeight="false" outlineLevel="0" collapsed="false">
      <c r="A316" s="55" t="str">
        <f aca="false">'Exhibiciones '!$A$4</f>
        <v>ECATEPEC</v>
      </c>
      <c r="B316" s="39" t="str">
        <f aca="false">'Exhibiciones '!D68</f>
        <v>Confort</v>
      </c>
      <c r="C316" s="39" t="n">
        <f aca="false">'Exhibiciones '!U68</f>
        <v>0</v>
      </c>
      <c r="D316" s="39" t="str">
        <f aca="false">'Exhibiciones '!V68</f>
        <v/>
      </c>
      <c r="E316" s="39" t="str">
        <f aca="false">'Exhibiciones '!F68</f>
        <v>-</v>
      </c>
      <c r="H316" s="39" t="n">
        <f aca="false">'Exhibiciones '!AF68</f>
        <v>0</v>
      </c>
      <c r="I316" s="39" t="n">
        <f aca="false">'Exhibiciones '!AG68</f>
        <v>0</v>
      </c>
      <c r="L316" s="56" t="n">
        <f aca="false">SUM(F316:K316)</f>
        <v>0</v>
      </c>
      <c r="M316" s="40" t="n">
        <v>1</v>
      </c>
    </row>
    <row r="317" customFormat="false" ht="15" hidden="false" customHeight="false" outlineLevel="0" collapsed="false">
      <c r="A317" s="55" t="str">
        <f aca="false">'Exhibiciones '!$A$4</f>
        <v>ECATEPEC</v>
      </c>
      <c r="B317" s="39" t="str">
        <f aca="false">'Exhibiciones '!D69</f>
        <v>Confort</v>
      </c>
      <c r="C317" s="39" t="n">
        <f aca="false">'Exhibiciones '!U69</f>
        <v>0</v>
      </c>
      <c r="D317" s="39" t="str">
        <f aca="false">'Exhibiciones '!V69</f>
        <v/>
      </c>
      <c r="E317" s="39" t="str">
        <f aca="false">'Exhibiciones '!F69</f>
        <v>-</v>
      </c>
      <c r="H317" s="39" t="n">
        <f aca="false">'Exhibiciones '!AF69</f>
        <v>0</v>
      </c>
      <c r="I317" s="39" t="n">
        <f aca="false">'Exhibiciones '!AG69</f>
        <v>0</v>
      </c>
      <c r="L317" s="56" t="n">
        <f aca="false">SUM(F317:K317)</f>
        <v>0</v>
      </c>
      <c r="M317" s="40" t="n">
        <v>1</v>
      </c>
    </row>
    <row r="318" customFormat="false" ht="15" hidden="false" customHeight="false" outlineLevel="0" collapsed="false">
      <c r="A318" s="55" t="str">
        <f aca="false">'Exhibiciones '!$A$4</f>
        <v>ECATEPEC</v>
      </c>
      <c r="B318" s="39" t="str">
        <f aca="false">'Exhibiciones '!D70</f>
        <v>Confort</v>
      </c>
      <c r="C318" s="39" t="n">
        <f aca="false">'Exhibiciones '!U70</f>
        <v>0</v>
      </c>
      <c r="D318" s="39" t="str">
        <f aca="false">'Exhibiciones '!V70</f>
        <v/>
      </c>
      <c r="E318" s="39" t="str">
        <f aca="false">'Exhibiciones '!F70</f>
        <v>-</v>
      </c>
      <c r="H318" s="39" t="n">
        <f aca="false">'Exhibiciones '!AF70</f>
        <v>0</v>
      </c>
      <c r="I318" s="39" t="n">
        <f aca="false">'Exhibiciones '!AG70</f>
        <v>0</v>
      </c>
      <c r="L318" s="56" t="n">
        <f aca="false">SUM(F318:K318)</f>
        <v>0</v>
      </c>
      <c r="M318" s="40" t="n">
        <v>1</v>
      </c>
    </row>
    <row r="319" customFormat="false" ht="15" hidden="false" customHeight="false" outlineLevel="0" collapsed="false">
      <c r="A319" s="55" t="str">
        <f aca="false">'Exhibiciones '!$A$4</f>
        <v>ECATEPEC</v>
      </c>
      <c r="B319" s="39" t="str">
        <f aca="false">'Exhibiciones '!D71</f>
        <v>Confort</v>
      </c>
      <c r="C319" s="39" t="n">
        <f aca="false">'Exhibiciones '!U71</f>
        <v>0</v>
      </c>
      <c r="D319" s="39" t="str">
        <f aca="false">'Exhibiciones '!V71</f>
        <v/>
      </c>
      <c r="E319" s="39" t="str">
        <f aca="false">'Exhibiciones '!F71</f>
        <v>-</v>
      </c>
      <c r="H319" s="39" t="n">
        <f aca="false">'Exhibiciones '!AF71</f>
        <v>0</v>
      </c>
      <c r="I319" s="39" t="n">
        <f aca="false">'Exhibiciones '!AG71</f>
        <v>0</v>
      </c>
      <c r="L319" s="56" t="n">
        <f aca="false">SUM(F319:K319)</f>
        <v>0</v>
      </c>
      <c r="M319" s="40" t="n">
        <v>1</v>
      </c>
    </row>
    <row r="320" customFormat="false" ht="15" hidden="false" customHeight="false" outlineLevel="0" collapsed="false">
      <c r="A320" s="55" t="str">
        <f aca="false">'Exhibiciones '!$A$4</f>
        <v>ECATEPEC</v>
      </c>
      <c r="L320" s="56" t="n">
        <f aca="false">SUM(F320:K320)</f>
        <v>0</v>
      </c>
      <c r="M320" s="40" t="n">
        <v>1</v>
      </c>
    </row>
    <row r="321" customFormat="false" ht="15" hidden="false" customHeight="false" outlineLevel="0" collapsed="false">
      <c r="A321" s="55" t="str">
        <f aca="false">'Exhibiciones '!$A$4</f>
        <v>ECATEPEC</v>
      </c>
      <c r="B321" s="39" t="str">
        <f aca="false">'Exhibiciones '!D73</f>
        <v>Escolar</v>
      </c>
      <c r="C321" s="39" t="n">
        <f aca="false">'Exhibiciones '!U73</f>
        <v>155938</v>
      </c>
      <c r="D321" s="39" t="str">
        <f aca="false">'Exhibiciones '!V73</f>
        <v>Aguilar Flores Erika Jazmin</v>
      </c>
      <c r="E321" s="39" t="n">
        <f aca="false">'Exhibiciones '!F73</f>
        <v>29</v>
      </c>
      <c r="H321" s="39" t="n">
        <f aca="false">'Exhibiciones '!AF73</f>
        <v>0</v>
      </c>
      <c r="I321" s="39" t="n">
        <f aca="false">'Exhibiciones '!AG73</f>
        <v>0</v>
      </c>
      <c r="L321" s="56" t="n">
        <f aca="false">SUM(F321:K321)</f>
        <v>0</v>
      </c>
      <c r="M321" s="40" t="n">
        <v>1</v>
      </c>
    </row>
    <row r="322" customFormat="false" ht="15" hidden="false" customHeight="false" outlineLevel="0" collapsed="false">
      <c r="A322" s="55" t="str">
        <f aca="false">'Exhibiciones '!$A$4</f>
        <v>ECATEPEC</v>
      </c>
      <c r="B322" s="39" t="str">
        <f aca="false">'Exhibiciones '!D74</f>
        <v>Escolar</v>
      </c>
      <c r="C322" s="39" t="n">
        <f aca="false">'Exhibiciones '!U74</f>
        <v>155938</v>
      </c>
      <c r="D322" s="39" t="str">
        <f aca="false">'Exhibiciones '!V74</f>
        <v>Aguilar Flores Erika Jazmin</v>
      </c>
      <c r="E322" s="39" t="n">
        <f aca="false">'Exhibiciones '!F74</f>
        <v>68</v>
      </c>
      <c r="H322" s="39" t="n">
        <f aca="false">'Exhibiciones '!AF74</f>
        <v>0</v>
      </c>
      <c r="I322" s="39" t="n">
        <f aca="false">'Exhibiciones '!AG74</f>
        <v>2</v>
      </c>
      <c r="L322" s="56" t="n">
        <f aca="false">SUM(F322:K322)</f>
        <v>2</v>
      </c>
      <c r="M322" s="40" t="n">
        <v>1</v>
      </c>
    </row>
    <row r="323" customFormat="false" ht="15" hidden="false" customHeight="false" outlineLevel="0" collapsed="false">
      <c r="A323" s="55" t="str">
        <f aca="false">'Exhibiciones '!$A$4</f>
        <v>ECATEPEC</v>
      </c>
      <c r="B323" s="39" t="str">
        <f aca="false">'Exhibiciones '!D75</f>
        <v>Escolar</v>
      </c>
      <c r="C323" s="39" t="n">
        <f aca="false">'Exhibiciones '!U75</f>
        <v>155938</v>
      </c>
      <c r="D323" s="39" t="str">
        <f aca="false">'Exhibiciones '!V75</f>
        <v>Aguilar Flores Erika Jazmin</v>
      </c>
      <c r="E323" s="39" t="n">
        <f aca="false">'Exhibiciones '!F75</f>
        <v>43</v>
      </c>
      <c r="H323" s="39" t="n">
        <f aca="false">'Exhibiciones '!AF75</f>
        <v>0</v>
      </c>
      <c r="I323" s="39" t="n">
        <f aca="false">'Exhibiciones '!AG75</f>
        <v>1</v>
      </c>
      <c r="L323" s="56" t="n">
        <f aca="false">SUM(F323:K323)</f>
        <v>1</v>
      </c>
      <c r="M323" s="40" t="n">
        <v>1</v>
      </c>
    </row>
    <row r="324" customFormat="false" ht="15" hidden="false" customHeight="false" outlineLevel="0" collapsed="false">
      <c r="A324" s="55" t="str">
        <f aca="false">'Exhibiciones '!$A$4</f>
        <v>ECATEPEC</v>
      </c>
      <c r="B324" s="39" t="str">
        <f aca="false">'Exhibiciones '!D76</f>
        <v>Escolar</v>
      </c>
      <c r="C324" s="39" t="n">
        <f aca="false">'Exhibiciones '!U76</f>
        <v>141072</v>
      </c>
      <c r="D324" s="39" t="str">
        <f aca="false">'Exhibiciones '!V76</f>
        <v>Ramirez Vazquez Lizeth Mariel</v>
      </c>
      <c r="E324" s="39" t="n">
        <f aca="false">'Exhibiciones '!F76</f>
        <v>33</v>
      </c>
      <c r="H324" s="39" t="n">
        <f aca="false">'Exhibiciones '!AF76</f>
        <v>0</v>
      </c>
      <c r="I324" s="39" t="n">
        <f aca="false">'Exhibiciones '!AG76</f>
        <v>0</v>
      </c>
      <c r="L324" s="56" t="n">
        <f aca="false">SUM(F324:K324)</f>
        <v>0</v>
      </c>
      <c r="M324" s="40" t="n">
        <v>1</v>
      </c>
    </row>
    <row r="325" customFormat="false" ht="15" hidden="false" customHeight="false" outlineLevel="0" collapsed="false">
      <c r="A325" s="55" t="str">
        <f aca="false">'Exhibiciones '!$A$4</f>
        <v>ECATEPEC</v>
      </c>
      <c r="B325" s="39" t="str">
        <f aca="false">'Exhibiciones '!D77</f>
        <v>Escolar</v>
      </c>
      <c r="C325" s="39" t="n">
        <f aca="false">'Exhibiciones '!U77</f>
        <v>141072</v>
      </c>
      <c r="D325" s="39" t="str">
        <f aca="false">'Exhibiciones '!V77</f>
        <v>Ramirez Vazquez Lizeth Mariel</v>
      </c>
      <c r="E325" s="39" t="n">
        <f aca="false">'Exhibiciones '!F77</f>
        <v>51</v>
      </c>
      <c r="H325" s="39" t="n">
        <f aca="false">'Exhibiciones '!AF77</f>
        <v>0</v>
      </c>
      <c r="I325" s="39" t="n">
        <f aca="false">'Exhibiciones '!AG77</f>
        <v>0</v>
      </c>
      <c r="L325" s="56" t="n">
        <f aca="false">SUM(F325:K325)</f>
        <v>0</v>
      </c>
      <c r="M325" s="40" t="n">
        <v>1</v>
      </c>
    </row>
    <row r="326" customFormat="false" ht="15" hidden="false" customHeight="false" outlineLevel="0" collapsed="false">
      <c r="A326" s="55" t="str">
        <f aca="false">'Exhibiciones '!$A$4</f>
        <v>ECATEPEC</v>
      </c>
      <c r="B326" s="39" t="str">
        <f aca="false">'Exhibiciones '!D78</f>
        <v>Escolar</v>
      </c>
      <c r="C326" s="39" t="n">
        <f aca="false">'Exhibiciones '!U78</f>
        <v>141072</v>
      </c>
      <c r="D326" s="39" t="str">
        <f aca="false">'Exhibiciones '!V78</f>
        <v>Ramirez Vazquez Lizeth Mariel</v>
      </c>
      <c r="E326" s="39" t="n">
        <f aca="false">'Exhibiciones '!F78</f>
        <v>59</v>
      </c>
      <c r="H326" s="39" t="n">
        <f aca="false">'Exhibiciones '!AF78</f>
        <v>0</v>
      </c>
      <c r="I326" s="39" t="n">
        <f aca="false">'Exhibiciones '!AG78</f>
        <v>0</v>
      </c>
      <c r="L326" s="56" t="n">
        <f aca="false">SUM(F326:K326)</f>
        <v>0</v>
      </c>
      <c r="M326" s="40" t="n">
        <v>1</v>
      </c>
    </row>
    <row r="327" customFormat="false" ht="15" hidden="false" customHeight="false" outlineLevel="0" collapsed="false">
      <c r="A327" s="55" t="str">
        <f aca="false">'Exhibiciones '!$A$4</f>
        <v>ECATEPEC</v>
      </c>
      <c r="B327" s="39" t="str">
        <f aca="false">'Exhibiciones '!D79</f>
        <v>Escolar</v>
      </c>
      <c r="C327" s="39" t="n">
        <f aca="false">'Exhibiciones '!U79</f>
        <v>141072</v>
      </c>
      <c r="D327" s="39" t="str">
        <f aca="false">'Exhibiciones '!V79</f>
        <v>Ramirez Vazquez Lizeth Mariel</v>
      </c>
      <c r="E327" s="39" t="n">
        <f aca="false">'Exhibiciones '!F79</f>
        <v>47</v>
      </c>
      <c r="H327" s="39" t="n">
        <f aca="false">'Exhibiciones '!AF79</f>
        <v>0</v>
      </c>
      <c r="I327" s="39" t="n">
        <f aca="false">'Exhibiciones '!AG79</f>
        <v>0</v>
      </c>
      <c r="L327" s="56" t="n">
        <f aca="false">SUM(F327:K327)</f>
        <v>0</v>
      </c>
      <c r="M327" s="40" t="n">
        <v>1</v>
      </c>
    </row>
    <row r="328" customFormat="false" ht="15" hidden="false" customHeight="false" outlineLevel="0" collapsed="false">
      <c r="A328" s="55" t="str">
        <f aca="false">'Exhibiciones '!$A$4</f>
        <v>ECATEPEC</v>
      </c>
      <c r="B328" s="39" t="str">
        <f aca="false">'Exhibiciones '!D80</f>
        <v>Escolar</v>
      </c>
      <c r="C328" s="39" t="n">
        <f aca="false">'Exhibiciones '!U80</f>
        <v>0</v>
      </c>
      <c r="D328" s="39" t="str">
        <f aca="false">'Exhibiciones '!V80</f>
        <v/>
      </c>
      <c r="E328" s="39" t="str">
        <f aca="false">'Exhibiciones '!F80</f>
        <v>-</v>
      </c>
      <c r="H328" s="39" t="n">
        <f aca="false">'Exhibiciones '!AF80</f>
        <v>0</v>
      </c>
      <c r="I328" s="39" t="n">
        <f aca="false">'Exhibiciones '!AG80</f>
        <v>0</v>
      </c>
      <c r="L328" s="56" t="n">
        <f aca="false">SUM(F328:K328)</f>
        <v>0</v>
      </c>
      <c r="M328" s="40" t="n">
        <v>1</v>
      </c>
    </row>
    <row r="329" customFormat="false" ht="15" hidden="false" customHeight="false" outlineLevel="0" collapsed="false">
      <c r="A329" s="55" t="str">
        <f aca="false">'Exhibiciones '!$A$4</f>
        <v>ECATEPEC</v>
      </c>
      <c r="B329" s="39" t="str">
        <f aca="false">'Exhibiciones '!D81</f>
        <v>Escolar</v>
      </c>
      <c r="C329" s="39" t="n">
        <f aca="false">'Exhibiciones '!U81</f>
        <v>0</v>
      </c>
      <c r="D329" s="39" t="str">
        <f aca="false">'Exhibiciones '!V81</f>
        <v/>
      </c>
      <c r="E329" s="39" t="str">
        <f aca="false">'Exhibiciones '!F81</f>
        <v>-</v>
      </c>
      <c r="H329" s="39" t="n">
        <f aca="false">'Exhibiciones '!AF81</f>
        <v>0</v>
      </c>
      <c r="I329" s="39" t="n">
        <f aca="false">'Exhibiciones '!AG81</f>
        <v>0</v>
      </c>
      <c r="L329" s="56" t="n">
        <f aca="false">SUM(F329:K329)</f>
        <v>0</v>
      </c>
      <c r="M329" s="40" t="n">
        <v>1</v>
      </c>
    </row>
    <row r="330" customFormat="false" ht="15" hidden="false" customHeight="false" outlineLevel="0" collapsed="false">
      <c r="A330" s="55" t="str">
        <f aca="false">'Exhibiciones '!$A$4</f>
        <v>ECATEPEC</v>
      </c>
      <c r="B330" s="39" t="str">
        <f aca="false">'Exhibiciones '!D82</f>
        <v>Escolar</v>
      </c>
      <c r="C330" s="39" t="n">
        <f aca="false">'Exhibiciones '!U82</f>
        <v>0</v>
      </c>
      <c r="D330" s="39" t="str">
        <f aca="false">'Exhibiciones '!V82</f>
        <v/>
      </c>
      <c r="E330" s="39" t="str">
        <f aca="false">'Exhibiciones '!F82</f>
        <v>-</v>
      </c>
      <c r="H330" s="39" t="n">
        <f aca="false">'Exhibiciones '!AF82</f>
        <v>0</v>
      </c>
      <c r="I330" s="39" t="n">
        <f aca="false">'Exhibiciones '!AG82</f>
        <v>0</v>
      </c>
      <c r="L330" s="56" t="n">
        <f aca="false">SUM(F330:K330)</f>
        <v>0</v>
      </c>
      <c r="M330" s="40" t="n">
        <v>1</v>
      </c>
    </row>
    <row r="331" customFormat="false" ht="15" hidden="false" customHeight="false" outlineLevel="0" collapsed="false">
      <c r="A331" s="55" t="str">
        <f aca="false">'Exhibiciones '!$A$4</f>
        <v>ECATEPEC</v>
      </c>
      <c r="B331" s="39" t="str">
        <f aca="false">'Exhibiciones '!D83</f>
        <v>Escolar</v>
      </c>
      <c r="C331" s="39" t="n">
        <f aca="false">'Exhibiciones '!U83</f>
        <v>0</v>
      </c>
      <c r="D331" s="39" t="str">
        <f aca="false">'Exhibiciones '!V83</f>
        <v/>
      </c>
      <c r="E331" s="39" t="str">
        <f aca="false">'Exhibiciones '!F83</f>
        <v>-</v>
      </c>
      <c r="H331" s="39" t="n">
        <f aca="false">'Exhibiciones '!AF83</f>
        <v>0</v>
      </c>
      <c r="I331" s="39" t="n">
        <f aca="false">'Exhibiciones '!AG83</f>
        <v>0</v>
      </c>
      <c r="L331" s="56" t="n">
        <f aca="false">SUM(F331:K331)</f>
        <v>0</v>
      </c>
      <c r="M331" s="40" t="n">
        <v>1</v>
      </c>
    </row>
    <row r="332" customFormat="false" ht="15" hidden="false" customHeight="false" outlineLevel="0" collapsed="false">
      <c r="A332" s="55" t="str">
        <f aca="false">'Exhibiciones '!$A$4</f>
        <v>ECATEPEC</v>
      </c>
      <c r="B332" s="39" t="str">
        <f aca="false">'Exhibiciones '!D84</f>
        <v>Escolar</v>
      </c>
      <c r="C332" s="39" t="n">
        <f aca="false">'Exhibiciones '!U84</f>
        <v>0</v>
      </c>
      <c r="D332" s="39" t="str">
        <f aca="false">'Exhibiciones '!V84</f>
        <v/>
      </c>
      <c r="E332" s="39" t="str">
        <f aca="false">'Exhibiciones '!F84</f>
        <v>-</v>
      </c>
      <c r="H332" s="39" t="n">
        <f aca="false">'Exhibiciones '!AF84</f>
        <v>0</v>
      </c>
      <c r="I332" s="39" t="n">
        <f aca="false">'Exhibiciones '!AG84</f>
        <v>0</v>
      </c>
      <c r="L332" s="56" t="n">
        <f aca="false">SUM(F332:K332)</f>
        <v>0</v>
      </c>
      <c r="M332" s="40" t="n">
        <v>1</v>
      </c>
    </row>
    <row r="333" customFormat="false" ht="15" hidden="false" customHeight="false" outlineLevel="0" collapsed="false">
      <c r="A333" s="55" t="str">
        <f aca="false">'Exhibiciones '!$A$4</f>
        <v>ECATEPEC</v>
      </c>
      <c r="B333" s="39" t="str">
        <f aca="false">'Exhibiciones '!D85</f>
        <v>Escolar</v>
      </c>
      <c r="C333" s="39" t="n">
        <f aca="false">'Exhibiciones '!U85</f>
        <v>0</v>
      </c>
      <c r="D333" s="39" t="str">
        <f aca="false">'Exhibiciones '!V85</f>
        <v/>
      </c>
      <c r="E333" s="39" t="str">
        <f aca="false">'Exhibiciones '!F85</f>
        <v>-</v>
      </c>
      <c r="H333" s="39" t="n">
        <f aca="false">'Exhibiciones '!AF85</f>
        <v>0</v>
      </c>
      <c r="I333" s="39" t="n">
        <f aca="false">'Exhibiciones '!AG85</f>
        <v>0</v>
      </c>
      <c r="L333" s="56" t="n">
        <f aca="false">SUM(F333:K333)</f>
        <v>0</v>
      </c>
      <c r="M333" s="40" t="n">
        <v>1</v>
      </c>
    </row>
    <row r="334" customFormat="false" ht="15" hidden="false" customHeight="false" outlineLevel="0" collapsed="false">
      <c r="A334" s="55" t="str">
        <f aca="false">'Exhibiciones '!$A$4</f>
        <v>ECATEPEC</v>
      </c>
      <c r="B334" s="39" t="str">
        <f aca="false">'Exhibiciones '!D86</f>
        <v>Escolar</v>
      </c>
      <c r="C334" s="39" t="n">
        <f aca="false">'Exhibiciones '!U86</f>
        <v>0</v>
      </c>
      <c r="D334" s="39" t="str">
        <f aca="false">'Exhibiciones '!V86</f>
        <v/>
      </c>
      <c r="E334" s="39" t="str">
        <f aca="false">'Exhibiciones '!F86</f>
        <v>-</v>
      </c>
      <c r="H334" s="39" t="n">
        <f aca="false">'Exhibiciones '!AF86</f>
        <v>0</v>
      </c>
      <c r="I334" s="39" t="n">
        <f aca="false">'Exhibiciones '!AG86</f>
        <v>0</v>
      </c>
      <c r="L334" s="56" t="n">
        <f aca="false">SUM(F334:K334)</f>
        <v>0</v>
      </c>
      <c r="M334" s="40" t="n">
        <v>1</v>
      </c>
    </row>
    <row r="335" customFormat="false" ht="15" hidden="false" customHeight="false" outlineLevel="0" collapsed="false">
      <c r="A335" s="55" t="str">
        <f aca="false">'Exhibiciones '!$A$4</f>
        <v>ECATEPEC</v>
      </c>
      <c r="B335" s="39" t="str">
        <f aca="false">'Exhibiciones '!D87</f>
        <v>Escolar</v>
      </c>
      <c r="C335" s="39" t="n">
        <f aca="false">'Exhibiciones '!U87</f>
        <v>0</v>
      </c>
      <c r="D335" s="39" t="str">
        <f aca="false">'Exhibiciones '!V87</f>
        <v/>
      </c>
      <c r="E335" s="39" t="str">
        <f aca="false">'Exhibiciones '!F87</f>
        <v>-</v>
      </c>
      <c r="H335" s="39" t="n">
        <f aca="false">'Exhibiciones '!AF87</f>
        <v>0</v>
      </c>
      <c r="I335" s="39" t="n">
        <f aca="false">'Exhibiciones '!AG87</f>
        <v>0</v>
      </c>
      <c r="L335" s="56" t="n">
        <f aca="false">SUM(F335:K335)</f>
        <v>0</v>
      </c>
      <c r="M335" s="40" t="n">
        <v>1</v>
      </c>
    </row>
    <row r="336" customFormat="false" ht="15" hidden="false" customHeight="false" outlineLevel="0" collapsed="false">
      <c r="A336" s="55" t="str">
        <f aca="false">'Exhibiciones '!$A$4</f>
        <v>ECATEPEC</v>
      </c>
      <c r="B336" s="39" t="str">
        <f aca="false">'Exhibiciones '!D88</f>
        <v>Escolar</v>
      </c>
      <c r="C336" s="39" t="n">
        <f aca="false">'Exhibiciones '!U88</f>
        <v>0</v>
      </c>
      <c r="D336" s="39" t="str">
        <f aca="false">'Exhibiciones '!V88</f>
        <v/>
      </c>
      <c r="E336" s="39" t="str">
        <f aca="false">'Exhibiciones '!F88</f>
        <v>-</v>
      </c>
      <c r="H336" s="39" t="n">
        <f aca="false">'Exhibiciones '!AF88</f>
        <v>0</v>
      </c>
      <c r="I336" s="39" t="n">
        <f aca="false">'Exhibiciones '!AG88</f>
        <v>0</v>
      </c>
      <c r="L336" s="56" t="n">
        <f aca="false">SUM(F336:K336)</f>
        <v>0</v>
      </c>
      <c r="M336" s="40" t="n">
        <v>1</v>
      </c>
    </row>
    <row r="337" customFormat="false" ht="15" hidden="false" customHeight="false" outlineLevel="0" collapsed="false">
      <c r="A337" s="55" t="str">
        <f aca="false">'Exhibiciones '!$A$4</f>
        <v>ECATEPEC</v>
      </c>
      <c r="B337" s="39" t="str">
        <f aca="false">'Exhibiciones '!D89</f>
        <v>Escolar</v>
      </c>
      <c r="C337" s="39" t="n">
        <f aca="false">'Exhibiciones '!U89</f>
        <v>0</v>
      </c>
      <c r="D337" s="39" t="str">
        <f aca="false">'Exhibiciones '!V89</f>
        <v/>
      </c>
      <c r="E337" s="39" t="str">
        <f aca="false">'Exhibiciones '!F89</f>
        <v>-</v>
      </c>
      <c r="H337" s="39" t="n">
        <f aca="false">'Exhibiciones '!AF89</f>
        <v>0</v>
      </c>
      <c r="I337" s="39" t="n">
        <f aca="false">'Exhibiciones '!AG89</f>
        <v>0</v>
      </c>
      <c r="L337" s="56" t="n">
        <f aca="false">SUM(F337:K337)</f>
        <v>0</v>
      </c>
      <c r="M337" s="40" t="n">
        <v>1</v>
      </c>
    </row>
    <row r="338" customFormat="false" ht="15" hidden="false" customHeight="false" outlineLevel="0" collapsed="false">
      <c r="A338" s="55" t="str">
        <f aca="false">'Exhibiciones '!$A$4</f>
        <v>ECATEPEC</v>
      </c>
      <c r="B338" s="39" t="str">
        <f aca="false">'Exhibiciones '!D90</f>
        <v>Escolar</v>
      </c>
      <c r="C338" s="39" t="n">
        <f aca="false">'Exhibiciones '!U90</f>
        <v>0</v>
      </c>
      <c r="D338" s="39" t="str">
        <f aca="false">'Exhibiciones '!V90</f>
        <v/>
      </c>
      <c r="E338" s="39" t="str">
        <f aca="false">'Exhibiciones '!F90</f>
        <v>-</v>
      </c>
      <c r="H338" s="39" t="n">
        <f aca="false">'Exhibiciones '!AF90</f>
        <v>0</v>
      </c>
      <c r="I338" s="39" t="n">
        <f aca="false">'Exhibiciones '!AG90</f>
        <v>0</v>
      </c>
      <c r="L338" s="56" t="n">
        <f aca="false">SUM(F338:K338)</f>
        <v>0</v>
      </c>
      <c r="M338" s="40" t="n">
        <v>1</v>
      </c>
    </row>
    <row r="339" customFormat="false" ht="15" hidden="false" customHeight="false" outlineLevel="0" collapsed="false">
      <c r="A339" s="55" t="str">
        <f aca="false">'Exhibiciones '!$A$4</f>
        <v>ECATEPEC</v>
      </c>
      <c r="B339" s="39" t="str">
        <f aca="false">'Exhibiciones '!D91</f>
        <v>Escolar</v>
      </c>
      <c r="C339" s="39" t="n">
        <f aca="false">'Exhibiciones '!U91</f>
        <v>0</v>
      </c>
      <c r="D339" s="39" t="str">
        <f aca="false">'Exhibiciones '!V91</f>
        <v/>
      </c>
      <c r="E339" s="39" t="str">
        <f aca="false">'Exhibiciones '!F91</f>
        <v>-</v>
      </c>
      <c r="H339" s="39" t="n">
        <f aca="false">'Exhibiciones '!AF91</f>
        <v>0</v>
      </c>
      <c r="I339" s="39" t="n">
        <f aca="false">'Exhibiciones '!AG91</f>
        <v>0</v>
      </c>
      <c r="L339" s="56" t="n">
        <f aca="false">SUM(F339:K339)</f>
        <v>0</v>
      </c>
      <c r="M339" s="40" t="n">
        <v>1</v>
      </c>
    </row>
    <row r="340" customFormat="false" ht="15" hidden="false" customHeight="false" outlineLevel="0" collapsed="false">
      <c r="A340" s="55" t="str">
        <f aca="false">'Exhibiciones '!$A$4</f>
        <v>ECATEPEC</v>
      </c>
      <c r="B340" s="39" t="str">
        <f aca="false">'Exhibiciones '!D92</f>
        <v>Escolar</v>
      </c>
      <c r="C340" s="39" t="n">
        <f aca="false">'Exhibiciones '!U92</f>
        <v>0</v>
      </c>
      <c r="D340" s="39" t="str">
        <f aca="false">'Exhibiciones '!V92</f>
        <v/>
      </c>
      <c r="E340" s="39" t="str">
        <f aca="false">'Exhibiciones '!F92</f>
        <v>-</v>
      </c>
      <c r="H340" s="39" t="n">
        <f aca="false">'Exhibiciones '!AF92</f>
        <v>0</v>
      </c>
      <c r="I340" s="39" t="n">
        <f aca="false">'Exhibiciones '!AG92</f>
        <v>0</v>
      </c>
      <c r="L340" s="56" t="n">
        <f aca="false">SUM(F340:K340)</f>
        <v>0</v>
      </c>
      <c r="M340" s="40" t="n">
        <v>1</v>
      </c>
    </row>
    <row r="341" customFormat="false" ht="15" hidden="false" customHeight="false" outlineLevel="0" collapsed="false">
      <c r="A341" s="55" t="str">
        <f aca="false">'Exhibiciones '!$A$4</f>
        <v>ECATEPEC</v>
      </c>
      <c r="B341" s="39" t="str">
        <f aca="false">'Exhibiciones '!D93</f>
        <v>Escolar</v>
      </c>
      <c r="C341" s="39" t="n">
        <f aca="false">'Exhibiciones '!U93</f>
        <v>0</v>
      </c>
      <c r="D341" s="39" t="str">
        <f aca="false">'Exhibiciones '!V93</f>
        <v/>
      </c>
      <c r="E341" s="39" t="str">
        <f aca="false">'Exhibiciones '!F93</f>
        <v>-</v>
      </c>
      <c r="H341" s="39" t="n">
        <f aca="false">'Exhibiciones '!AF93</f>
        <v>0</v>
      </c>
      <c r="I341" s="39" t="n">
        <f aca="false">'Exhibiciones '!AG93</f>
        <v>0</v>
      </c>
      <c r="L341" s="56" t="n">
        <f aca="false">SUM(F341:K341)</f>
        <v>0</v>
      </c>
      <c r="M341" s="40" t="n">
        <v>1</v>
      </c>
    </row>
    <row r="342" customFormat="false" ht="15" hidden="false" customHeight="false" outlineLevel="0" collapsed="false">
      <c r="A342" s="55" t="str">
        <f aca="false">'Exhibiciones '!$A$4</f>
        <v>ECATEPEC</v>
      </c>
      <c r="B342" s="39" t="str">
        <f aca="false">'Exhibiciones '!D94</f>
        <v>Escolar</v>
      </c>
      <c r="C342" s="39" t="n">
        <f aca="false">'Exhibiciones '!U94</f>
        <v>0</v>
      </c>
      <c r="D342" s="39" t="str">
        <f aca="false">'Exhibiciones '!V94</f>
        <v/>
      </c>
      <c r="E342" s="39" t="str">
        <f aca="false">'Exhibiciones '!F94</f>
        <v>-</v>
      </c>
      <c r="H342" s="39" t="n">
        <f aca="false">'Exhibiciones '!AF94</f>
        <v>0</v>
      </c>
      <c r="I342" s="39" t="n">
        <f aca="false">'Exhibiciones '!AG94</f>
        <v>0</v>
      </c>
      <c r="L342" s="56" t="n">
        <f aca="false">SUM(F342:K342)</f>
        <v>0</v>
      </c>
      <c r="M342" s="40" t="n">
        <v>1</v>
      </c>
    </row>
    <row r="343" customFormat="false" ht="15" hidden="false" customHeight="false" outlineLevel="0" collapsed="false">
      <c r="A343" s="55" t="str">
        <f aca="false">'Exhibiciones '!$A$4</f>
        <v>ECATEPEC</v>
      </c>
      <c r="L343" s="56" t="n">
        <f aca="false">SUM(F343:K343)</f>
        <v>0</v>
      </c>
      <c r="M343" s="40" t="n">
        <v>1</v>
      </c>
    </row>
    <row r="344" customFormat="false" ht="15" hidden="false" customHeight="false" outlineLevel="0" collapsed="false">
      <c r="A344" s="55" t="str">
        <f aca="false">'Exhibiciones '!$A$4</f>
        <v>ECATEPEC</v>
      </c>
      <c r="B344" s="39" t="str">
        <f aca="false">'Exhibiciones '!D96</f>
        <v>Infantiles</v>
      </c>
      <c r="C344" s="39" t="n">
        <f aca="false">'Exhibiciones '!U96</f>
        <v>154648</v>
      </c>
      <c r="D344" s="39" t="str">
        <f aca="false">'Exhibiciones '!V96</f>
        <v>Sanchez Vazquez Anayareli</v>
      </c>
      <c r="E344" s="39" t="n">
        <f aca="false">'Exhibiciones '!F96</f>
        <v>81</v>
      </c>
      <c r="H344" s="39" t="n">
        <f aca="false">'Exhibiciones '!AF96</f>
        <v>0</v>
      </c>
      <c r="I344" s="39" t="n">
        <f aca="false">'Exhibiciones '!AG96</f>
        <v>0</v>
      </c>
      <c r="L344" s="56" t="n">
        <f aca="false">SUM(F344:K344)</f>
        <v>0</v>
      </c>
      <c r="M344" s="40" t="n">
        <v>1</v>
      </c>
    </row>
    <row r="345" customFormat="false" ht="15" hidden="false" customHeight="false" outlineLevel="0" collapsed="false">
      <c r="A345" s="55" t="str">
        <f aca="false">'Exhibiciones '!$A$4</f>
        <v>ECATEPEC</v>
      </c>
      <c r="B345" s="39" t="str">
        <f aca="false">'Exhibiciones '!D97</f>
        <v>Infantiles</v>
      </c>
      <c r="C345" s="39" t="n">
        <f aca="false">'Exhibiciones '!U97</f>
        <v>154648</v>
      </c>
      <c r="D345" s="39" t="str">
        <f aca="false">'Exhibiciones '!V97</f>
        <v>Sanchez Vazquez Anayareli</v>
      </c>
      <c r="E345" s="39" t="n">
        <f aca="false">'Exhibiciones '!F97</f>
        <v>82</v>
      </c>
      <c r="H345" s="39" t="n">
        <f aca="false">'Exhibiciones '!AF97</f>
        <v>0</v>
      </c>
      <c r="I345" s="39" t="n">
        <f aca="false">'Exhibiciones '!AG97</f>
        <v>0</v>
      </c>
      <c r="L345" s="56" t="n">
        <f aca="false">SUM(F345:K345)</f>
        <v>0</v>
      </c>
      <c r="M345" s="40" t="n">
        <v>1</v>
      </c>
    </row>
    <row r="346" customFormat="false" ht="15" hidden="false" customHeight="false" outlineLevel="0" collapsed="false">
      <c r="A346" s="55" t="str">
        <f aca="false">'Exhibiciones '!$A$4</f>
        <v>ECATEPEC</v>
      </c>
      <c r="B346" s="39" t="str">
        <f aca="false">'Exhibiciones '!D98</f>
        <v>Infantiles</v>
      </c>
      <c r="C346" s="39" t="n">
        <f aca="false">'Exhibiciones '!U98</f>
        <v>154648</v>
      </c>
      <c r="D346" s="39" t="str">
        <f aca="false">'Exhibiciones '!V98</f>
        <v>Sanchez Vazquez Anayareli</v>
      </c>
      <c r="E346" s="39" t="n">
        <f aca="false">'Exhibiciones '!F98</f>
        <v>63</v>
      </c>
      <c r="H346" s="39" t="n">
        <f aca="false">'Exhibiciones '!AF98</f>
        <v>0</v>
      </c>
      <c r="I346" s="39" t="n">
        <f aca="false">'Exhibiciones '!AG98</f>
        <v>0</v>
      </c>
      <c r="L346" s="56" t="n">
        <f aca="false">SUM(F346:K346)</f>
        <v>0</v>
      </c>
      <c r="M346" s="40" t="n">
        <v>1</v>
      </c>
    </row>
    <row r="347" customFormat="false" ht="15" hidden="false" customHeight="false" outlineLevel="0" collapsed="false">
      <c r="A347" s="55" t="str">
        <f aca="false">'Exhibiciones '!$A$4</f>
        <v>ECATEPEC</v>
      </c>
      <c r="B347" s="39" t="str">
        <f aca="false">'Exhibiciones '!D99</f>
        <v>Infantiles</v>
      </c>
      <c r="C347" s="39" t="n">
        <f aca="false">'Exhibiciones '!U99</f>
        <v>154648</v>
      </c>
      <c r="D347" s="39" t="str">
        <f aca="false">'Exhibiciones '!V99</f>
        <v>Sanchez Vazquez Anayareli</v>
      </c>
      <c r="E347" s="39" t="n">
        <f aca="false">'Exhibiciones '!F99</f>
        <v>65</v>
      </c>
      <c r="H347" s="39" t="n">
        <f aca="false">'Exhibiciones '!AF99</f>
        <v>0</v>
      </c>
      <c r="I347" s="39" t="n">
        <f aca="false">'Exhibiciones '!AG99</f>
        <v>1</v>
      </c>
      <c r="L347" s="56" t="n">
        <f aca="false">SUM(F347:K347)</f>
        <v>1</v>
      </c>
      <c r="M347" s="40" t="n">
        <v>1</v>
      </c>
    </row>
    <row r="348" customFormat="false" ht="15" hidden="false" customHeight="false" outlineLevel="0" collapsed="false">
      <c r="A348" s="55" t="str">
        <f aca="false">'Exhibiciones '!$A$4</f>
        <v>ECATEPEC</v>
      </c>
      <c r="B348" s="39" t="str">
        <f aca="false">'Exhibiciones '!D100</f>
        <v>Infantiles</v>
      </c>
      <c r="C348" s="39" t="n">
        <f aca="false">'Exhibiciones '!U100</f>
        <v>154648</v>
      </c>
      <c r="D348" s="39" t="str">
        <f aca="false">'Exhibiciones '!V100</f>
        <v>Sanchez Vazquez Anayareli</v>
      </c>
      <c r="E348" s="39" t="n">
        <f aca="false">'Exhibiciones '!F100</f>
        <v>25</v>
      </c>
      <c r="H348" s="39" t="n">
        <f aca="false">'Exhibiciones '!AF100</f>
        <v>0</v>
      </c>
      <c r="I348" s="39" t="n">
        <f aca="false">'Exhibiciones '!AG100</f>
        <v>0</v>
      </c>
      <c r="L348" s="56" t="n">
        <f aca="false">SUM(F348:K348)</f>
        <v>0</v>
      </c>
      <c r="M348" s="40" t="n">
        <v>1</v>
      </c>
    </row>
    <row r="349" customFormat="false" ht="15" hidden="false" customHeight="false" outlineLevel="0" collapsed="false">
      <c r="A349" s="55" t="str">
        <f aca="false">'Exhibiciones '!$A$4</f>
        <v>ECATEPEC</v>
      </c>
      <c r="B349" s="39" t="str">
        <f aca="false">'Exhibiciones '!D101</f>
        <v>Infantiles</v>
      </c>
      <c r="C349" s="39" t="n">
        <f aca="false">'Exhibiciones '!U101</f>
        <v>0</v>
      </c>
      <c r="D349" s="39" t="str">
        <f aca="false">'Exhibiciones '!V101</f>
        <v/>
      </c>
      <c r="E349" s="39" t="str">
        <f aca="false">'Exhibiciones '!F101</f>
        <v>-</v>
      </c>
      <c r="H349" s="39" t="n">
        <f aca="false">'Exhibiciones '!AF101</f>
        <v>0</v>
      </c>
      <c r="I349" s="39" t="n">
        <f aca="false">'Exhibiciones '!AG101</f>
        <v>0</v>
      </c>
      <c r="L349" s="56" t="n">
        <f aca="false">SUM(F349:K349)</f>
        <v>0</v>
      </c>
      <c r="M349" s="40" t="n">
        <v>1</v>
      </c>
    </row>
    <row r="350" customFormat="false" ht="15" hidden="false" customHeight="false" outlineLevel="0" collapsed="false">
      <c r="A350" s="55" t="str">
        <f aca="false">'Exhibiciones '!$A$4</f>
        <v>ECATEPEC</v>
      </c>
      <c r="B350" s="39" t="str">
        <f aca="false">'Exhibiciones '!D102</f>
        <v>Infantiles</v>
      </c>
      <c r="C350" s="39" t="n">
        <f aca="false">'Exhibiciones '!U102</f>
        <v>0</v>
      </c>
      <c r="D350" s="39" t="str">
        <f aca="false">'Exhibiciones '!V102</f>
        <v/>
      </c>
      <c r="E350" s="39" t="str">
        <f aca="false">'Exhibiciones '!F102</f>
        <v>-</v>
      </c>
      <c r="H350" s="39" t="n">
        <f aca="false">'Exhibiciones '!AF102</f>
        <v>0</v>
      </c>
      <c r="I350" s="39" t="n">
        <f aca="false">'Exhibiciones '!AG102</f>
        <v>0</v>
      </c>
      <c r="L350" s="56" t="n">
        <f aca="false">SUM(F350:K350)</f>
        <v>0</v>
      </c>
      <c r="M350" s="40" t="n">
        <v>1</v>
      </c>
    </row>
    <row r="351" customFormat="false" ht="15" hidden="false" customHeight="false" outlineLevel="0" collapsed="false">
      <c r="A351" s="55" t="str">
        <f aca="false">'Exhibiciones '!$A$4</f>
        <v>ECATEPEC</v>
      </c>
      <c r="B351" s="39" t="str">
        <f aca="false">'Exhibiciones '!D103</f>
        <v>Infantiles</v>
      </c>
      <c r="C351" s="39" t="n">
        <f aca="false">'Exhibiciones '!U103</f>
        <v>0</v>
      </c>
      <c r="D351" s="39" t="str">
        <f aca="false">'Exhibiciones '!V103</f>
        <v/>
      </c>
      <c r="E351" s="39" t="str">
        <f aca="false">'Exhibiciones '!F103</f>
        <v>-</v>
      </c>
      <c r="H351" s="39" t="n">
        <f aca="false">'Exhibiciones '!AF103</f>
        <v>0</v>
      </c>
      <c r="I351" s="39" t="n">
        <f aca="false">'Exhibiciones '!AG103</f>
        <v>0</v>
      </c>
      <c r="L351" s="56" t="n">
        <f aca="false">SUM(F351:K351)</f>
        <v>0</v>
      </c>
      <c r="M351" s="40" t="n">
        <v>1</v>
      </c>
    </row>
    <row r="352" customFormat="false" ht="15" hidden="false" customHeight="false" outlineLevel="0" collapsed="false">
      <c r="A352" s="55" t="str">
        <f aca="false">'Exhibiciones '!$A$4</f>
        <v>ECATEPEC</v>
      </c>
      <c r="B352" s="39" t="str">
        <f aca="false">'Exhibiciones '!D104</f>
        <v>Infantiles</v>
      </c>
      <c r="C352" s="39" t="n">
        <f aca="false">'Exhibiciones '!U104</f>
        <v>0</v>
      </c>
      <c r="D352" s="39" t="str">
        <f aca="false">'Exhibiciones '!V104</f>
        <v/>
      </c>
      <c r="E352" s="39" t="str">
        <f aca="false">'Exhibiciones '!F104</f>
        <v>-</v>
      </c>
      <c r="H352" s="39" t="n">
        <f aca="false">'Exhibiciones '!AF104</f>
        <v>0</v>
      </c>
      <c r="I352" s="39" t="n">
        <f aca="false">'Exhibiciones '!AG104</f>
        <v>0</v>
      </c>
      <c r="L352" s="56" t="n">
        <f aca="false">SUM(F352:K352)</f>
        <v>0</v>
      </c>
      <c r="M352" s="40" t="n">
        <v>1</v>
      </c>
    </row>
    <row r="353" customFormat="false" ht="15" hidden="false" customHeight="false" outlineLevel="0" collapsed="false">
      <c r="A353" s="55" t="str">
        <f aca="false">'Exhibiciones '!$A$4</f>
        <v>ECATEPEC</v>
      </c>
      <c r="B353" s="39" t="str">
        <f aca="false">'Exhibiciones '!D105</f>
        <v>Infantiles</v>
      </c>
      <c r="C353" s="39" t="n">
        <f aca="false">'Exhibiciones '!U105</f>
        <v>0</v>
      </c>
      <c r="D353" s="39" t="str">
        <f aca="false">'Exhibiciones '!V105</f>
        <v/>
      </c>
      <c r="E353" s="39" t="str">
        <f aca="false">'Exhibiciones '!F105</f>
        <v>-</v>
      </c>
      <c r="H353" s="39" t="n">
        <f aca="false">'Exhibiciones '!AF105</f>
        <v>0</v>
      </c>
      <c r="I353" s="39" t="n">
        <f aca="false">'Exhibiciones '!AG105</f>
        <v>0</v>
      </c>
      <c r="L353" s="56" t="n">
        <f aca="false">SUM(F353:K353)</f>
        <v>0</v>
      </c>
      <c r="M353" s="40" t="n">
        <v>1</v>
      </c>
    </row>
    <row r="354" customFormat="false" ht="15" hidden="false" customHeight="false" outlineLevel="0" collapsed="false">
      <c r="A354" s="55" t="str">
        <f aca="false">'Exhibiciones '!$A$4</f>
        <v>ECATEPEC</v>
      </c>
      <c r="B354" s="39" t="str">
        <f aca="false">'Exhibiciones '!D106</f>
        <v>Infantiles</v>
      </c>
      <c r="C354" s="39" t="n">
        <f aca="false">'Exhibiciones '!U106</f>
        <v>0</v>
      </c>
      <c r="D354" s="39" t="str">
        <f aca="false">'Exhibiciones '!V106</f>
        <v/>
      </c>
      <c r="E354" s="39" t="str">
        <f aca="false">'Exhibiciones '!F106</f>
        <v>-</v>
      </c>
      <c r="H354" s="39" t="n">
        <f aca="false">'Exhibiciones '!AF106</f>
        <v>0</v>
      </c>
      <c r="I354" s="39" t="n">
        <f aca="false">'Exhibiciones '!AG106</f>
        <v>0</v>
      </c>
      <c r="L354" s="56" t="n">
        <f aca="false">SUM(F354:K354)</f>
        <v>0</v>
      </c>
      <c r="M354" s="40" t="n">
        <v>1</v>
      </c>
    </row>
    <row r="355" customFormat="false" ht="15" hidden="false" customHeight="false" outlineLevel="0" collapsed="false">
      <c r="A355" s="55" t="str">
        <f aca="false">'Exhibiciones '!$A$4</f>
        <v>ECATEPEC</v>
      </c>
      <c r="B355" s="39" t="str">
        <f aca="false">'Exhibiciones '!D107</f>
        <v>Infantiles</v>
      </c>
      <c r="C355" s="39" t="n">
        <f aca="false">'Exhibiciones '!U107</f>
        <v>0</v>
      </c>
      <c r="D355" s="39" t="str">
        <f aca="false">'Exhibiciones '!V107</f>
        <v/>
      </c>
      <c r="E355" s="39" t="str">
        <f aca="false">'Exhibiciones '!F107</f>
        <v>-</v>
      </c>
      <c r="H355" s="39" t="n">
        <f aca="false">'Exhibiciones '!AF107</f>
        <v>0</v>
      </c>
      <c r="I355" s="39" t="n">
        <f aca="false">'Exhibiciones '!AG107</f>
        <v>0</v>
      </c>
      <c r="L355" s="56" t="n">
        <f aca="false">SUM(F355:K355)</f>
        <v>0</v>
      </c>
      <c r="M355" s="40" t="n">
        <v>1</v>
      </c>
    </row>
    <row r="356" customFormat="false" ht="15" hidden="false" customHeight="false" outlineLevel="0" collapsed="false">
      <c r="A356" s="55" t="str">
        <f aca="false">'Exhibiciones '!$A$4</f>
        <v>ECATEPEC</v>
      </c>
      <c r="L356" s="56" t="n">
        <f aca="false">SUM(F356:K356)</f>
        <v>0</v>
      </c>
      <c r="M356" s="40" t="n">
        <v>1</v>
      </c>
    </row>
    <row r="357" customFormat="false" ht="15" hidden="false" customHeight="false" outlineLevel="0" collapsed="false">
      <c r="A357" s="55" t="str">
        <f aca="false">'Exhibiciones '!$A$4</f>
        <v>ECATEPEC</v>
      </c>
      <c r="B357" s="39" t="str">
        <f aca="false">'Exhibiciones '!D109</f>
        <v>Sandalias</v>
      </c>
      <c r="C357" s="39" t="n">
        <f aca="false">'Exhibiciones '!U109</f>
        <v>158001</v>
      </c>
      <c r="D357" s="39" t="str">
        <f aca="false">'Exhibiciones '!V109</f>
        <v>Nuñez Garcia Clarissa Naomi</v>
      </c>
      <c r="E357" s="39" t="n">
        <f aca="false">'Exhibiciones '!F109</f>
        <v>34</v>
      </c>
      <c r="H357" s="39" t="n">
        <f aca="false">'Exhibiciones '!AF109</f>
        <v>0</v>
      </c>
      <c r="I357" s="39" t="n">
        <f aca="false">'Exhibiciones '!AG109</f>
        <v>0</v>
      </c>
      <c r="L357" s="56" t="n">
        <f aca="false">SUM(F357:K357)</f>
        <v>0</v>
      </c>
      <c r="M357" s="40" t="n">
        <v>1</v>
      </c>
    </row>
    <row r="358" customFormat="false" ht="15" hidden="false" customHeight="false" outlineLevel="0" collapsed="false">
      <c r="A358" s="55" t="str">
        <f aca="false">'Exhibiciones '!$A$4</f>
        <v>ECATEPEC</v>
      </c>
      <c r="B358" s="39" t="str">
        <f aca="false">'Exhibiciones '!D110</f>
        <v>Sandalias</v>
      </c>
      <c r="C358" s="39" t="n">
        <f aca="false">'Exhibiciones '!U110</f>
        <v>158001</v>
      </c>
      <c r="D358" s="39" t="str">
        <f aca="false">'Exhibiciones '!V110</f>
        <v>Nuñez Garcia Clarissa Naomi</v>
      </c>
      <c r="E358" s="39" t="n">
        <f aca="false">'Exhibiciones '!F110</f>
        <v>153</v>
      </c>
      <c r="H358" s="39" t="n">
        <f aca="false">'Exhibiciones '!AF110</f>
        <v>0</v>
      </c>
      <c r="I358" s="39" t="n">
        <f aca="false">'Exhibiciones '!AG110</f>
        <v>0</v>
      </c>
      <c r="L358" s="56" t="n">
        <f aca="false">SUM(F358:K358)</f>
        <v>0</v>
      </c>
      <c r="M358" s="40" t="n">
        <v>1</v>
      </c>
    </row>
    <row r="359" customFormat="false" ht="15" hidden="false" customHeight="false" outlineLevel="0" collapsed="false">
      <c r="A359" s="55" t="str">
        <f aca="false">'Exhibiciones '!$A$4</f>
        <v>ECATEPEC</v>
      </c>
      <c r="B359" s="39" t="str">
        <f aca="false">'Exhibiciones '!D111</f>
        <v>Sandalias</v>
      </c>
      <c r="C359" s="39" t="n">
        <f aca="false">'Exhibiciones '!U111</f>
        <v>158001</v>
      </c>
      <c r="D359" s="39" t="str">
        <f aca="false">'Exhibiciones '!V111</f>
        <v>Nuñez Garcia Clarissa Naomi</v>
      </c>
      <c r="E359" s="39" t="n">
        <f aca="false">'Exhibiciones '!F111</f>
        <v>117</v>
      </c>
      <c r="H359" s="39" t="n">
        <f aca="false">'Exhibiciones '!AF111</f>
        <v>0</v>
      </c>
      <c r="I359" s="39" t="n">
        <f aca="false">'Exhibiciones '!AG111</f>
        <v>2</v>
      </c>
      <c r="L359" s="56" t="n">
        <f aca="false">SUM(F359:K359)</f>
        <v>2</v>
      </c>
      <c r="M359" s="40" t="n">
        <v>1</v>
      </c>
    </row>
    <row r="360" customFormat="false" ht="15" hidden="false" customHeight="false" outlineLevel="0" collapsed="false">
      <c r="A360" s="55" t="str">
        <f aca="false">'Exhibiciones '!$A$4</f>
        <v>ECATEPEC</v>
      </c>
      <c r="B360" s="39" t="str">
        <f aca="false">'Exhibiciones '!D112</f>
        <v>Sandalias</v>
      </c>
      <c r="C360" s="39" t="n">
        <f aca="false">'Exhibiciones '!U112</f>
        <v>158001</v>
      </c>
      <c r="D360" s="39" t="str">
        <f aca="false">'Exhibiciones '!V112</f>
        <v>Nuñez Garcia Clarissa Naomi</v>
      </c>
      <c r="E360" s="39" t="n">
        <f aca="false">'Exhibiciones '!F112</f>
        <v>105</v>
      </c>
      <c r="H360" s="39" t="n">
        <f aca="false">'Exhibiciones '!AF112</f>
        <v>0</v>
      </c>
      <c r="I360" s="39" t="n">
        <f aca="false">'Exhibiciones '!AG112</f>
        <v>0</v>
      </c>
      <c r="L360" s="56" t="n">
        <f aca="false">SUM(F360:K360)</f>
        <v>0</v>
      </c>
      <c r="M360" s="40" t="n">
        <v>1</v>
      </c>
    </row>
    <row r="361" customFormat="false" ht="15" hidden="false" customHeight="false" outlineLevel="0" collapsed="false">
      <c r="A361" s="55" t="str">
        <f aca="false">'Exhibiciones '!$A$4</f>
        <v>ECATEPEC</v>
      </c>
      <c r="B361" s="39" t="str">
        <f aca="false">'Exhibiciones '!D113</f>
        <v>Sandalias</v>
      </c>
      <c r="C361" s="39" t="n">
        <f aca="false">'Exhibiciones '!U113</f>
        <v>136867</v>
      </c>
      <c r="D361" s="39" t="str">
        <f aca="false">'Exhibiciones '!V113</f>
        <v>Barba Ramirez Jatziri Lizeth</v>
      </c>
      <c r="E361" s="39" t="n">
        <f aca="false">'Exhibiciones '!F113</f>
        <v>126</v>
      </c>
      <c r="H361" s="39" t="n">
        <f aca="false">'Exhibiciones '!AF113</f>
        <v>0</v>
      </c>
      <c r="I361" s="39" t="n">
        <f aca="false">'Exhibiciones '!AG113</f>
        <v>0</v>
      </c>
      <c r="L361" s="56" t="n">
        <f aca="false">SUM(F361:K361)</f>
        <v>0</v>
      </c>
      <c r="M361" s="40" t="n">
        <v>1</v>
      </c>
    </row>
    <row r="362" customFormat="false" ht="15" hidden="false" customHeight="false" outlineLevel="0" collapsed="false">
      <c r="A362" s="55" t="str">
        <f aca="false">'Exhibiciones '!$A$4</f>
        <v>ECATEPEC</v>
      </c>
      <c r="B362" s="39" t="str">
        <f aca="false">'Exhibiciones '!D114</f>
        <v>Sandalias</v>
      </c>
      <c r="C362" s="39" t="n">
        <f aca="false">'Exhibiciones '!U114</f>
        <v>0</v>
      </c>
      <c r="D362" s="39" t="str">
        <f aca="false">'Exhibiciones '!V114</f>
        <v/>
      </c>
      <c r="E362" s="39" t="n">
        <f aca="false">'Exhibiciones '!F114</f>
        <v>0</v>
      </c>
      <c r="H362" s="39" t="n">
        <f aca="false">'Exhibiciones '!AF114</f>
        <v>0</v>
      </c>
      <c r="I362" s="39" t="n">
        <f aca="false">'Exhibiciones '!AG114</f>
        <v>0</v>
      </c>
      <c r="L362" s="56" t="n">
        <f aca="false">SUM(F362:K362)</f>
        <v>0</v>
      </c>
      <c r="M362" s="40" t="n">
        <v>1</v>
      </c>
    </row>
    <row r="363" customFormat="false" ht="15" hidden="false" customHeight="false" outlineLevel="0" collapsed="false">
      <c r="A363" s="55" t="str">
        <f aca="false">'Exhibiciones '!$A$4</f>
        <v>ECATEPEC</v>
      </c>
      <c r="B363" s="39" t="str">
        <f aca="false">'Exhibiciones '!D115</f>
        <v>Sandalias</v>
      </c>
      <c r="C363" s="39" t="n">
        <f aca="false">'Exhibiciones '!U115</f>
        <v>0</v>
      </c>
      <c r="D363" s="39" t="str">
        <f aca="false">'Exhibiciones '!V115</f>
        <v/>
      </c>
      <c r="E363" s="39" t="n">
        <f aca="false">'Exhibiciones '!F115</f>
        <v>0</v>
      </c>
      <c r="H363" s="39" t="n">
        <f aca="false">'Exhibiciones '!AF115</f>
        <v>0</v>
      </c>
      <c r="I363" s="39" t="n">
        <f aca="false">'Exhibiciones '!AG115</f>
        <v>0</v>
      </c>
      <c r="L363" s="56" t="n">
        <f aca="false">SUM(F363:K363)</f>
        <v>0</v>
      </c>
      <c r="M363" s="40" t="n">
        <v>1</v>
      </c>
    </row>
    <row r="364" customFormat="false" ht="15" hidden="false" customHeight="false" outlineLevel="0" collapsed="false">
      <c r="A364" s="55" t="str">
        <f aca="false">'Exhibiciones '!$A$4</f>
        <v>ECATEPEC</v>
      </c>
      <c r="B364" s="39" t="str">
        <f aca="false">'Exhibiciones '!D116</f>
        <v>Sandalias</v>
      </c>
      <c r="C364" s="39" t="n">
        <f aca="false">'Exhibiciones '!U116</f>
        <v>0</v>
      </c>
      <c r="D364" s="39" t="str">
        <f aca="false">'Exhibiciones '!V116</f>
        <v/>
      </c>
      <c r="E364" s="39" t="n">
        <f aca="false">'Exhibiciones '!F116</f>
        <v>0</v>
      </c>
      <c r="H364" s="39" t="n">
        <f aca="false">'Exhibiciones '!AF116</f>
        <v>0</v>
      </c>
      <c r="I364" s="39" t="n">
        <f aca="false">'Exhibiciones '!AG116</f>
        <v>0</v>
      </c>
      <c r="L364" s="56" t="n">
        <f aca="false">SUM(F364:K364)</f>
        <v>0</v>
      </c>
      <c r="M364" s="40" t="n">
        <v>1</v>
      </c>
    </row>
    <row r="365" customFormat="false" ht="15" hidden="false" customHeight="false" outlineLevel="0" collapsed="false">
      <c r="A365" s="55" t="str">
        <f aca="false">'Exhibiciones '!$A$4</f>
        <v>ECATEPEC</v>
      </c>
      <c r="B365" s="39" t="str">
        <f aca="false">'Exhibiciones '!D117</f>
        <v>Sandalias</v>
      </c>
      <c r="C365" s="39" t="n">
        <f aca="false">'Exhibiciones '!U117</f>
        <v>0</v>
      </c>
      <c r="D365" s="39" t="str">
        <f aca="false">'Exhibiciones '!V117</f>
        <v/>
      </c>
      <c r="E365" s="39" t="n">
        <f aca="false">'Exhibiciones '!F117</f>
        <v>0</v>
      </c>
      <c r="H365" s="39" t="n">
        <f aca="false">'Exhibiciones '!AF117</f>
        <v>0</v>
      </c>
      <c r="I365" s="39" t="n">
        <f aca="false">'Exhibiciones '!AG117</f>
        <v>0</v>
      </c>
      <c r="L365" s="56" t="n">
        <f aca="false">SUM(F365:K365)</f>
        <v>0</v>
      </c>
      <c r="M365" s="40" t="n">
        <v>1</v>
      </c>
    </row>
    <row r="366" customFormat="false" ht="15" hidden="false" customHeight="false" outlineLevel="0" collapsed="false">
      <c r="A366" s="55" t="str">
        <f aca="false">'Exhibiciones '!$A$4</f>
        <v>ECATEPEC</v>
      </c>
      <c r="B366" s="39" t="str">
        <f aca="false">'Exhibiciones '!D118</f>
        <v>Sandalias</v>
      </c>
      <c r="C366" s="39" t="n">
        <f aca="false">'Exhibiciones '!U118</f>
        <v>0</v>
      </c>
      <c r="D366" s="39" t="str">
        <f aca="false">'Exhibiciones '!V118</f>
        <v/>
      </c>
      <c r="E366" s="39" t="n">
        <f aca="false">'Exhibiciones '!F118</f>
        <v>0</v>
      </c>
      <c r="H366" s="39" t="n">
        <f aca="false">'Exhibiciones '!AF118</f>
        <v>0</v>
      </c>
      <c r="I366" s="39" t="n">
        <f aca="false">'Exhibiciones '!AG118</f>
        <v>0</v>
      </c>
      <c r="L366" s="56" t="n">
        <f aca="false">SUM(F366:K366)</f>
        <v>0</v>
      </c>
      <c r="M366" s="40" t="n">
        <v>1</v>
      </c>
    </row>
    <row r="367" customFormat="false" ht="15" hidden="false" customHeight="false" outlineLevel="0" collapsed="false">
      <c r="A367" s="55" t="str">
        <f aca="false">'Exhibiciones '!$A$4</f>
        <v>ECATEPEC</v>
      </c>
      <c r="B367" s="39" t="str">
        <f aca="false">'Exhibiciones '!D119</f>
        <v>Sandalias</v>
      </c>
      <c r="C367" s="39" t="n">
        <f aca="false">'Exhibiciones '!U119</f>
        <v>0</v>
      </c>
      <c r="D367" s="39" t="str">
        <f aca="false">'Exhibiciones '!V119</f>
        <v/>
      </c>
      <c r="E367" s="39" t="str">
        <f aca="false">'Exhibiciones '!F119</f>
        <v>-</v>
      </c>
      <c r="H367" s="39" t="n">
        <f aca="false">'Exhibiciones '!AF119</f>
        <v>0</v>
      </c>
      <c r="I367" s="39" t="n">
        <f aca="false">'Exhibiciones '!AG119</f>
        <v>0</v>
      </c>
      <c r="L367" s="56" t="n">
        <f aca="false">SUM(F367:K367)</f>
        <v>0</v>
      </c>
      <c r="M367" s="40" t="n">
        <v>1</v>
      </c>
    </row>
    <row r="368" customFormat="false" ht="15" hidden="false" customHeight="false" outlineLevel="0" collapsed="false">
      <c r="A368" s="55" t="str">
        <f aca="false">'Exhibiciones '!$A$4</f>
        <v>ECATEPEC</v>
      </c>
      <c r="B368" s="39" t="str">
        <f aca="false">'Exhibiciones '!D120</f>
        <v>Sandalias</v>
      </c>
      <c r="C368" s="39" t="n">
        <f aca="false">'Exhibiciones '!U120</f>
        <v>0</v>
      </c>
      <c r="D368" s="39" t="str">
        <f aca="false">'Exhibiciones '!V120</f>
        <v/>
      </c>
      <c r="E368" s="39" t="str">
        <f aca="false">'Exhibiciones '!F120</f>
        <v>-</v>
      </c>
      <c r="H368" s="39" t="n">
        <f aca="false">'Exhibiciones '!AF120</f>
        <v>0</v>
      </c>
      <c r="I368" s="39" t="n">
        <f aca="false">'Exhibiciones '!AG120</f>
        <v>0</v>
      </c>
      <c r="L368" s="56" t="n">
        <f aca="false">SUM(F368:K368)</f>
        <v>0</v>
      </c>
      <c r="M368" s="40" t="n">
        <v>1</v>
      </c>
    </row>
    <row r="369" customFormat="false" ht="15" hidden="false" customHeight="false" outlineLevel="0" collapsed="false">
      <c r="A369" s="55" t="str">
        <f aca="false">'Exhibiciones '!$A$4</f>
        <v>ECATEPEC</v>
      </c>
      <c r="B369" s="39" t="str">
        <f aca="false">'Exhibiciones '!D121</f>
        <v>Sandalias</v>
      </c>
      <c r="C369" s="39" t="n">
        <f aca="false">'Exhibiciones '!U121</f>
        <v>0</v>
      </c>
      <c r="D369" s="39" t="str">
        <f aca="false">'Exhibiciones '!V121</f>
        <v/>
      </c>
      <c r="E369" s="39" t="str">
        <f aca="false">'Exhibiciones '!F121</f>
        <v>-</v>
      </c>
      <c r="H369" s="39" t="n">
        <f aca="false">'Exhibiciones '!AF121</f>
        <v>0</v>
      </c>
      <c r="I369" s="39" t="n">
        <f aca="false">'Exhibiciones '!AG121</f>
        <v>0</v>
      </c>
      <c r="L369" s="56" t="n">
        <f aca="false">SUM(F369:K369)</f>
        <v>0</v>
      </c>
      <c r="M369" s="40" t="n">
        <v>1</v>
      </c>
    </row>
    <row r="370" customFormat="false" ht="15" hidden="false" customHeight="false" outlineLevel="0" collapsed="false">
      <c r="A370" s="55" t="str">
        <f aca="false">'Exhibiciones '!$A$4</f>
        <v>ECATEPEC</v>
      </c>
      <c r="B370" s="39" t="str">
        <f aca="false">'Exhibiciones '!D122</f>
        <v>Sandalias</v>
      </c>
      <c r="C370" s="39" t="n">
        <f aca="false">'Exhibiciones '!U122</f>
        <v>0</v>
      </c>
      <c r="D370" s="39" t="str">
        <f aca="false">'Exhibiciones '!V122</f>
        <v/>
      </c>
      <c r="E370" s="39" t="str">
        <f aca="false">'Exhibiciones '!F122</f>
        <v>-</v>
      </c>
      <c r="H370" s="39" t="n">
        <f aca="false">'Exhibiciones '!AF122</f>
        <v>0</v>
      </c>
      <c r="I370" s="39" t="n">
        <f aca="false">'Exhibiciones '!AG122</f>
        <v>0</v>
      </c>
      <c r="L370" s="56" t="n">
        <f aca="false">SUM(F370:K370)</f>
        <v>0</v>
      </c>
      <c r="M370" s="40" t="n">
        <v>1</v>
      </c>
    </row>
    <row r="371" customFormat="false" ht="15" hidden="false" customHeight="false" outlineLevel="0" collapsed="false">
      <c r="A371" s="55" t="str">
        <f aca="false">'Exhibiciones '!$A$4</f>
        <v>ECATEPEC</v>
      </c>
      <c r="B371" s="39" t="str">
        <f aca="false">'Exhibiciones '!D123</f>
        <v>Sandalias</v>
      </c>
      <c r="C371" s="39" t="n">
        <f aca="false">'Exhibiciones '!U123</f>
        <v>0</v>
      </c>
      <c r="D371" s="39" t="str">
        <f aca="false">'Exhibiciones '!V123</f>
        <v/>
      </c>
      <c r="E371" s="39" t="str">
        <f aca="false">'Exhibiciones '!F123</f>
        <v>-</v>
      </c>
      <c r="H371" s="39" t="n">
        <f aca="false">'Exhibiciones '!AF123</f>
        <v>0</v>
      </c>
      <c r="I371" s="39" t="n">
        <f aca="false">'Exhibiciones '!AG123</f>
        <v>0</v>
      </c>
      <c r="L371" s="56" t="n">
        <f aca="false">SUM(F371:K371)</f>
        <v>0</v>
      </c>
      <c r="M371" s="40" t="n">
        <v>1</v>
      </c>
    </row>
    <row r="372" customFormat="false" ht="15" hidden="false" customHeight="false" outlineLevel="0" collapsed="false">
      <c r="A372" s="55" t="str">
        <f aca="false">'Exhibiciones '!$A$4</f>
        <v>ECATEPEC</v>
      </c>
      <c r="B372" s="39" t="str">
        <f aca="false">'Exhibiciones '!D124</f>
        <v>Sandalias</v>
      </c>
      <c r="C372" s="39" t="n">
        <f aca="false">'Exhibiciones '!U124</f>
        <v>0</v>
      </c>
      <c r="D372" s="39" t="str">
        <f aca="false">'Exhibiciones '!V124</f>
        <v/>
      </c>
      <c r="E372" s="39" t="str">
        <f aca="false">'Exhibiciones '!F124</f>
        <v>-</v>
      </c>
      <c r="H372" s="39" t="n">
        <f aca="false">'Exhibiciones '!AF124</f>
        <v>0</v>
      </c>
      <c r="I372" s="39" t="n">
        <f aca="false">'Exhibiciones '!AG124</f>
        <v>0</v>
      </c>
      <c r="L372" s="56" t="n">
        <f aca="false">SUM(F372:K372)</f>
        <v>0</v>
      </c>
      <c r="M372" s="40" t="n">
        <v>1</v>
      </c>
    </row>
    <row r="373" customFormat="false" ht="15" hidden="false" customHeight="false" outlineLevel="0" collapsed="false">
      <c r="A373" s="55" t="str">
        <f aca="false">'Exhibiciones '!$A$4</f>
        <v>ECATEPEC</v>
      </c>
      <c r="B373" s="39" t="str">
        <f aca="false">'Exhibiciones '!D125</f>
        <v>Sandalias</v>
      </c>
      <c r="C373" s="39" t="n">
        <f aca="false">'Exhibiciones '!U125</f>
        <v>0</v>
      </c>
      <c r="D373" s="39" t="str">
        <f aca="false">'Exhibiciones '!V125</f>
        <v/>
      </c>
      <c r="E373" s="39" t="str">
        <f aca="false">'Exhibiciones '!F125</f>
        <v>-</v>
      </c>
      <c r="H373" s="39" t="n">
        <f aca="false">'Exhibiciones '!AF125</f>
        <v>0</v>
      </c>
      <c r="I373" s="39" t="n">
        <f aca="false">'Exhibiciones '!AG125</f>
        <v>0</v>
      </c>
      <c r="L373" s="56" t="n">
        <f aca="false">SUM(F373:K373)</f>
        <v>0</v>
      </c>
      <c r="M373" s="40" t="n">
        <v>1</v>
      </c>
    </row>
    <row r="374" customFormat="false" ht="15" hidden="false" customHeight="false" outlineLevel="0" collapsed="false">
      <c r="A374" s="55" t="str">
        <f aca="false">'Exhibiciones '!$A$4</f>
        <v>ECATEPEC</v>
      </c>
      <c r="B374" s="39" t="str">
        <f aca="false">'Exhibiciones '!D126</f>
        <v>Sandalias</v>
      </c>
      <c r="C374" s="39" t="n">
        <f aca="false">'Exhibiciones '!U126</f>
        <v>0</v>
      </c>
      <c r="D374" s="39" t="str">
        <f aca="false">'Exhibiciones '!V126</f>
        <v/>
      </c>
      <c r="E374" s="39" t="str">
        <f aca="false">'Exhibiciones '!F126</f>
        <v>-</v>
      </c>
      <c r="H374" s="39" t="n">
        <f aca="false">'Exhibiciones '!AF126</f>
        <v>0</v>
      </c>
      <c r="I374" s="39" t="n">
        <f aca="false">'Exhibiciones '!AG126</f>
        <v>0</v>
      </c>
      <c r="L374" s="56" t="n">
        <f aca="false">SUM(F374:K374)</f>
        <v>0</v>
      </c>
      <c r="M374" s="40" t="n">
        <v>1</v>
      </c>
    </row>
    <row r="375" customFormat="false" ht="15" hidden="false" customHeight="false" outlineLevel="0" collapsed="false">
      <c r="A375" s="55" t="str">
        <f aca="false">'Exhibiciones '!$A$4</f>
        <v>ECATEPEC</v>
      </c>
      <c r="B375" s="39" t="str">
        <f aca="false">'Exhibiciones '!D127</f>
        <v>Sandalias</v>
      </c>
      <c r="C375" s="39" t="n">
        <f aca="false">'Exhibiciones '!U127</f>
        <v>0</v>
      </c>
      <c r="D375" s="39" t="str">
        <f aca="false">'Exhibiciones '!V127</f>
        <v/>
      </c>
      <c r="E375" s="39" t="str">
        <f aca="false">'Exhibiciones '!F127</f>
        <v>-</v>
      </c>
      <c r="H375" s="39" t="n">
        <f aca="false">'Exhibiciones '!AF127</f>
        <v>0</v>
      </c>
      <c r="I375" s="39" t="n">
        <f aca="false">'Exhibiciones '!AG127</f>
        <v>0</v>
      </c>
      <c r="L375" s="56" t="n">
        <f aca="false">SUM(F375:K375)</f>
        <v>0</v>
      </c>
      <c r="M375" s="40" t="n">
        <v>1</v>
      </c>
    </row>
    <row r="376" customFormat="false" ht="15" hidden="false" customHeight="false" outlineLevel="0" collapsed="false">
      <c r="A376" s="55" t="str">
        <f aca="false">'Exhibiciones '!$A$4</f>
        <v>ECATEPEC</v>
      </c>
      <c r="B376" s="39" t="str">
        <f aca="false">'Exhibiciones '!D128</f>
        <v>Sandalias</v>
      </c>
      <c r="C376" s="39" t="n">
        <f aca="false">'Exhibiciones '!U128</f>
        <v>0</v>
      </c>
      <c r="D376" s="39" t="str">
        <f aca="false">'Exhibiciones '!V128</f>
        <v/>
      </c>
      <c r="E376" s="39" t="str">
        <f aca="false">'Exhibiciones '!F128</f>
        <v>-</v>
      </c>
      <c r="H376" s="39" t="n">
        <f aca="false">'Exhibiciones '!AF128</f>
        <v>0</v>
      </c>
      <c r="I376" s="39" t="n">
        <f aca="false">'Exhibiciones '!AG128</f>
        <v>0</v>
      </c>
      <c r="L376" s="56" t="n">
        <f aca="false">SUM(F376:K376)</f>
        <v>0</v>
      </c>
      <c r="M376" s="40" t="n">
        <v>1</v>
      </c>
    </row>
    <row r="377" customFormat="false" ht="15" hidden="false" customHeight="false" outlineLevel="0" collapsed="false">
      <c r="A377" s="55" t="str">
        <f aca="false">'Exhibiciones '!$A$4</f>
        <v>ECATEPEC</v>
      </c>
      <c r="B377" s="39" t="str">
        <f aca="false">'Exhibiciones '!D129</f>
        <v>Sandalias</v>
      </c>
      <c r="C377" s="39" t="n">
        <f aca="false">'Exhibiciones '!U129</f>
        <v>0</v>
      </c>
      <c r="D377" s="39" t="str">
        <f aca="false">'Exhibiciones '!V129</f>
        <v/>
      </c>
      <c r="E377" s="39" t="str">
        <f aca="false">'Exhibiciones '!F129</f>
        <v>-</v>
      </c>
      <c r="H377" s="39" t="n">
        <f aca="false">'Exhibiciones '!AF129</f>
        <v>0</v>
      </c>
      <c r="I377" s="39" t="n">
        <f aca="false">'Exhibiciones '!AG129</f>
        <v>0</v>
      </c>
      <c r="L377" s="56" t="n">
        <f aca="false">SUM(F377:K377)</f>
        <v>0</v>
      </c>
      <c r="M377" s="40" t="n">
        <v>1</v>
      </c>
    </row>
    <row r="378" customFormat="false" ht="15" hidden="false" customHeight="false" outlineLevel="0" collapsed="false">
      <c r="A378" s="55" t="str">
        <f aca="false">'Exhibiciones '!$A$4</f>
        <v>ECATEPEC</v>
      </c>
      <c r="B378" s="39" t="str">
        <f aca="false">'Exhibiciones '!D130</f>
        <v>Sandalias</v>
      </c>
      <c r="C378" s="39" t="n">
        <f aca="false">'Exhibiciones '!U130</f>
        <v>0</v>
      </c>
      <c r="D378" s="39" t="str">
        <f aca="false">'Exhibiciones '!V130</f>
        <v/>
      </c>
      <c r="E378" s="39" t="str">
        <f aca="false">'Exhibiciones '!F130</f>
        <v>-</v>
      </c>
      <c r="H378" s="39" t="n">
        <f aca="false">'Exhibiciones '!AF130</f>
        <v>0</v>
      </c>
      <c r="I378" s="39" t="n">
        <f aca="false">'Exhibiciones '!AG130</f>
        <v>0</v>
      </c>
      <c r="L378" s="56" t="n">
        <f aca="false">SUM(F378:K378)</f>
        <v>0</v>
      </c>
      <c r="M378" s="40" t="n">
        <v>1</v>
      </c>
    </row>
    <row r="379" customFormat="false" ht="15" hidden="false" customHeight="false" outlineLevel="0" collapsed="false">
      <c r="A379" s="55" t="str">
        <f aca="false">'Exhibiciones '!$A$4</f>
        <v>ECATEPEC</v>
      </c>
      <c r="B379" s="39" t="str">
        <f aca="false">'Exhibiciones '!D131</f>
        <v>Sandalias</v>
      </c>
      <c r="C379" s="39" t="n">
        <f aca="false">'Exhibiciones '!U131</f>
        <v>0</v>
      </c>
      <c r="D379" s="39" t="str">
        <f aca="false">'Exhibiciones '!V131</f>
        <v/>
      </c>
      <c r="E379" s="39" t="str">
        <f aca="false">'Exhibiciones '!F131</f>
        <v>-</v>
      </c>
      <c r="H379" s="39" t="n">
        <f aca="false">'Exhibiciones '!AF131</f>
        <v>0</v>
      </c>
      <c r="I379" s="39" t="n">
        <f aca="false">'Exhibiciones '!AG131</f>
        <v>0</v>
      </c>
      <c r="L379" s="56" t="n">
        <f aca="false">SUM(F379:K379)</f>
        <v>0</v>
      </c>
      <c r="M379" s="40" t="n">
        <v>1</v>
      </c>
    </row>
    <row r="380" customFormat="false" ht="15" hidden="false" customHeight="false" outlineLevel="0" collapsed="false">
      <c r="A380" s="55" t="str">
        <f aca="false">'Exhibiciones '!$A$4</f>
        <v>ECATEPEC</v>
      </c>
      <c r="L380" s="56" t="n">
        <f aca="false">SUM(F380:K380)</f>
        <v>0</v>
      </c>
      <c r="M380" s="40" t="n">
        <v>1</v>
      </c>
    </row>
    <row r="381" customFormat="false" ht="15" hidden="false" customHeight="false" outlineLevel="0" collapsed="false">
      <c r="A381" s="55" t="str">
        <f aca="false">'Exhibiciones '!$A$4</f>
        <v>ECATEPEC</v>
      </c>
      <c r="B381" s="39" t="str">
        <f aca="false">'Exhibiciones '!D133</f>
        <v>Urbano</v>
      </c>
      <c r="C381" s="39" t="n">
        <f aca="false">'Exhibiciones '!U133</f>
        <v>138679</v>
      </c>
      <c r="D381" s="39" t="str">
        <f aca="false">'Exhibiciones '!V133</f>
        <v>Lopez Sebastian Karen Jazmin</v>
      </c>
      <c r="E381" s="39" t="n">
        <f aca="false">'Exhibiciones '!F133</f>
        <v>122</v>
      </c>
      <c r="H381" s="39" t="n">
        <f aca="false">'Exhibiciones '!AF133</f>
        <v>0</v>
      </c>
      <c r="I381" s="39" t="n">
        <f aca="false">'Exhibiciones '!AG133</f>
        <v>0</v>
      </c>
      <c r="L381" s="56" t="n">
        <f aca="false">SUM(F381:K381)</f>
        <v>0</v>
      </c>
      <c r="M381" s="40" t="n">
        <v>1</v>
      </c>
    </row>
    <row r="382" customFormat="false" ht="15" hidden="false" customHeight="false" outlineLevel="0" collapsed="false">
      <c r="A382" s="55" t="str">
        <f aca="false">'Exhibiciones '!$A$4</f>
        <v>ECATEPEC</v>
      </c>
      <c r="B382" s="39" t="str">
        <f aca="false">'Exhibiciones '!D134</f>
        <v>Urbano</v>
      </c>
      <c r="C382" s="39" t="n">
        <f aca="false">'Exhibiciones '!U134</f>
        <v>138679</v>
      </c>
      <c r="D382" s="39" t="str">
        <f aca="false">'Exhibiciones '!V134</f>
        <v>Lopez Sebastian Karen Jazmin</v>
      </c>
      <c r="E382" s="39" t="n">
        <f aca="false">'Exhibiciones '!F134</f>
        <v>147</v>
      </c>
      <c r="H382" s="39" t="n">
        <f aca="false">'Exhibiciones '!AF134</f>
        <v>0</v>
      </c>
      <c r="I382" s="39" t="n">
        <f aca="false">'Exhibiciones '!AG134</f>
        <v>0</v>
      </c>
      <c r="L382" s="56" t="n">
        <f aca="false">SUM(F382:K382)</f>
        <v>0</v>
      </c>
      <c r="M382" s="40" t="n">
        <v>1</v>
      </c>
    </row>
    <row r="383" customFormat="false" ht="15" hidden="false" customHeight="false" outlineLevel="0" collapsed="false">
      <c r="A383" s="55" t="str">
        <f aca="false">'Exhibiciones '!$A$4</f>
        <v>ECATEPEC</v>
      </c>
      <c r="B383" s="39" t="str">
        <f aca="false">'Exhibiciones '!D135</f>
        <v>Urbano</v>
      </c>
      <c r="C383" s="39" t="n">
        <f aca="false">'Exhibiciones '!U135</f>
        <v>138679</v>
      </c>
      <c r="D383" s="39" t="str">
        <f aca="false">'Exhibiciones '!V135</f>
        <v>Lopez Sebastian Karen Jazmin</v>
      </c>
      <c r="E383" s="39" t="n">
        <f aca="false">'Exhibiciones '!F135</f>
        <v>178</v>
      </c>
      <c r="H383" s="39" t="n">
        <f aca="false">'Exhibiciones '!AF135</f>
        <v>0</v>
      </c>
      <c r="I383" s="39" t="n">
        <f aca="false">'Exhibiciones '!AG135</f>
        <v>0</v>
      </c>
      <c r="L383" s="56" t="n">
        <f aca="false">SUM(F383:K383)</f>
        <v>0</v>
      </c>
      <c r="M383" s="40" t="n">
        <v>1</v>
      </c>
    </row>
    <row r="384" customFormat="false" ht="15" hidden="false" customHeight="false" outlineLevel="0" collapsed="false">
      <c r="A384" s="55" t="str">
        <f aca="false">'Exhibiciones '!$A$4</f>
        <v>ECATEPEC</v>
      </c>
      <c r="B384" s="39" t="str">
        <f aca="false">'Exhibiciones '!D136</f>
        <v>Urbano</v>
      </c>
      <c r="C384" s="39" t="n">
        <f aca="false">'Exhibiciones '!U136</f>
        <v>159880</v>
      </c>
      <c r="D384" s="39" t="str">
        <f aca="false">'Exhibiciones '!V136</f>
        <v/>
      </c>
      <c r="E384" s="39" t="n">
        <f aca="false">'Exhibiciones '!F136</f>
        <v>64</v>
      </c>
      <c r="H384" s="39" t="n">
        <f aca="false">'Exhibiciones '!AF136</f>
        <v>0</v>
      </c>
      <c r="I384" s="39" t="n">
        <f aca="false">'Exhibiciones '!AG136</f>
        <v>0</v>
      </c>
      <c r="L384" s="56" t="n">
        <f aca="false">SUM(F384:K384)</f>
        <v>0</v>
      </c>
      <c r="M384" s="40" t="n">
        <v>1</v>
      </c>
    </row>
    <row r="385" customFormat="false" ht="15" hidden="false" customHeight="false" outlineLevel="0" collapsed="false">
      <c r="A385" s="55" t="str">
        <f aca="false">'Exhibiciones '!$A$4</f>
        <v>ECATEPEC</v>
      </c>
      <c r="B385" s="39" t="str">
        <f aca="false">'Exhibiciones '!D137</f>
        <v>Urbano</v>
      </c>
      <c r="C385" s="39" t="n">
        <f aca="false">'Exhibiciones '!U137</f>
        <v>137339</v>
      </c>
      <c r="D385" s="39" t="str">
        <f aca="false">'Exhibiciones '!V137</f>
        <v>Nicolas De German Nadia Ivonne</v>
      </c>
      <c r="E385" s="39" t="n">
        <f aca="false">'Exhibiciones '!F137</f>
        <v>125</v>
      </c>
      <c r="H385" s="39" t="n">
        <f aca="false">'Exhibiciones '!AF137</f>
        <v>0</v>
      </c>
      <c r="I385" s="39" t="n">
        <f aca="false">'Exhibiciones '!AG137</f>
        <v>0</v>
      </c>
      <c r="L385" s="56" t="n">
        <f aca="false">SUM(F385:K385)</f>
        <v>0</v>
      </c>
      <c r="M385" s="40" t="n">
        <v>1</v>
      </c>
    </row>
    <row r="386" customFormat="false" ht="15" hidden="false" customHeight="false" outlineLevel="0" collapsed="false">
      <c r="A386" s="55" t="str">
        <f aca="false">'Exhibiciones '!$A$4</f>
        <v>ECATEPEC</v>
      </c>
      <c r="B386" s="39" t="str">
        <f aca="false">'Exhibiciones '!D138</f>
        <v>Urbano</v>
      </c>
      <c r="C386" s="39" t="n">
        <f aca="false">'Exhibiciones '!U138</f>
        <v>137339</v>
      </c>
      <c r="D386" s="39" t="str">
        <f aca="false">'Exhibiciones '!V138</f>
        <v>Nicolas De German Nadia Ivonne</v>
      </c>
      <c r="E386" s="39" t="n">
        <f aca="false">'Exhibiciones '!F138</f>
        <v>51</v>
      </c>
      <c r="H386" s="39" t="n">
        <f aca="false">'Exhibiciones '!AF138</f>
        <v>0</v>
      </c>
      <c r="I386" s="39" t="n">
        <f aca="false">'Exhibiciones '!AG138</f>
        <v>0</v>
      </c>
      <c r="L386" s="56" t="n">
        <f aca="false">SUM(F386:K386)</f>
        <v>0</v>
      </c>
      <c r="M386" s="40" t="n">
        <v>1</v>
      </c>
    </row>
    <row r="387" customFormat="false" ht="15" hidden="false" customHeight="false" outlineLevel="0" collapsed="false">
      <c r="A387" s="55" t="str">
        <f aca="false">'Exhibiciones '!$A$4</f>
        <v>ECATEPEC</v>
      </c>
      <c r="B387" s="39" t="str">
        <f aca="false">'Exhibiciones '!D139</f>
        <v>Urbano</v>
      </c>
      <c r="C387" s="39" t="n">
        <f aca="false">'Exhibiciones '!U139</f>
        <v>159880</v>
      </c>
      <c r="D387" s="39" t="str">
        <f aca="false">'Exhibiciones '!V139</f>
        <v/>
      </c>
      <c r="E387" s="39" t="n">
        <f aca="false">'Exhibiciones '!F139</f>
        <v>33</v>
      </c>
      <c r="H387" s="39" t="n">
        <f aca="false">'Exhibiciones '!AF139</f>
        <v>0</v>
      </c>
      <c r="I387" s="39" t="n">
        <f aca="false">'Exhibiciones '!AG139</f>
        <v>0</v>
      </c>
      <c r="L387" s="56" t="n">
        <f aca="false">SUM(F387:K387)</f>
        <v>0</v>
      </c>
      <c r="M387" s="40" t="n">
        <v>1</v>
      </c>
    </row>
    <row r="388" customFormat="false" ht="15" hidden="false" customHeight="false" outlineLevel="0" collapsed="false">
      <c r="A388" s="55" t="str">
        <f aca="false">'Exhibiciones '!$A$4</f>
        <v>ECATEPEC</v>
      </c>
      <c r="B388" s="39" t="str">
        <f aca="false">'Exhibiciones '!D140</f>
        <v>Urbano</v>
      </c>
      <c r="C388" s="39" t="n">
        <f aca="false">'Exhibiciones '!U140</f>
        <v>159880</v>
      </c>
      <c r="D388" s="39" t="str">
        <f aca="false">'Exhibiciones '!V140</f>
        <v/>
      </c>
      <c r="E388" s="39" t="n">
        <f aca="false">'Exhibiciones '!F140</f>
        <v>103</v>
      </c>
      <c r="H388" s="39" t="n">
        <f aca="false">'Exhibiciones '!AF140</f>
        <v>0</v>
      </c>
      <c r="I388" s="39" t="n">
        <f aca="false">'Exhibiciones '!AG140</f>
        <v>0</v>
      </c>
      <c r="L388" s="56" t="n">
        <f aca="false">SUM(F388:K388)</f>
        <v>0</v>
      </c>
      <c r="M388" s="40" t="n">
        <v>1</v>
      </c>
    </row>
    <row r="389" customFormat="false" ht="15" hidden="false" customHeight="false" outlineLevel="0" collapsed="false">
      <c r="A389" s="55" t="str">
        <f aca="false">'Exhibiciones '!$A$4</f>
        <v>ECATEPEC</v>
      </c>
      <c r="B389" s="39" t="str">
        <f aca="false">'Exhibiciones '!D141</f>
        <v>Urbano</v>
      </c>
      <c r="C389" s="39" t="n">
        <f aca="false">'Exhibiciones '!U141</f>
        <v>150549</v>
      </c>
      <c r="D389" s="39" t="str">
        <f aca="false">'Exhibiciones '!V141</f>
        <v>Vargas Villegas Mariana</v>
      </c>
      <c r="E389" s="39" t="n">
        <f aca="false">'Exhibiciones '!F141</f>
        <v>151</v>
      </c>
      <c r="H389" s="39" t="n">
        <f aca="false">'Exhibiciones '!AF141</f>
        <v>0</v>
      </c>
      <c r="I389" s="39" t="n">
        <f aca="false">'Exhibiciones '!AG141</f>
        <v>0</v>
      </c>
      <c r="L389" s="56" t="n">
        <f aca="false">SUM(F389:K389)</f>
        <v>0</v>
      </c>
      <c r="M389" s="40" t="n">
        <v>1</v>
      </c>
    </row>
    <row r="390" customFormat="false" ht="15" hidden="false" customHeight="false" outlineLevel="0" collapsed="false">
      <c r="A390" s="55" t="str">
        <f aca="false">'Exhibiciones '!$A$4</f>
        <v>ECATEPEC</v>
      </c>
      <c r="B390" s="39" t="str">
        <f aca="false">'Exhibiciones '!D142</f>
        <v>Urbano</v>
      </c>
      <c r="C390" s="39" t="n">
        <f aca="false">'Exhibiciones '!U142</f>
        <v>150549</v>
      </c>
      <c r="D390" s="39" t="str">
        <f aca="false">'Exhibiciones '!V142</f>
        <v>Vargas Villegas Mariana</v>
      </c>
      <c r="E390" s="39" t="n">
        <f aca="false">'Exhibiciones '!F142</f>
        <v>133</v>
      </c>
      <c r="H390" s="39" t="n">
        <f aca="false">'Exhibiciones '!AF142</f>
        <v>0</v>
      </c>
      <c r="I390" s="39" t="n">
        <f aca="false">'Exhibiciones '!AG142</f>
        <v>0</v>
      </c>
      <c r="L390" s="56" t="n">
        <f aca="false">SUM(F390:K390)</f>
        <v>0</v>
      </c>
      <c r="M390" s="40" t="n">
        <v>1</v>
      </c>
    </row>
    <row r="391" customFormat="false" ht="15" hidden="false" customHeight="false" outlineLevel="0" collapsed="false">
      <c r="A391" s="55" t="str">
        <f aca="false">'Exhibiciones '!$A$4</f>
        <v>ECATEPEC</v>
      </c>
      <c r="B391" s="39" t="str">
        <f aca="false">'Exhibiciones '!D143</f>
        <v>Urbano</v>
      </c>
      <c r="C391" s="39" t="n">
        <f aca="false">'Exhibiciones '!U143</f>
        <v>143199</v>
      </c>
      <c r="D391" s="39" t="str">
        <f aca="false">'Exhibiciones '!V143</f>
        <v>Hernandez Mendoza Leticia</v>
      </c>
      <c r="E391" s="39" t="n">
        <f aca="false">'Exhibiciones '!F143</f>
        <v>83</v>
      </c>
      <c r="H391" s="39" t="n">
        <f aca="false">'Exhibiciones '!AF143</f>
        <v>0</v>
      </c>
      <c r="I391" s="39" t="n">
        <f aca="false">'Exhibiciones '!AG143</f>
        <v>0</v>
      </c>
      <c r="L391" s="56" t="n">
        <f aca="false">SUM(F391:K391)</f>
        <v>0</v>
      </c>
      <c r="M391" s="40" t="n">
        <v>1</v>
      </c>
    </row>
    <row r="392" customFormat="false" ht="15" hidden="false" customHeight="false" outlineLevel="0" collapsed="false">
      <c r="A392" s="55" t="str">
        <f aca="false">'Exhibiciones '!$A$4</f>
        <v>ECATEPEC</v>
      </c>
      <c r="B392" s="39" t="str">
        <f aca="false">'Exhibiciones '!D144</f>
        <v>Urbano</v>
      </c>
      <c r="C392" s="39" t="n">
        <f aca="false">'Exhibiciones '!U144</f>
        <v>143199</v>
      </c>
      <c r="D392" s="39" t="str">
        <f aca="false">'Exhibiciones '!V144</f>
        <v>Hernandez Mendoza Leticia</v>
      </c>
      <c r="E392" s="39" t="n">
        <f aca="false">'Exhibiciones '!F144</f>
        <v>85</v>
      </c>
      <c r="H392" s="39" t="n">
        <f aca="false">'Exhibiciones '!AF144</f>
        <v>0</v>
      </c>
      <c r="I392" s="39" t="n">
        <f aca="false">'Exhibiciones '!AG144</f>
        <v>0</v>
      </c>
      <c r="L392" s="56" t="n">
        <f aca="false">SUM(F392:K392)</f>
        <v>0</v>
      </c>
      <c r="M392" s="40" t="n">
        <v>1</v>
      </c>
    </row>
    <row r="393" customFormat="false" ht="15" hidden="false" customHeight="false" outlineLevel="0" collapsed="false">
      <c r="A393" s="55" t="str">
        <f aca="false">'Exhibiciones '!$A$4</f>
        <v>ECATEPEC</v>
      </c>
      <c r="B393" s="39" t="str">
        <f aca="false">'Exhibiciones '!D145</f>
        <v>Urbano</v>
      </c>
      <c r="C393" s="39" t="n">
        <f aca="false">'Exhibiciones '!U145</f>
        <v>159880</v>
      </c>
      <c r="D393" s="39" t="str">
        <f aca="false">'Exhibiciones '!V145</f>
        <v/>
      </c>
      <c r="E393" s="39" t="n">
        <f aca="false">'Exhibiciones '!F145</f>
        <v>72</v>
      </c>
      <c r="H393" s="39" t="n">
        <f aca="false">'Exhibiciones '!AF145</f>
        <v>0</v>
      </c>
      <c r="I393" s="39" t="n">
        <f aca="false">'Exhibiciones '!AG145</f>
        <v>0</v>
      </c>
      <c r="L393" s="56" t="n">
        <f aca="false">SUM(F393:K393)</f>
        <v>0</v>
      </c>
      <c r="M393" s="40" t="n">
        <v>1</v>
      </c>
    </row>
    <row r="394" customFormat="false" ht="15" hidden="false" customHeight="false" outlineLevel="0" collapsed="false">
      <c r="A394" s="55" t="str">
        <f aca="false">'Exhibiciones '!$A$4</f>
        <v>ECATEPEC</v>
      </c>
      <c r="B394" s="39" t="str">
        <f aca="false">'Exhibiciones '!D146</f>
        <v>Urbano</v>
      </c>
      <c r="C394" s="39" t="n">
        <f aca="false">'Exhibiciones '!U146</f>
        <v>0</v>
      </c>
      <c r="D394" s="39" t="str">
        <f aca="false">'Exhibiciones '!V146</f>
        <v/>
      </c>
      <c r="E394" s="39" t="str">
        <f aca="false">'Exhibiciones '!F146</f>
        <v>-</v>
      </c>
      <c r="H394" s="39" t="n">
        <f aca="false">'Exhibiciones '!AF146</f>
        <v>0</v>
      </c>
      <c r="I394" s="39" t="n">
        <f aca="false">'Exhibiciones '!AG146</f>
        <v>0</v>
      </c>
      <c r="L394" s="56" t="n">
        <f aca="false">SUM(F394:K394)</f>
        <v>0</v>
      </c>
      <c r="M394" s="40" t="n">
        <v>1</v>
      </c>
    </row>
    <row r="395" customFormat="false" ht="15" hidden="false" customHeight="false" outlineLevel="0" collapsed="false">
      <c r="A395" s="55" t="str">
        <f aca="false">'Exhibiciones '!$A$4</f>
        <v>ECATEPEC</v>
      </c>
      <c r="B395" s="39" t="str">
        <f aca="false">'Exhibiciones '!D147</f>
        <v>Urbano</v>
      </c>
      <c r="C395" s="39" t="n">
        <f aca="false">'Exhibiciones '!U147</f>
        <v>0</v>
      </c>
      <c r="D395" s="39" t="str">
        <f aca="false">'Exhibiciones '!V147</f>
        <v/>
      </c>
      <c r="E395" s="39" t="str">
        <f aca="false">'Exhibiciones '!F147</f>
        <v>-</v>
      </c>
      <c r="H395" s="39" t="n">
        <f aca="false">'Exhibiciones '!AF147</f>
        <v>0</v>
      </c>
      <c r="I395" s="39" t="n">
        <f aca="false">'Exhibiciones '!AG147</f>
        <v>0</v>
      </c>
      <c r="L395" s="56" t="n">
        <f aca="false">SUM(F395:K395)</f>
        <v>0</v>
      </c>
      <c r="M395" s="40" t="n">
        <v>1</v>
      </c>
    </row>
    <row r="396" customFormat="false" ht="15" hidden="false" customHeight="false" outlineLevel="0" collapsed="false">
      <c r="A396" s="55" t="str">
        <f aca="false">'Exhibiciones '!$A$4</f>
        <v>ECATEPEC</v>
      </c>
      <c r="B396" s="39" t="str">
        <f aca="false">'Exhibiciones '!D148</f>
        <v>Urbano</v>
      </c>
      <c r="C396" s="39" t="n">
        <f aca="false">'Exhibiciones '!U148</f>
        <v>0</v>
      </c>
      <c r="D396" s="39" t="str">
        <f aca="false">'Exhibiciones '!V148</f>
        <v/>
      </c>
      <c r="E396" s="39" t="str">
        <f aca="false">'Exhibiciones '!F148</f>
        <v>-</v>
      </c>
      <c r="H396" s="39" t="n">
        <f aca="false">'Exhibiciones '!AF148</f>
        <v>0</v>
      </c>
      <c r="I396" s="39" t="n">
        <f aca="false">'Exhibiciones '!AG148</f>
        <v>0</v>
      </c>
      <c r="L396" s="56" t="n">
        <f aca="false">SUM(F396:K396)</f>
        <v>0</v>
      </c>
      <c r="M396" s="40" t="n">
        <v>1</v>
      </c>
    </row>
    <row r="397" customFormat="false" ht="15" hidden="false" customHeight="false" outlineLevel="0" collapsed="false">
      <c r="A397" s="55" t="str">
        <f aca="false">'Exhibiciones '!$A$4</f>
        <v>ECATEPEC</v>
      </c>
      <c r="B397" s="39" t="str">
        <f aca="false">'Exhibiciones '!D149</f>
        <v>Urbano</v>
      </c>
      <c r="C397" s="39" t="n">
        <f aca="false">'Exhibiciones '!U149</f>
        <v>0</v>
      </c>
      <c r="D397" s="39" t="str">
        <f aca="false">'Exhibiciones '!V149</f>
        <v/>
      </c>
      <c r="E397" s="39" t="str">
        <f aca="false">'Exhibiciones '!F149</f>
        <v>-</v>
      </c>
      <c r="H397" s="39" t="n">
        <f aca="false">'Exhibiciones '!AF149</f>
        <v>0</v>
      </c>
      <c r="I397" s="39" t="n">
        <f aca="false">'Exhibiciones '!AG149</f>
        <v>0</v>
      </c>
      <c r="L397" s="56" t="n">
        <f aca="false">SUM(F397:K397)</f>
        <v>0</v>
      </c>
      <c r="M397" s="40" t="n">
        <v>1</v>
      </c>
    </row>
    <row r="398" customFormat="false" ht="15" hidden="false" customHeight="false" outlineLevel="0" collapsed="false">
      <c r="A398" s="55" t="str">
        <f aca="false">'Exhibiciones '!$A$4</f>
        <v>ECATEPEC</v>
      </c>
      <c r="B398" s="39" t="str">
        <f aca="false">'Exhibiciones '!D150</f>
        <v>Urbano</v>
      </c>
      <c r="C398" s="39" t="n">
        <f aca="false">'Exhibiciones '!U150</f>
        <v>0</v>
      </c>
      <c r="D398" s="39" t="str">
        <f aca="false">'Exhibiciones '!V150</f>
        <v/>
      </c>
      <c r="E398" s="39" t="str">
        <f aca="false">'Exhibiciones '!F150</f>
        <v>-</v>
      </c>
      <c r="H398" s="39" t="n">
        <f aca="false">'Exhibiciones '!AF150</f>
        <v>0</v>
      </c>
      <c r="I398" s="39" t="n">
        <f aca="false">'Exhibiciones '!AG150</f>
        <v>0</v>
      </c>
      <c r="L398" s="56" t="n">
        <f aca="false">SUM(F398:K398)</f>
        <v>0</v>
      </c>
      <c r="M398" s="40" t="n">
        <v>1</v>
      </c>
    </row>
    <row r="399" customFormat="false" ht="15" hidden="false" customHeight="false" outlineLevel="0" collapsed="false">
      <c r="A399" s="55" t="str">
        <f aca="false">'Exhibiciones '!$A$4</f>
        <v>ECATEPEC</v>
      </c>
      <c r="B399" s="39" t="str">
        <f aca="false">'Exhibiciones '!D151</f>
        <v>Urbano</v>
      </c>
      <c r="C399" s="39" t="n">
        <f aca="false">'Exhibiciones '!U151</f>
        <v>0</v>
      </c>
      <c r="D399" s="39" t="str">
        <f aca="false">'Exhibiciones '!V151</f>
        <v/>
      </c>
      <c r="E399" s="39" t="str">
        <f aca="false">'Exhibiciones '!F151</f>
        <v>-</v>
      </c>
      <c r="H399" s="39" t="n">
        <f aca="false">'Exhibiciones '!AF151</f>
        <v>0</v>
      </c>
      <c r="I399" s="39" t="n">
        <f aca="false">'Exhibiciones '!AG151</f>
        <v>0</v>
      </c>
      <c r="L399" s="56" t="n">
        <f aca="false">SUM(F399:K399)</f>
        <v>0</v>
      </c>
      <c r="M399" s="40" t="n">
        <v>1</v>
      </c>
    </row>
    <row r="400" customFormat="false" ht="15" hidden="false" customHeight="false" outlineLevel="0" collapsed="false">
      <c r="A400" s="55" t="str">
        <f aca="false">'Exhibiciones '!$A$4</f>
        <v>ECATEPEC</v>
      </c>
      <c r="B400" s="39" t="str">
        <f aca="false">'Exhibiciones '!D152</f>
        <v>Urbano</v>
      </c>
      <c r="C400" s="39" t="n">
        <f aca="false">'Exhibiciones '!U152</f>
        <v>0</v>
      </c>
      <c r="D400" s="39" t="str">
        <f aca="false">'Exhibiciones '!V152</f>
        <v/>
      </c>
      <c r="E400" s="39" t="str">
        <f aca="false">'Exhibiciones '!F152</f>
        <v>-</v>
      </c>
      <c r="H400" s="39" t="n">
        <f aca="false">'Exhibiciones '!AF152</f>
        <v>0</v>
      </c>
      <c r="I400" s="39" t="n">
        <f aca="false">'Exhibiciones '!AG152</f>
        <v>0</v>
      </c>
      <c r="L400" s="56" t="n">
        <f aca="false">SUM(F400:K400)</f>
        <v>0</v>
      </c>
      <c r="M400" s="40" t="n">
        <v>1</v>
      </c>
    </row>
    <row r="401" customFormat="false" ht="15" hidden="false" customHeight="false" outlineLevel="0" collapsed="false">
      <c r="A401" s="55" t="str">
        <f aca="false">'Exhibiciones '!$A$4</f>
        <v>ECATEPEC</v>
      </c>
      <c r="L401" s="56" t="n">
        <f aca="false">SUM(F401:K401)</f>
        <v>0</v>
      </c>
      <c r="M401" s="40" t="n">
        <v>1</v>
      </c>
    </row>
    <row r="402" customFormat="false" ht="15" hidden="false" customHeight="false" outlineLevel="0" collapsed="false">
      <c r="A402" s="55" t="str">
        <f aca="false">'Exhibiciones '!$A$4</f>
        <v>ECATEPEC</v>
      </c>
      <c r="B402" s="39" t="str">
        <f aca="false">'Exhibiciones '!D154</f>
        <v>Vestir Casual</v>
      </c>
      <c r="C402" s="39" t="n">
        <f aca="false">'Exhibiciones '!U154</f>
        <v>155938</v>
      </c>
      <c r="D402" s="39" t="str">
        <f aca="false">'Exhibiciones '!V154</f>
        <v>Aguilar Flores Erika Jazmin</v>
      </c>
      <c r="E402" s="39" t="n">
        <f aca="false">'Exhibiciones '!F154</f>
        <v>62</v>
      </c>
      <c r="H402" s="39" t="n">
        <f aca="false">'Exhibiciones '!AF154</f>
        <v>0</v>
      </c>
      <c r="I402" s="39" t="n">
        <f aca="false">'Exhibiciones '!AG154</f>
        <v>0</v>
      </c>
      <c r="L402" s="56" t="n">
        <f aca="false">SUM(F402:K402)</f>
        <v>0</v>
      </c>
      <c r="M402" s="40" t="n">
        <v>1</v>
      </c>
    </row>
    <row r="403" customFormat="false" ht="15" hidden="false" customHeight="false" outlineLevel="0" collapsed="false">
      <c r="A403" s="55" t="str">
        <f aca="false">'Exhibiciones '!$A$4</f>
        <v>ECATEPEC</v>
      </c>
      <c r="B403" s="39" t="str">
        <f aca="false">'Exhibiciones '!D155</f>
        <v>Vestir Casual</v>
      </c>
      <c r="C403" s="39" t="n">
        <f aca="false">'Exhibiciones '!U155</f>
        <v>155938</v>
      </c>
      <c r="D403" s="39" t="str">
        <f aca="false">'Exhibiciones '!V155</f>
        <v>Aguilar Flores Erika Jazmin</v>
      </c>
      <c r="E403" s="39" t="n">
        <f aca="false">'Exhibiciones '!F155</f>
        <v>77</v>
      </c>
      <c r="H403" s="39" t="n">
        <f aca="false">'Exhibiciones '!AF155</f>
        <v>0</v>
      </c>
      <c r="I403" s="39" t="n">
        <f aca="false">'Exhibiciones '!AG155</f>
        <v>0</v>
      </c>
      <c r="L403" s="56" t="n">
        <f aca="false">SUM(F403:K403)</f>
        <v>0</v>
      </c>
      <c r="M403" s="40" t="n">
        <v>1</v>
      </c>
    </row>
    <row r="404" customFormat="false" ht="15" hidden="false" customHeight="false" outlineLevel="0" collapsed="false">
      <c r="A404" s="55" t="str">
        <f aca="false">'Exhibiciones '!$A$4</f>
        <v>ECATEPEC</v>
      </c>
      <c r="B404" s="39" t="str">
        <f aca="false">'Exhibiciones '!D156</f>
        <v>Vestir Casual</v>
      </c>
      <c r="C404" s="39" t="n">
        <f aca="false">'Exhibiciones '!U156</f>
        <v>155938</v>
      </c>
      <c r="D404" s="39" t="str">
        <f aca="false">'Exhibiciones '!V156</f>
        <v>Aguilar Flores Erika Jazmin</v>
      </c>
      <c r="E404" s="39" t="n">
        <f aca="false">'Exhibiciones '!F156</f>
        <v>68</v>
      </c>
      <c r="H404" s="39" t="n">
        <f aca="false">'Exhibiciones '!AF156</f>
        <v>0</v>
      </c>
      <c r="I404" s="39" t="n">
        <f aca="false">'Exhibiciones '!AG156</f>
        <v>2</v>
      </c>
      <c r="L404" s="56" t="n">
        <f aca="false">SUM(F404:K404)</f>
        <v>2</v>
      </c>
      <c r="M404" s="40" t="n">
        <v>1</v>
      </c>
    </row>
    <row r="405" customFormat="false" ht="15" hidden="false" customHeight="false" outlineLevel="0" collapsed="false">
      <c r="A405" s="55" t="str">
        <f aca="false">'Exhibiciones '!$A$4</f>
        <v>ECATEPEC</v>
      </c>
      <c r="B405" s="39" t="str">
        <f aca="false">'Exhibiciones '!D157</f>
        <v>Vestir Casual</v>
      </c>
      <c r="C405" s="39" t="n">
        <f aca="false">'Exhibiciones '!U157</f>
        <v>155938</v>
      </c>
      <c r="D405" s="39" t="str">
        <f aca="false">'Exhibiciones '!V157</f>
        <v>Aguilar Flores Erika Jazmin</v>
      </c>
      <c r="E405" s="39" t="n">
        <f aca="false">'Exhibiciones '!F157</f>
        <v>88</v>
      </c>
      <c r="H405" s="39" t="n">
        <f aca="false">'Exhibiciones '!AF157</f>
        <v>0</v>
      </c>
      <c r="I405" s="39" t="n">
        <f aca="false">'Exhibiciones '!AG157</f>
        <v>0</v>
      </c>
      <c r="L405" s="56" t="n">
        <f aca="false">SUM(F405:K405)</f>
        <v>0</v>
      </c>
      <c r="M405" s="40" t="n">
        <v>1</v>
      </c>
    </row>
    <row r="406" customFormat="false" ht="15" hidden="false" customHeight="false" outlineLevel="0" collapsed="false">
      <c r="A406" s="55" t="str">
        <f aca="false">'Exhibiciones '!$A$4</f>
        <v>ECATEPEC</v>
      </c>
      <c r="B406" s="39" t="str">
        <f aca="false">'Exhibiciones '!D158</f>
        <v>Vestir Casual</v>
      </c>
      <c r="C406" s="39" t="n">
        <f aca="false">'Exhibiciones '!U158</f>
        <v>0</v>
      </c>
      <c r="D406" s="39" t="str">
        <f aca="false">'Exhibiciones '!V158</f>
        <v/>
      </c>
      <c r="E406" s="39" t="n">
        <f aca="false">'Exhibiciones '!F158</f>
        <v>0</v>
      </c>
      <c r="H406" s="39" t="n">
        <f aca="false">'Exhibiciones '!AF158</f>
        <v>0</v>
      </c>
      <c r="I406" s="39" t="n">
        <f aca="false">'Exhibiciones '!AG158</f>
        <v>0</v>
      </c>
      <c r="L406" s="56" t="n">
        <f aca="false">SUM(F406:K406)</f>
        <v>0</v>
      </c>
      <c r="M406" s="40" t="n">
        <v>1</v>
      </c>
    </row>
    <row r="407" customFormat="false" ht="15" hidden="false" customHeight="false" outlineLevel="0" collapsed="false">
      <c r="A407" s="55" t="str">
        <f aca="false">'Exhibiciones '!$A$4</f>
        <v>ECATEPEC</v>
      </c>
      <c r="B407" s="39" t="str">
        <f aca="false">'Exhibiciones '!D159</f>
        <v>Vestir Casual</v>
      </c>
      <c r="C407" s="39" t="n">
        <f aca="false">'Exhibiciones '!U159</f>
        <v>0</v>
      </c>
      <c r="D407" s="39" t="str">
        <f aca="false">'Exhibiciones '!V159</f>
        <v/>
      </c>
      <c r="E407" s="39" t="str">
        <f aca="false">'Exhibiciones '!F159</f>
        <v>-</v>
      </c>
      <c r="H407" s="39" t="n">
        <f aca="false">'Exhibiciones '!AF159</f>
        <v>0</v>
      </c>
      <c r="I407" s="39" t="n">
        <f aca="false">'Exhibiciones '!AG159</f>
        <v>0</v>
      </c>
      <c r="L407" s="56" t="n">
        <f aca="false">SUM(F407:K407)</f>
        <v>0</v>
      </c>
      <c r="M407" s="40" t="n">
        <v>1</v>
      </c>
    </row>
    <row r="408" customFormat="false" ht="15" hidden="false" customHeight="false" outlineLevel="0" collapsed="false">
      <c r="A408" s="55" t="str">
        <f aca="false">'Exhibiciones '!$A$4</f>
        <v>ECATEPEC</v>
      </c>
      <c r="B408" s="39" t="str">
        <f aca="false">'Exhibiciones '!D160</f>
        <v>Vestir Casual</v>
      </c>
      <c r="C408" s="39" t="n">
        <f aca="false">'Exhibiciones '!U160</f>
        <v>0</v>
      </c>
      <c r="D408" s="39" t="str">
        <f aca="false">'Exhibiciones '!V160</f>
        <v/>
      </c>
      <c r="E408" s="39" t="str">
        <f aca="false">'Exhibiciones '!F160</f>
        <v>-</v>
      </c>
      <c r="H408" s="39" t="n">
        <f aca="false">'Exhibiciones '!AF160</f>
        <v>0</v>
      </c>
      <c r="I408" s="39" t="n">
        <f aca="false">'Exhibiciones '!AG160</f>
        <v>0</v>
      </c>
      <c r="L408" s="56" t="n">
        <f aca="false">SUM(F408:K408)</f>
        <v>0</v>
      </c>
      <c r="M408" s="40" t="n">
        <v>1</v>
      </c>
    </row>
    <row r="409" customFormat="false" ht="15" hidden="false" customHeight="false" outlineLevel="0" collapsed="false">
      <c r="A409" s="55" t="str">
        <f aca="false">'Exhibiciones '!$A$4</f>
        <v>ECATEPEC</v>
      </c>
      <c r="B409" s="39" t="str">
        <f aca="false">'Exhibiciones '!D161</f>
        <v>Vestir Casual</v>
      </c>
      <c r="C409" s="39" t="n">
        <f aca="false">'Exhibiciones '!U161</f>
        <v>0</v>
      </c>
      <c r="D409" s="39" t="str">
        <f aca="false">'Exhibiciones '!V161</f>
        <v/>
      </c>
      <c r="E409" s="39" t="str">
        <f aca="false">'Exhibiciones '!F161</f>
        <v>-</v>
      </c>
      <c r="H409" s="39" t="n">
        <f aca="false">'Exhibiciones '!AF161</f>
        <v>0</v>
      </c>
      <c r="I409" s="39" t="n">
        <f aca="false">'Exhibiciones '!AG161</f>
        <v>0</v>
      </c>
      <c r="L409" s="56" t="n">
        <f aca="false">SUM(F409:K409)</f>
        <v>0</v>
      </c>
      <c r="M409" s="40" t="n">
        <v>1</v>
      </c>
    </row>
    <row r="410" customFormat="false" ht="15" hidden="false" customHeight="false" outlineLevel="0" collapsed="false">
      <c r="A410" s="55" t="str">
        <f aca="false">'Exhibiciones '!$A$4</f>
        <v>ECATEPEC</v>
      </c>
      <c r="B410" s="39" t="str">
        <f aca="false">'Exhibiciones '!D162</f>
        <v>Vestir Casual</v>
      </c>
      <c r="C410" s="39" t="n">
        <f aca="false">'Exhibiciones '!U162</f>
        <v>0</v>
      </c>
      <c r="D410" s="39" t="str">
        <f aca="false">'Exhibiciones '!V162</f>
        <v/>
      </c>
      <c r="E410" s="39" t="str">
        <f aca="false">'Exhibiciones '!F162</f>
        <v>-</v>
      </c>
      <c r="H410" s="39" t="n">
        <f aca="false">'Exhibiciones '!AF162</f>
        <v>0</v>
      </c>
      <c r="I410" s="39" t="n">
        <f aca="false">'Exhibiciones '!AG162</f>
        <v>0</v>
      </c>
      <c r="L410" s="56" t="n">
        <f aca="false">SUM(F410:K410)</f>
        <v>0</v>
      </c>
      <c r="M410" s="40" t="n">
        <v>1</v>
      </c>
    </row>
    <row r="411" customFormat="false" ht="15" hidden="false" customHeight="false" outlineLevel="0" collapsed="false">
      <c r="A411" s="55" t="str">
        <f aca="false">'Exhibiciones '!$A$4</f>
        <v>ECATEPEC</v>
      </c>
      <c r="B411" s="39" t="str">
        <f aca="false">'Exhibiciones '!D163</f>
        <v>Vestir Casual</v>
      </c>
      <c r="C411" s="39" t="n">
        <f aca="false">'Exhibiciones '!U163</f>
        <v>0</v>
      </c>
      <c r="D411" s="39" t="str">
        <f aca="false">'Exhibiciones '!V163</f>
        <v/>
      </c>
      <c r="E411" s="39" t="str">
        <f aca="false">'Exhibiciones '!F163</f>
        <v>-</v>
      </c>
      <c r="H411" s="39" t="n">
        <f aca="false">'Exhibiciones '!AF163</f>
        <v>0</v>
      </c>
      <c r="I411" s="39" t="n">
        <f aca="false">'Exhibiciones '!AG163</f>
        <v>0</v>
      </c>
      <c r="L411" s="56" t="n">
        <f aca="false">SUM(F411:K411)</f>
        <v>0</v>
      </c>
      <c r="M411" s="40" t="n">
        <v>1</v>
      </c>
    </row>
    <row r="412" customFormat="false" ht="15" hidden="false" customHeight="false" outlineLevel="0" collapsed="false">
      <c r="A412" s="55" t="str">
        <f aca="false">'Exhibiciones '!$A$4</f>
        <v>ECATEPEC</v>
      </c>
      <c r="B412" s="39" t="str">
        <f aca="false">'Exhibiciones '!D164</f>
        <v>Vestir Casual</v>
      </c>
      <c r="C412" s="39" t="n">
        <f aca="false">'Exhibiciones '!U164</f>
        <v>0</v>
      </c>
      <c r="D412" s="39" t="str">
        <f aca="false">'Exhibiciones '!V164</f>
        <v/>
      </c>
      <c r="E412" s="39" t="str">
        <f aca="false">'Exhibiciones '!F164</f>
        <v>-</v>
      </c>
      <c r="H412" s="39" t="n">
        <f aca="false">'Exhibiciones '!AF164</f>
        <v>0</v>
      </c>
      <c r="I412" s="39" t="n">
        <f aca="false">'Exhibiciones '!AG164</f>
        <v>0</v>
      </c>
      <c r="L412" s="56" t="n">
        <f aca="false">SUM(F412:K412)</f>
        <v>0</v>
      </c>
      <c r="M412" s="40" t="n">
        <v>1</v>
      </c>
    </row>
    <row r="413" customFormat="false" ht="15" hidden="false" customHeight="false" outlineLevel="0" collapsed="false">
      <c r="A413" s="55" t="str">
        <f aca="false">'Exhibiciones '!$A$4</f>
        <v>ECATEPEC</v>
      </c>
      <c r="B413" s="39" t="str">
        <f aca="false">'Exhibiciones '!D165</f>
        <v>Vestir Casual</v>
      </c>
      <c r="C413" s="39" t="n">
        <f aca="false">'Exhibiciones '!U165</f>
        <v>0</v>
      </c>
      <c r="D413" s="39" t="str">
        <f aca="false">'Exhibiciones '!V165</f>
        <v/>
      </c>
      <c r="E413" s="39" t="str">
        <f aca="false">'Exhibiciones '!F165</f>
        <v>-</v>
      </c>
      <c r="H413" s="39" t="n">
        <f aca="false">'Exhibiciones '!AF165</f>
        <v>0</v>
      </c>
      <c r="I413" s="39" t="n">
        <f aca="false">'Exhibiciones '!AG165</f>
        <v>0</v>
      </c>
      <c r="L413" s="56" t="n">
        <f aca="false">SUM(F413:K413)</f>
        <v>0</v>
      </c>
      <c r="M413" s="40" t="n">
        <v>1</v>
      </c>
    </row>
    <row r="414" customFormat="false" ht="15" hidden="false" customHeight="false" outlineLevel="0" collapsed="false">
      <c r="A414" s="55" t="str">
        <f aca="false">'Exhibiciones '!$A$4</f>
        <v>ECATEPEC</v>
      </c>
      <c r="B414" s="39" t="str">
        <f aca="false">'Exhibiciones '!D166</f>
        <v>Vestir Casual</v>
      </c>
      <c r="C414" s="39" t="n">
        <f aca="false">'Exhibiciones '!U166</f>
        <v>0</v>
      </c>
      <c r="D414" s="39" t="str">
        <f aca="false">'Exhibiciones '!V166</f>
        <v/>
      </c>
      <c r="E414" s="39" t="str">
        <f aca="false">'Exhibiciones '!F166</f>
        <v>-</v>
      </c>
      <c r="H414" s="39" t="n">
        <f aca="false">'Exhibiciones '!AF166</f>
        <v>0</v>
      </c>
      <c r="I414" s="39" t="n">
        <f aca="false">'Exhibiciones '!AG166</f>
        <v>0</v>
      </c>
      <c r="L414" s="56" t="n">
        <f aca="false">SUM(F414:K414)</f>
        <v>0</v>
      </c>
      <c r="M414" s="40" t="n">
        <v>1</v>
      </c>
    </row>
    <row r="415" customFormat="false" ht="15" hidden="false" customHeight="false" outlineLevel="0" collapsed="false">
      <c r="A415" s="55" t="str">
        <f aca="false">'Exhibiciones '!$A$4</f>
        <v>ECATEPEC</v>
      </c>
      <c r="B415" s="39" t="str">
        <f aca="false">'Exhibiciones '!D167</f>
        <v>Vestir Casual</v>
      </c>
      <c r="C415" s="39" t="n">
        <f aca="false">'Exhibiciones '!U167</f>
        <v>0</v>
      </c>
      <c r="D415" s="39" t="str">
        <f aca="false">'Exhibiciones '!V167</f>
        <v/>
      </c>
      <c r="E415" s="39" t="str">
        <f aca="false">'Exhibiciones '!F167</f>
        <v>-</v>
      </c>
      <c r="H415" s="39" t="n">
        <f aca="false">'Exhibiciones '!AF167</f>
        <v>0</v>
      </c>
      <c r="I415" s="39" t="n">
        <f aca="false">'Exhibiciones '!AG167</f>
        <v>0</v>
      </c>
      <c r="L415" s="56" t="n">
        <f aca="false">SUM(F415:K415)</f>
        <v>0</v>
      </c>
      <c r="M415" s="40" t="n">
        <v>1</v>
      </c>
    </row>
    <row r="416" customFormat="false" ht="15" hidden="false" customHeight="false" outlineLevel="0" collapsed="false">
      <c r="A416" s="55" t="str">
        <f aca="false">'Exhibiciones '!$A$4</f>
        <v>ECATEPEC</v>
      </c>
      <c r="L416" s="56" t="n">
        <f aca="false">SUM(F416:K416)</f>
        <v>0</v>
      </c>
      <c r="M416" s="40" t="n">
        <v>1</v>
      </c>
    </row>
    <row r="417" customFormat="false" ht="15" hidden="false" customHeight="false" outlineLevel="0" collapsed="false">
      <c r="A417" s="55" t="str">
        <f aca="false">'Exhibiciones '!$A$4</f>
        <v>ECATEPEC</v>
      </c>
      <c r="B417" s="39" t="str">
        <f aca="false">'Exhibiciones '!D169</f>
        <v>Hasta</v>
      </c>
      <c r="C417" s="39" t="n">
        <f aca="false">'Exhibiciones '!U169</f>
        <v>0</v>
      </c>
      <c r="D417" s="39" t="str">
        <f aca="false">'Exhibiciones '!V169</f>
        <v/>
      </c>
      <c r="E417" s="39" t="str">
        <f aca="false">'Exhibiciones '!F169</f>
        <v>-</v>
      </c>
      <c r="H417" s="39" t="n">
        <f aca="false">'Exhibiciones '!AF169</f>
        <v>0</v>
      </c>
      <c r="I417" s="39" t="n">
        <f aca="false">'Exhibiciones '!AG169</f>
        <v>0</v>
      </c>
      <c r="L417" s="56" t="n">
        <f aca="false">SUM(F417:K417)</f>
        <v>0</v>
      </c>
      <c r="M417" s="40" t="n">
        <v>1</v>
      </c>
    </row>
    <row r="418" customFormat="false" ht="15" hidden="false" customHeight="false" outlineLevel="0" collapsed="false">
      <c r="A418" s="55" t="str">
        <f aca="false">'Exhibiciones '!$A$4</f>
        <v>ECATEPEC</v>
      </c>
      <c r="B418" s="39" t="str">
        <f aca="false">'Exhibiciones '!D170</f>
        <v>Hasta</v>
      </c>
      <c r="C418" s="39" t="n">
        <f aca="false">'Exhibiciones '!U170</f>
        <v>0</v>
      </c>
      <c r="D418" s="39" t="str">
        <f aca="false">'Exhibiciones '!V170</f>
        <v/>
      </c>
      <c r="E418" s="39" t="str">
        <f aca="false">'Exhibiciones '!F170</f>
        <v>-</v>
      </c>
      <c r="H418" s="39" t="n">
        <f aca="false">'Exhibiciones '!AF170</f>
        <v>0</v>
      </c>
      <c r="I418" s="39" t="n">
        <f aca="false">'Exhibiciones '!AG170</f>
        <v>0</v>
      </c>
      <c r="L418" s="56" t="n">
        <f aca="false">SUM(F418:K418)</f>
        <v>0</v>
      </c>
      <c r="M418" s="40" t="n">
        <v>1</v>
      </c>
    </row>
    <row r="419" customFormat="false" ht="15" hidden="false" customHeight="false" outlineLevel="0" collapsed="false">
      <c r="A419" s="55" t="str">
        <f aca="false">'Exhibiciones '!$A$4</f>
        <v>ECATEPEC</v>
      </c>
      <c r="B419" s="39" t="str">
        <f aca="false">'Exhibiciones '!D171</f>
        <v>Hasta</v>
      </c>
      <c r="C419" s="39" t="n">
        <f aca="false">'Exhibiciones '!U171</f>
        <v>0</v>
      </c>
      <c r="D419" s="39" t="str">
        <f aca="false">'Exhibiciones '!V171</f>
        <v/>
      </c>
      <c r="E419" s="39" t="str">
        <f aca="false">'Exhibiciones '!F171</f>
        <v>-</v>
      </c>
      <c r="H419" s="39" t="n">
        <f aca="false">'Exhibiciones '!AF171</f>
        <v>0</v>
      </c>
      <c r="I419" s="39" t="n">
        <f aca="false">'Exhibiciones '!AG171</f>
        <v>0</v>
      </c>
      <c r="L419" s="56" t="n">
        <f aca="false">SUM(F419:K419)</f>
        <v>0</v>
      </c>
      <c r="M419" s="40" t="n">
        <v>1</v>
      </c>
    </row>
    <row r="420" customFormat="false" ht="15" hidden="false" customHeight="false" outlineLevel="0" collapsed="false">
      <c r="A420" s="55" t="str">
        <f aca="false">'Exhibiciones '!$A$4</f>
        <v>ECATEPEC</v>
      </c>
      <c r="B420" s="39" t="str">
        <f aca="false">'Exhibiciones '!D172</f>
        <v>Hasta</v>
      </c>
      <c r="C420" s="39" t="n">
        <f aca="false">'Exhibiciones '!U172</f>
        <v>0</v>
      </c>
      <c r="D420" s="39" t="str">
        <f aca="false">'Exhibiciones '!V172</f>
        <v/>
      </c>
      <c r="E420" s="39" t="str">
        <f aca="false">'Exhibiciones '!F172</f>
        <v>-</v>
      </c>
      <c r="H420" s="39" t="n">
        <f aca="false">'Exhibiciones '!AF172</f>
        <v>0</v>
      </c>
      <c r="I420" s="39" t="n">
        <f aca="false">'Exhibiciones '!AG172</f>
        <v>0</v>
      </c>
      <c r="L420" s="56" t="n">
        <f aca="false">SUM(F420:K420)</f>
        <v>0</v>
      </c>
      <c r="M420" s="40" t="n">
        <v>1</v>
      </c>
    </row>
    <row r="421" customFormat="false" ht="15" hidden="false" customHeight="false" outlineLevel="0" collapsed="false">
      <c r="A421" s="55" t="str">
        <f aca="false">'Exhibiciones '!$A$4</f>
        <v>ECATEPEC</v>
      </c>
      <c r="B421" s="39" t="str">
        <f aca="false">'Exhibiciones '!D173</f>
        <v>Hasta</v>
      </c>
      <c r="C421" s="39" t="n">
        <f aca="false">'Exhibiciones '!U173</f>
        <v>0</v>
      </c>
      <c r="D421" s="39" t="str">
        <f aca="false">'Exhibiciones '!V173</f>
        <v/>
      </c>
      <c r="E421" s="39" t="str">
        <f aca="false">'Exhibiciones '!F173</f>
        <v>-</v>
      </c>
      <c r="H421" s="39" t="n">
        <f aca="false">'Exhibiciones '!AF173</f>
        <v>0</v>
      </c>
      <c r="I421" s="39" t="n">
        <f aca="false">'Exhibiciones '!AG173</f>
        <v>0</v>
      </c>
      <c r="L421" s="56" t="n">
        <f aca="false">SUM(F421:K421)</f>
        <v>0</v>
      </c>
      <c r="M421" s="40" t="n">
        <v>1</v>
      </c>
    </row>
    <row r="422" customFormat="false" ht="15" hidden="false" customHeight="false" outlineLevel="0" collapsed="false">
      <c r="A422" s="55" t="str">
        <f aca="false">'Exhibiciones '!$A$4</f>
        <v>ECATEPEC</v>
      </c>
      <c r="L422" s="56" t="n">
        <f aca="false">SUM(F422:K422)</f>
        <v>0</v>
      </c>
      <c r="M422" s="40" t="n">
        <v>1</v>
      </c>
    </row>
    <row r="423" customFormat="false" ht="15" hidden="false" customHeight="false" outlineLevel="0" collapsed="false">
      <c r="A423" s="55" t="str">
        <f aca="false">'Exhibiciones '!$A$4</f>
        <v>ECATEPEC</v>
      </c>
      <c r="B423" s="39" t="str">
        <f aca="false">'Exhibiciones '!D175</f>
        <v>QR</v>
      </c>
      <c r="C423" s="39" t="n">
        <f aca="false">'Exhibiciones '!U175</f>
        <v>0</v>
      </c>
      <c r="D423" s="39" t="str">
        <f aca="false">'Exhibiciones '!V175</f>
        <v/>
      </c>
      <c r="E423" s="39" t="str">
        <f aca="false">'Exhibiciones '!F175</f>
        <v>-</v>
      </c>
      <c r="H423" s="39" t="n">
        <f aca="false">'Exhibiciones '!AF175</f>
        <v>0</v>
      </c>
      <c r="I423" s="39" t="n">
        <f aca="false">'Exhibiciones '!AG175</f>
        <v>0</v>
      </c>
      <c r="L423" s="56" t="n">
        <f aca="false">SUM(F423:K423)</f>
        <v>0</v>
      </c>
      <c r="M423" s="40" t="n">
        <v>1</v>
      </c>
    </row>
    <row r="424" customFormat="false" ht="15" hidden="false" customHeight="false" outlineLevel="0" collapsed="false">
      <c r="A424" s="55" t="str">
        <f aca="false">'Exhibiciones '!$A$4</f>
        <v>ECATEPEC</v>
      </c>
      <c r="B424" s="39" t="str">
        <f aca="false">'Exhibiciones '!D176</f>
        <v>QR</v>
      </c>
      <c r="C424" s="39" t="n">
        <f aca="false">'Exhibiciones '!U176</f>
        <v>0</v>
      </c>
      <c r="D424" s="39" t="str">
        <f aca="false">'Exhibiciones '!V176</f>
        <v/>
      </c>
      <c r="E424" s="39" t="str">
        <f aca="false">'Exhibiciones '!F176</f>
        <v>-</v>
      </c>
      <c r="H424" s="39" t="n">
        <f aca="false">'Exhibiciones '!AF176</f>
        <v>0</v>
      </c>
      <c r="I424" s="39" t="n">
        <f aca="false">'Exhibiciones '!AG176</f>
        <v>0</v>
      </c>
      <c r="L424" s="56" t="n">
        <f aca="false">SUM(F424:K424)</f>
        <v>0</v>
      </c>
      <c r="M424" s="40" t="n">
        <v>1</v>
      </c>
    </row>
    <row r="425" customFormat="false" ht="15" hidden="false" customHeight="false" outlineLevel="0" collapsed="false">
      <c r="A425" s="55" t="str">
        <f aca="false">'Exhibiciones '!$A$4</f>
        <v>ECATEPEC</v>
      </c>
      <c r="B425" s="39" t="str">
        <f aca="false">'Exhibiciones '!D177</f>
        <v>QR</v>
      </c>
      <c r="C425" s="39" t="n">
        <f aca="false">'Exhibiciones '!U177</f>
        <v>0</v>
      </c>
      <c r="D425" s="39" t="str">
        <f aca="false">'Exhibiciones '!V177</f>
        <v/>
      </c>
      <c r="E425" s="39" t="str">
        <f aca="false">'Exhibiciones '!F177</f>
        <v>-</v>
      </c>
      <c r="H425" s="39" t="n">
        <f aca="false">'Exhibiciones '!AF177</f>
        <v>0</v>
      </c>
      <c r="I425" s="39" t="n">
        <f aca="false">'Exhibiciones '!AG177</f>
        <v>0</v>
      </c>
      <c r="L425" s="56" t="n">
        <f aca="false">SUM(F425:K425)</f>
        <v>0</v>
      </c>
      <c r="M425" s="40" t="n">
        <v>1</v>
      </c>
    </row>
    <row r="426" customFormat="false" ht="15" hidden="false" customHeight="false" outlineLevel="0" collapsed="false">
      <c r="A426" s="55" t="str">
        <f aca="false">'Exhibiciones '!$A$4</f>
        <v>ECATEPEC</v>
      </c>
      <c r="B426" s="39" t="str">
        <f aca="false">'Exhibiciones '!D178</f>
        <v>QR</v>
      </c>
      <c r="C426" s="39" t="n">
        <f aca="false">'Exhibiciones '!U178</f>
        <v>0</v>
      </c>
      <c r="D426" s="39" t="str">
        <f aca="false">'Exhibiciones '!V178</f>
        <v/>
      </c>
      <c r="E426" s="39" t="str">
        <f aca="false">'Exhibiciones '!F178</f>
        <v>-</v>
      </c>
      <c r="H426" s="39" t="n">
        <f aca="false">'Exhibiciones '!AF178</f>
        <v>0</v>
      </c>
      <c r="I426" s="39" t="n">
        <f aca="false">'Exhibiciones '!AG178</f>
        <v>0</v>
      </c>
      <c r="L426" s="56" t="n">
        <f aca="false">SUM(F426:K426)</f>
        <v>0</v>
      </c>
      <c r="M426" s="40" t="n">
        <v>1</v>
      </c>
    </row>
    <row r="427" customFormat="false" ht="15" hidden="false" customHeight="false" outlineLevel="0" collapsed="false">
      <c r="A427" s="55" t="str">
        <f aca="false">'Exhibiciones '!$A$4</f>
        <v>ECATEPEC</v>
      </c>
      <c r="B427" s="39" t="str">
        <f aca="false">'Exhibiciones '!D179</f>
        <v>QR</v>
      </c>
      <c r="C427" s="39" t="n">
        <f aca="false">'Exhibiciones '!U179</f>
        <v>0</v>
      </c>
      <c r="D427" s="39" t="str">
        <f aca="false">'Exhibiciones '!V179</f>
        <v/>
      </c>
      <c r="E427" s="39" t="str">
        <f aca="false">'Exhibiciones '!F179</f>
        <v>-</v>
      </c>
      <c r="H427" s="39" t="n">
        <f aca="false">'Exhibiciones '!AF179</f>
        <v>0</v>
      </c>
      <c r="I427" s="39" t="n">
        <f aca="false">'Exhibiciones '!AG179</f>
        <v>0</v>
      </c>
      <c r="L427" s="56" t="n">
        <f aca="false">SUM(F427:K427)</f>
        <v>0</v>
      </c>
      <c r="M427" s="40" t="n">
        <v>1</v>
      </c>
    </row>
    <row r="428" customFormat="false" ht="15" hidden="false" customHeight="false" outlineLevel="0" collapsed="false">
      <c r="A428" s="55" t="str">
        <f aca="false">'Exhibiciones '!$A$4</f>
        <v>ECATEPEC</v>
      </c>
      <c r="L428" s="56" t="n">
        <f aca="false">SUM(F428:K428)</f>
        <v>0</v>
      </c>
      <c r="M428" s="40" t="n">
        <v>1</v>
      </c>
    </row>
    <row r="429" customFormat="false" ht="15" hidden="false" customHeight="false" outlineLevel="0" collapsed="false">
      <c r="A429" s="55" t="str">
        <f aca="false">'Exhibiciones '!$A$4</f>
        <v>ECATEPEC</v>
      </c>
      <c r="B429" s="39" t="str">
        <f aca="false">'Exhibiciones '!D181</f>
        <v>Oportunidades</v>
      </c>
      <c r="C429" s="39" t="n">
        <f aca="false">'Exhibiciones '!U181</f>
        <v>0</v>
      </c>
      <c r="D429" s="39" t="str">
        <f aca="false">'Exhibiciones '!V181</f>
        <v/>
      </c>
      <c r="E429" s="39" t="str">
        <f aca="false">'Exhibiciones '!F181</f>
        <v>-</v>
      </c>
      <c r="H429" s="39" t="n">
        <f aca="false">'Exhibiciones '!AF181</f>
        <v>0</v>
      </c>
      <c r="I429" s="39" t="n">
        <f aca="false">'Exhibiciones '!AG181</f>
        <v>0</v>
      </c>
      <c r="L429" s="56" t="n">
        <f aca="false">SUM(F429:K429)</f>
        <v>0</v>
      </c>
      <c r="M429" s="40" t="n">
        <v>1</v>
      </c>
    </row>
    <row r="430" customFormat="false" ht="15" hidden="false" customHeight="false" outlineLevel="0" collapsed="false">
      <c r="A430" s="55" t="str">
        <f aca="false">'Exhibiciones '!$A$4</f>
        <v>ECATEPEC</v>
      </c>
      <c r="B430" s="39" t="str">
        <f aca="false">'Exhibiciones '!D182</f>
        <v>Oportunidades</v>
      </c>
      <c r="C430" s="39" t="n">
        <f aca="false">'Exhibiciones '!U182</f>
        <v>0</v>
      </c>
      <c r="D430" s="39" t="str">
        <f aca="false">'Exhibiciones '!V182</f>
        <v/>
      </c>
      <c r="E430" s="39" t="str">
        <f aca="false">'Exhibiciones '!F182</f>
        <v>-</v>
      </c>
      <c r="H430" s="39" t="n">
        <f aca="false">'Exhibiciones '!AF182</f>
        <v>0</v>
      </c>
      <c r="I430" s="39" t="n">
        <f aca="false">'Exhibiciones '!AG182</f>
        <v>0</v>
      </c>
      <c r="L430" s="56" t="n">
        <f aca="false">SUM(F430:K430)</f>
        <v>0</v>
      </c>
      <c r="M430" s="40" t="n">
        <v>1</v>
      </c>
    </row>
    <row r="431" customFormat="false" ht="15" hidden="false" customHeight="false" outlineLevel="0" collapsed="false">
      <c r="A431" s="55" t="str">
        <f aca="false">'Exhibiciones '!$A$4</f>
        <v>ECATEPEC</v>
      </c>
      <c r="B431" s="39" t="str">
        <f aca="false">'Exhibiciones '!D183</f>
        <v>Oportunidades</v>
      </c>
      <c r="C431" s="39" t="n">
        <f aca="false">'Exhibiciones '!U183</f>
        <v>0</v>
      </c>
      <c r="D431" s="39" t="str">
        <f aca="false">'Exhibiciones '!V183</f>
        <v/>
      </c>
      <c r="E431" s="39" t="str">
        <f aca="false">'Exhibiciones '!F183</f>
        <v>-</v>
      </c>
      <c r="H431" s="39" t="n">
        <f aca="false">'Exhibiciones '!AF183</f>
        <v>0</v>
      </c>
      <c r="I431" s="39" t="n">
        <f aca="false">'Exhibiciones '!AG183</f>
        <v>0</v>
      </c>
      <c r="L431" s="56" t="n">
        <f aca="false">SUM(F431:K431)</f>
        <v>0</v>
      </c>
      <c r="M431" s="40" t="n">
        <v>1</v>
      </c>
    </row>
    <row r="432" customFormat="false" ht="15" hidden="false" customHeight="false" outlineLevel="0" collapsed="false">
      <c r="A432" s="55" t="str">
        <f aca="false">'Exhibiciones '!$A$4</f>
        <v>ECATEPEC</v>
      </c>
      <c r="B432" s="39" t="str">
        <f aca="false">'Exhibiciones '!D184</f>
        <v>Oportunidades</v>
      </c>
      <c r="C432" s="39" t="n">
        <f aca="false">'Exhibiciones '!U184</f>
        <v>0</v>
      </c>
      <c r="D432" s="39" t="str">
        <f aca="false">'Exhibiciones '!V184</f>
        <v/>
      </c>
      <c r="E432" s="39" t="str">
        <f aca="false">'Exhibiciones '!F184</f>
        <v>-</v>
      </c>
      <c r="H432" s="39" t="n">
        <f aca="false">'Exhibiciones '!AF184</f>
        <v>0</v>
      </c>
      <c r="I432" s="39" t="n">
        <f aca="false">'Exhibiciones '!AG184</f>
        <v>0</v>
      </c>
      <c r="L432" s="56" t="n">
        <f aca="false">SUM(F432:K432)</f>
        <v>0</v>
      </c>
      <c r="M432" s="40" t="n">
        <v>1</v>
      </c>
    </row>
    <row r="433" customFormat="false" ht="15" hidden="false" customHeight="false" outlineLevel="0" collapsed="false">
      <c r="A433" s="55" t="str">
        <f aca="false">'Exhibiciones '!$A$4</f>
        <v>ECATEPEC</v>
      </c>
      <c r="B433" s="39" t="str">
        <f aca="false">'Exhibiciones '!D185</f>
        <v>Oportunidades</v>
      </c>
      <c r="C433" s="39" t="n">
        <f aca="false">'Exhibiciones '!U185</f>
        <v>0</v>
      </c>
      <c r="D433" s="39" t="str">
        <f aca="false">'Exhibiciones '!V185</f>
        <v/>
      </c>
      <c r="E433" s="39" t="str">
        <f aca="false">'Exhibiciones '!F185</f>
        <v>-</v>
      </c>
      <c r="H433" s="39" t="n">
        <f aca="false">'Exhibiciones '!AF185</f>
        <v>0</v>
      </c>
      <c r="I433" s="39" t="n">
        <f aca="false">'Exhibiciones '!AG185</f>
        <v>0</v>
      </c>
      <c r="L433" s="56" t="n">
        <f aca="false">SUM(F433:K433)</f>
        <v>0</v>
      </c>
      <c r="M433" s="40" t="n">
        <v>1</v>
      </c>
    </row>
    <row r="434" customFormat="false" ht="15" hidden="false" customHeight="false" outlineLevel="0" collapsed="false">
      <c r="A434" s="55" t="str">
        <f aca="false">'Exhibiciones '!$A$4</f>
        <v>ECATEPEC</v>
      </c>
      <c r="L434" s="56" t="n">
        <f aca="false">SUM(F434:K434)</f>
        <v>0</v>
      </c>
      <c r="M434" s="40" t="n">
        <v>1</v>
      </c>
    </row>
    <row r="435" customFormat="false" ht="15" hidden="false" customHeight="false" outlineLevel="0" collapsed="false">
      <c r="A435" s="55" t="str">
        <f aca="false">'Exhibiciones '!$A$4</f>
        <v>ECATEPEC</v>
      </c>
      <c r="B435" s="39" t="str">
        <f aca="false">'Exhibiciones '!D187</f>
        <v>Botas</v>
      </c>
      <c r="C435" s="39" t="n">
        <f aca="false">'Exhibiciones '!U187</f>
        <v>144595</v>
      </c>
      <c r="D435" s="39" t="str">
        <f aca="false">'Exhibiciones '!V187</f>
        <v/>
      </c>
      <c r="E435" s="39" t="n">
        <f aca="false">'Exhibiciones '!F187</f>
        <v>48</v>
      </c>
      <c r="H435" s="39" t="n">
        <f aca="false">'Exhibiciones '!AF187</f>
        <v>0</v>
      </c>
      <c r="I435" s="39" t="n">
        <f aca="false">'Exhibiciones '!AG187</f>
        <v>0</v>
      </c>
      <c r="L435" s="56" t="n">
        <f aca="false">SUM(F435:K435)</f>
        <v>0</v>
      </c>
      <c r="M435" s="40" t="n">
        <v>1</v>
      </c>
    </row>
    <row r="436" customFormat="false" ht="15" hidden="false" customHeight="false" outlineLevel="0" collapsed="false">
      <c r="A436" s="55" t="str">
        <f aca="false">'Exhibiciones '!$A$4</f>
        <v>ECATEPEC</v>
      </c>
      <c r="B436" s="39" t="str">
        <f aca="false">'Exhibiciones '!D188</f>
        <v>Botas</v>
      </c>
      <c r="C436" s="39" t="n">
        <f aca="false">'Exhibiciones '!U188</f>
        <v>144595</v>
      </c>
      <c r="D436" s="39" t="str">
        <f aca="false">'Exhibiciones '!V188</f>
        <v/>
      </c>
      <c r="E436" s="39" t="n">
        <f aca="false">'Exhibiciones '!F188</f>
        <v>33</v>
      </c>
      <c r="H436" s="39" t="n">
        <f aca="false">'Exhibiciones '!AF188</f>
        <v>0</v>
      </c>
      <c r="I436" s="39" t="n">
        <f aca="false">'Exhibiciones '!AG188</f>
        <v>0</v>
      </c>
      <c r="L436" s="56" t="n">
        <f aca="false">SUM(F436:K436)</f>
        <v>0</v>
      </c>
      <c r="M436" s="40" t="n">
        <v>1</v>
      </c>
    </row>
    <row r="437" customFormat="false" ht="15" hidden="false" customHeight="false" outlineLevel="0" collapsed="false">
      <c r="A437" s="55" t="str">
        <f aca="false">'Exhibiciones '!$A$4</f>
        <v>ECATEPEC</v>
      </c>
      <c r="B437" s="39" t="str">
        <f aca="false">'Exhibiciones '!D189</f>
        <v>Botas</v>
      </c>
      <c r="C437" s="39" t="n">
        <f aca="false">'Exhibiciones '!U189</f>
        <v>144595</v>
      </c>
      <c r="D437" s="39" t="str">
        <f aca="false">'Exhibiciones '!V189</f>
        <v/>
      </c>
      <c r="E437" s="39" t="n">
        <f aca="false">'Exhibiciones '!F189</f>
        <v>43</v>
      </c>
      <c r="H437" s="39" t="n">
        <f aca="false">'Exhibiciones '!AF189</f>
        <v>0</v>
      </c>
      <c r="I437" s="39" t="n">
        <f aca="false">'Exhibiciones '!AG189</f>
        <v>0</v>
      </c>
      <c r="L437" s="56" t="n">
        <f aca="false">SUM(F437:K437)</f>
        <v>0</v>
      </c>
      <c r="M437" s="40" t="n">
        <v>1</v>
      </c>
    </row>
    <row r="438" customFormat="false" ht="15" hidden="false" customHeight="false" outlineLevel="0" collapsed="false">
      <c r="A438" s="55" t="str">
        <f aca="false">'Exhibiciones '!$A$4</f>
        <v>ECATEPEC</v>
      </c>
      <c r="B438" s="39" t="str">
        <f aca="false">'Exhibiciones '!D190</f>
        <v>Botas</v>
      </c>
      <c r="C438" s="39" t="n">
        <f aca="false">'Exhibiciones '!U190</f>
        <v>144595</v>
      </c>
      <c r="D438" s="39" t="str">
        <f aca="false">'Exhibiciones '!V190</f>
        <v/>
      </c>
      <c r="E438" s="39" t="n">
        <f aca="false">'Exhibiciones '!F190</f>
        <v>41</v>
      </c>
      <c r="H438" s="39" t="n">
        <f aca="false">'Exhibiciones '!AF190</f>
        <v>0</v>
      </c>
      <c r="I438" s="39" t="n">
        <f aca="false">'Exhibiciones '!AG190</f>
        <v>0</v>
      </c>
      <c r="L438" s="56" t="n">
        <f aca="false">SUM(F438:K438)</f>
        <v>0</v>
      </c>
      <c r="M438" s="40" t="n">
        <v>1</v>
      </c>
    </row>
    <row r="439" customFormat="false" ht="15" hidden="false" customHeight="false" outlineLevel="0" collapsed="false">
      <c r="A439" s="55" t="str">
        <f aca="false">'Exhibiciones '!$A$4</f>
        <v>ECATEPEC</v>
      </c>
      <c r="B439" s="39" t="str">
        <f aca="false">'Exhibiciones '!D191</f>
        <v>Botas</v>
      </c>
      <c r="C439" s="39" t="n">
        <f aca="false">'Exhibiciones '!U191</f>
        <v>144595</v>
      </c>
      <c r="D439" s="39" t="str">
        <f aca="false">'Exhibiciones '!V191</f>
        <v/>
      </c>
      <c r="E439" s="39" t="n">
        <f aca="false">'Exhibiciones '!F191</f>
        <v>55</v>
      </c>
      <c r="H439" s="39" t="n">
        <f aca="false">'Exhibiciones '!AF191</f>
        <v>0</v>
      </c>
      <c r="I439" s="39" t="n">
        <f aca="false">'Exhibiciones '!AG191</f>
        <v>0</v>
      </c>
      <c r="L439" s="56" t="n">
        <f aca="false">SUM(F439:K439)</f>
        <v>0</v>
      </c>
      <c r="M439" s="40" t="n">
        <v>1</v>
      </c>
    </row>
    <row r="440" customFormat="false" ht="15" hidden="false" customHeight="false" outlineLevel="0" collapsed="false">
      <c r="A440" s="55" t="str">
        <f aca="false">'Exhibiciones '!$A$4</f>
        <v>ECATEPEC</v>
      </c>
      <c r="B440" s="39" t="str">
        <f aca="false">'Exhibiciones '!D192</f>
        <v>Botas</v>
      </c>
      <c r="C440" s="39" t="n">
        <f aca="false">'Exhibiciones '!U192</f>
        <v>144595</v>
      </c>
      <c r="D440" s="39" t="str">
        <f aca="false">'Exhibiciones '!V192</f>
        <v/>
      </c>
      <c r="E440" s="39" t="n">
        <f aca="false">'Exhibiciones '!F192</f>
        <v>43</v>
      </c>
      <c r="H440" s="39" t="n">
        <f aca="false">'Exhibiciones '!AF192</f>
        <v>0</v>
      </c>
      <c r="I440" s="39" t="n">
        <f aca="false">'Exhibiciones '!AG192</f>
        <v>0</v>
      </c>
      <c r="L440" s="56" t="n">
        <f aca="false">SUM(F440:K440)</f>
        <v>0</v>
      </c>
      <c r="M440" s="40" t="n">
        <v>1</v>
      </c>
    </row>
    <row r="441" customFormat="false" ht="15" hidden="false" customHeight="false" outlineLevel="0" collapsed="false">
      <c r="A441" s="55" t="str">
        <f aca="false">'Exhibiciones '!$A$4</f>
        <v>ECATEPEC</v>
      </c>
      <c r="B441" s="39" t="str">
        <f aca="false">'Exhibiciones '!D193</f>
        <v>Botas</v>
      </c>
      <c r="C441" s="39" t="n">
        <f aca="false">'Exhibiciones '!U193</f>
        <v>136867</v>
      </c>
      <c r="D441" s="39" t="str">
        <f aca="false">'Exhibiciones '!V193</f>
        <v>Barba Ramirez Jatziri Lizeth</v>
      </c>
      <c r="E441" s="39" t="n">
        <f aca="false">'Exhibiciones '!F193</f>
        <v>33</v>
      </c>
      <c r="H441" s="39" t="n">
        <f aca="false">'Exhibiciones '!AF193</f>
        <v>0</v>
      </c>
      <c r="I441" s="39" t="n">
        <f aca="false">'Exhibiciones '!AG193</f>
        <v>0</v>
      </c>
      <c r="L441" s="56" t="n">
        <f aca="false">SUM(F441:K441)</f>
        <v>0</v>
      </c>
      <c r="M441" s="40" t="n">
        <v>1</v>
      </c>
    </row>
    <row r="442" customFormat="false" ht="15" hidden="false" customHeight="false" outlineLevel="0" collapsed="false">
      <c r="A442" s="55" t="str">
        <f aca="false">'Exhibiciones '!$A$4</f>
        <v>ECATEPEC</v>
      </c>
      <c r="B442" s="39" t="str">
        <f aca="false">'Exhibiciones '!D194</f>
        <v>Botas</v>
      </c>
      <c r="C442" s="39" t="n">
        <f aca="false">'Exhibiciones '!U194</f>
        <v>136867</v>
      </c>
      <c r="D442" s="39" t="str">
        <f aca="false">'Exhibiciones '!V194</f>
        <v>Barba Ramirez Jatziri Lizeth</v>
      </c>
      <c r="E442" s="39" t="n">
        <f aca="false">'Exhibiciones '!F194</f>
        <v>50</v>
      </c>
      <c r="H442" s="39" t="n">
        <f aca="false">'Exhibiciones '!AF194</f>
        <v>0</v>
      </c>
      <c r="I442" s="39" t="n">
        <f aca="false">'Exhibiciones '!AG194</f>
        <v>0</v>
      </c>
      <c r="L442" s="56" t="n">
        <f aca="false">SUM(F442:K442)</f>
        <v>0</v>
      </c>
      <c r="M442" s="40" t="n">
        <v>1</v>
      </c>
    </row>
    <row r="443" customFormat="false" ht="15" hidden="false" customHeight="false" outlineLevel="0" collapsed="false">
      <c r="A443" s="55" t="str">
        <f aca="false">'Exhibiciones '!$A$4</f>
        <v>ECATEPEC</v>
      </c>
      <c r="B443" s="39" t="str">
        <f aca="false">'Exhibiciones '!D195</f>
        <v>Botas</v>
      </c>
      <c r="C443" s="39" t="n">
        <f aca="false">'Exhibiciones '!U195</f>
        <v>136867</v>
      </c>
      <c r="D443" s="39" t="str">
        <f aca="false">'Exhibiciones '!V195</f>
        <v>Barba Ramirez Jatziri Lizeth</v>
      </c>
      <c r="E443" s="39" t="n">
        <f aca="false">'Exhibiciones '!F195</f>
        <v>46</v>
      </c>
      <c r="H443" s="39" t="n">
        <f aca="false">'Exhibiciones '!AF195</f>
        <v>0</v>
      </c>
      <c r="I443" s="39" t="n">
        <f aca="false">'Exhibiciones '!AG195</f>
        <v>0</v>
      </c>
      <c r="L443" s="56" t="n">
        <f aca="false">SUM(F443:K443)</f>
        <v>0</v>
      </c>
      <c r="M443" s="40" t="n">
        <v>1</v>
      </c>
    </row>
    <row r="444" customFormat="false" ht="15" hidden="false" customHeight="false" outlineLevel="0" collapsed="false">
      <c r="A444" s="55" t="str">
        <f aca="false">'Exhibiciones '!$A$4</f>
        <v>ECATEPEC</v>
      </c>
      <c r="B444" s="39" t="str">
        <f aca="false">'Exhibiciones '!D196</f>
        <v>Botas</v>
      </c>
      <c r="C444" s="39" t="n">
        <f aca="false">'Exhibiciones '!U196</f>
        <v>151630</v>
      </c>
      <c r="D444" s="39" t="str">
        <f aca="false">'Exhibiciones '!V196</f>
        <v>Muñoz Lara Karla Paola</v>
      </c>
      <c r="E444" s="39" t="n">
        <f aca="false">'Exhibiciones '!F196</f>
        <v>34</v>
      </c>
      <c r="H444" s="39" t="n">
        <f aca="false">'Exhibiciones '!AF196</f>
        <v>0</v>
      </c>
      <c r="I444" s="39" t="n">
        <f aca="false">'Exhibiciones '!AG196</f>
        <v>0</v>
      </c>
      <c r="L444" s="56" t="n">
        <f aca="false">SUM(F444:K444)</f>
        <v>0</v>
      </c>
      <c r="M444" s="40" t="n">
        <v>1</v>
      </c>
    </row>
    <row r="445" customFormat="false" ht="15" hidden="false" customHeight="false" outlineLevel="0" collapsed="false">
      <c r="A445" s="55" t="str">
        <f aca="false">'Exhibiciones '!$A$4</f>
        <v>ECATEPEC</v>
      </c>
      <c r="B445" s="39" t="str">
        <f aca="false">'Exhibiciones '!D197</f>
        <v>Botas</v>
      </c>
      <c r="C445" s="39" t="n">
        <f aca="false">'Exhibiciones '!U197</f>
        <v>151630</v>
      </c>
      <c r="D445" s="39" t="str">
        <f aca="false">'Exhibiciones '!V197</f>
        <v>Muñoz Lara Karla Paola</v>
      </c>
      <c r="E445" s="39" t="n">
        <f aca="false">'Exhibiciones '!F197</f>
        <v>37</v>
      </c>
      <c r="H445" s="39" t="n">
        <f aca="false">'Exhibiciones '!AF197</f>
        <v>0</v>
      </c>
      <c r="I445" s="39" t="n">
        <f aca="false">'Exhibiciones '!AG197</f>
        <v>0</v>
      </c>
      <c r="L445" s="56" t="n">
        <f aca="false">SUM(F445:K445)</f>
        <v>0</v>
      </c>
      <c r="M445" s="40" t="n">
        <v>1</v>
      </c>
    </row>
    <row r="446" customFormat="false" ht="15" hidden="false" customHeight="false" outlineLevel="0" collapsed="false">
      <c r="A446" s="55" t="str">
        <f aca="false">'Exhibiciones '!$A$4</f>
        <v>ECATEPEC</v>
      </c>
      <c r="B446" s="39" t="str">
        <f aca="false">'Exhibiciones '!D198</f>
        <v>Botas</v>
      </c>
      <c r="C446" s="39" t="n">
        <f aca="false">'Exhibiciones '!U198</f>
        <v>151630</v>
      </c>
      <c r="D446" s="39" t="str">
        <f aca="false">'Exhibiciones '!V198</f>
        <v>Muñoz Lara Karla Paola</v>
      </c>
      <c r="E446" s="39" t="n">
        <f aca="false">'Exhibiciones '!F198</f>
        <v>43</v>
      </c>
      <c r="H446" s="39" t="n">
        <f aca="false">'Exhibiciones '!AF198</f>
        <v>0</v>
      </c>
      <c r="I446" s="39" t="n">
        <f aca="false">'Exhibiciones '!AG198</f>
        <v>0</v>
      </c>
      <c r="L446" s="56" t="n">
        <f aca="false">SUM(F446:K446)</f>
        <v>0</v>
      </c>
      <c r="M446" s="40" t="n">
        <v>1</v>
      </c>
    </row>
    <row r="447" customFormat="false" ht="15" hidden="false" customHeight="false" outlineLevel="0" collapsed="false">
      <c r="A447" s="55" t="str">
        <f aca="false">'Exhibiciones '!$A$4</f>
        <v>ECATEPEC</v>
      </c>
      <c r="B447" s="39" t="str">
        <f aca="false">'Exhibiciones '!D199</f>
        <v>Botas</v>
      </c>
      <c r="C447" s="39" t="n">
        <f aca="false">'Exhibiciones '!U199</f>
        <v>151630</v>
      </c>
      <c r="D447" s="39" t="str">
        <f aca="false">'Exhibiciones '!V199</f>
        <v>Muñoz Lara Karla Paola</v>
      </c>
      <c r="E447" s="39" t="n">
        <f aca="false">'Exhibiciones '!F199</f>
        <v>48</v>
      </c>
      <c r="H447" s="39" t="n">
        <f aca="false">'Exhibiciones '!AF199</f>
        <v>0</v>
      </c>
      <c r="I447" s="39" t="n">
        <f aca="false">'Exhibiciones '!AG199</f>
        <v>0</v>
      </c>
      <c r="L447" s="56" t="n">
        <f aca="false">SUM(F447:K447)</f>
        <v>0</v>
      </c>
      <c r="M447" s="40" t="n">
        <v>1</v>
      </c>
    </row>
    <row r="448" customFormat="false" ht="15" hidden="false" customHeight="false" outlineLevel="0" collapsed="false">
      <c r="A448" s="55" t="str">
        <f aca="false">'Exhibiciones '!$A$4</f>
        <v>ECATEPEC</v>
      </c>
      <c r="B448" s="39" t="str">
        <f aca="false">'Exhibiciones '!D200</f>
        <v>Botas</v>
      </c>
      <c r="C448" s="39" t="n">
        <f aca="false">'Exhibiciones '!U200</f>
        <v>151630</v>
      </c>
      <c r="D448" s="39" t="str">
        <f aca="false">'Exhibiciones '!V200</f>
        <v>Muñoz Lara Karla Paola</v>
      </c>
      <c r="E448" s="39" t="n">
        <f aca="false">'Exhibiciones '!F200</f>
        <v>39</v>
      </c>
      <c r="H448" s="39" t="n">
        <f aca="false">'Exhibiciones '!AF200</f>
        <v>0</v>
      </c>
      <c r="I448" s="39" t="n">
        <f aca="false">'Exhibiciones '!AG200</f>
        <v>0</v>
      </c>
      <c r="L448" s="56" t="n">
        <f aca="false">SUM(F448:K448)</f>
        <v>0</v>
      </c>
      <c r="M448" s="40" t="n">
        <v>1</v>
      </c>
    </row>
    <row r="449" customFormat="false" ht="15" hidden="false" customHeight="false" outlineLevel="0" collapsed="false">
      <c r="A449" s="55" t="str">
        <f aca="false">'Exhibiciones '!$A$4</f>
        <v>ECATEPEC</v>
      </c>
      <c r="B449" s="39" t="str">
        <f aca="false">'Exhibiciones '!D201</f>
        <v>Botas</v>
      </c>
      <c r="C449" s="39" t="n">
        <f aca="false">'Exhibiciones '!U201</f>
        <v>151630</v>
      </c>
      <c r="D449" s="39" t="str">
        <f aca="false">'Exhibiciones '!V201</f>
        <v>Muñoz Lara Karla Paola</v>
      </c>
      <c r="E449" s="39" t="n">
        <f aca="false">'Exhibiciones '!F201</f>
        <v>26</v>
      </c>
      <c r="H449" s="39" t="n">
        <f aca="false">'Exhibiciones '!AF201</f>
        <v>0</v>
      </c>
      <c r="I449" s="39" t="n">
        <f aca="false">'Exhibiciones '!AG201</f>
        <v>0</v>
      </c>
      <c r="L449" s="56" t="n">
        <f aca="false">SUM(F449:K449)</f>
        <v>0</v>
      </c>
      <c r="M449" s="40" t="n">
        <v>1</v>
      </c>
    </row>
    <row r="450" customFormat="false" ht="15" hidden="false" customHeight="false" outlineLevel="0" collapsed="false">
      <c r="A450" s="55" t="str">
        <f aca="false">'Exhibiciones '!$A$4</f>
        <v>ECATEPEC</v>
      </c>
      <c r="B450" s="39" t="str">
        <f aca="false">'Exhibiciones '!D202</f>
        <v>Botas</v>
      </c>
      <c r="C450" s="39" t="n">
        <f aca="false">'Exhibiciones '!U202</f>
        <v>151630</v>
      </c>
      <c r="D450" s="39" t="str">
        <f aca="false">'Exhibiciones '!V202</f>
        <v>Muñoz Lara Karla Paola</v>
      </c>
      <c r="E450" s="39" t="n">
        <f aca="false">'Exhibiciones '!F202</f>
        <v>56</v>
      </c>
      <c r="H450" s="39" t="n">
        <f aca="false">'Exhibiciones '!AF202</f>
        <v>0</v>
      </c>
      <c r="I450" s="39" t="n">
        <f aca="false">'Exhibiciones '!AG202</f>
        <v>0</v>
      </c>
      <c r="L450" s="56" t="n">
        <f aca="false">SUM(F450:K450)</f>
        <v>0</v>
      </c>
      <c r="M450" s="40" t="n">
        <v>1</v>
      </c>
    </row>
    <row r="451" customFormat="false" ht="15" hidden="false" customHeight="false" outlineLevel="0" collapsed="false">
      <c r="A451" s="55" t="str">
        <f aca="false">'Exhibiciones '!$A$4</f>
        <v>ECATEPEC</v>
      </c>
      <c r="B451" s="39" t="str">
        <f aca="false">'Exhibiciones '!D203</f>
        <v>Botas</v>
      </c>
      <c r="C451" s="39" t="n">
        <f aca="false">'Exhibiciones '!U203</f>
        <v>151630</v>
      </c>
      <c r="D451" s="39" t="str">
        <f aca="false">'Exhibiciones '!V203</f>
        <v>Muñoz Lara Karla Paola</v>
      </c>
      <c r="E451" s="39" t="n">
        <f aca="false">'Exhibiciones '!F203</f>
        <v>137</v>
      </c>
      <c r="H451" s="39" t="n">
        <f aca="false">'Exhibiciones '!AF203</f>
        <v>0</v>
      </c>
      <c r="I451" s="39" t="n">
        <f aca="false">'Exhibiciones '!AG203</f>
        <v>0</v>
      </c>
      <c r="L451" s="56" t="n">
        <f aca="false">SUM(F451:K451)</f>
        <v>0</v>
      </c>
      <c r="M451" s="40" t="n">
        <v>1</v>
      </c>
    </row>
    <row r="452" customFormat="false" ht="15" hidden="false" customHeight="false" outlineLevel="0" collapsed="false">
      <c r="A452" s="55" t="str">
        <f aca="false">'Exhibiciones '!$A$4</f>
        <v>ECATEPEC</v>
      </c>
      <c r="B452" s="39" t="str">
        <f aca="false">'Exhibiciones '!D204</f>
        <v>Botas</v>
      </c>
      <c r="C452" s="39" t="n">
        <f aca="false">'Exhibiciones '!U204</f>
        <v>157999</v>
      </c>
      <c r="D452" s="39" t="str">
        <f aca="false">'Exhibiciones '!V204</f>
        <v>De La Garza Reyes Daniela Fernanda</v>
      </c>
      <c r="E452" s="39" t="n">
        <f aca="false">'Exhibiciones '!F204</f>
        <v>32</v>
      </c>
      <c r="H452" s="39" t="n">
        <f aca="false">'Exhibiciones '!AF204</f>
        <v>0</v>
      </c>
      <c r="I452" s="39" t="n">
        <f aca="false">'Exhibiciones '!AG204</f>
        <v>0</v>
      </c>
      <c r="L452" s="56" t="n">
        <f aca="false">SUM(F452:K452)</f>
        <v>0</v>
      </c>
      <c r="M452" s="40" t="n">
        <v>1</v>
      </c>
    </row>
    <row r="453" customFormat="false" ht="15" hidden="false" customHeight="false" outlineLevel="0" collapsed="false">
      <c r="A453" s="55" t="str">
        <f aca="false">'Exhibiciones '!$A$4</f>
        <v>ECATEPEC</v>
      </c>
      <c r="B453" s="39" t="str">
        <f aca="false">'Exhibiciones '!D205</f>
        <v>Botas</v>
      </c>
      <c r="C453" s="39" t="n">
        <f aca="false">'Exhibiciones '!U205</f>
        <v>0</v>
      </c>
      <c r="D453" s="39" t="str">
        <f aca="false">'Exhibiciones '!V205</f>
        <v/>
      </c>
      <c r="E453" s="39" t="str">
        <f aca="false">'Exhibiciones '!F205</f>
        <v>-</v>
      </c>
      <c r="H453" s="39" t="n">
        <f aca="false">'Exhibiciones '!AF205</f>
        <v>0</v>
      </c>
      <c r="I453" s="39" t="n">
        <f aca="false">'Exhibiciones '!AG205</f>
        <v>0</v>
      </c>
      <c r="L453" s="56" t="n">
        <f aca="false">SUM(F453:K453)</f>
        <v>0</v>
      </c>
      <c r="M453" s="40" t="n">
        <v>1</v>
      </c>
    </row>
    <row r="454" customFormat="false" ht="15" hidden="false" customHeight="false" outlineLevel="0" collapsed="false">
      <c r="A454" s="55" t="str">
        <f aca="false">'Exhibiciones '!$A$4</f>
        <v>ECATEPEC</v>
      </c>
      <c r="B454" s="39" t="str">
        <f aca="false">'Exhibiciones '!D206</f>
        <v>Botas</v>
      </c>
      <c r="C454" s="39" t="n">
        <f aca="false">'Exhibiciones '!U206</f>
        <v>0</v>
      </c>
      <c r="D454" s="39" t="str">
        <f aca="false">'Exhibiciones '!V206</f>
        <v/>
      </c>
      <c r="E454" s="39" t="str">
        <f aca="false">'Exhibiciones '!F206</f>
        <v>-</v>
      </c>
      <c r="H454" s="39" t="n">
        <f aca="false">'Exhibiciones '!AF206</f>
        <v>0</v>
      </c>
      <c r="I454" s="39" t="n">
        <f aca="false">'Exhibiciones '!AG206</f>
        <v>0</v>
      </c>
      <c r="L454" s="56" t="n">
        <f aca="false">SUM(F454:K454)</f>
        <v>0</v>
      </c>
      <c r="M454" s="40" t="n">
        <v>1</v>
      </c>
    </row>
    <row r="455" customFormat="false" ht="15" hidden="false" customHeight="false" outlineLevel="0" collapsed="false">
      <c r="A455" s="55" t="str">
        <f aca="false">'Exhibiciones '!$A$4</f>
        <v>ECATEPEC</v>
      </c>
      <c r="B455" s="39" t="str">
        <f aca="false">'Exhibiciones '!D207</f>
        <v>Botas</v>
      </c>
      <c r="C455" s="39" t="n">
        <f aca="false">'Exhibiciones '!U207</f>
        <v>0</v>
      </c>
      <c r="D455" s="39" t="str">
        <f aca="false">'Exhibiciones '!V207</f>
        <v/>
      </c>
      <c r="E455" s="39" t="str">
        <f aca="false">'Exhibiciones '!F207</f>
        <v>-</v>
      </c>
      <c r="H455" s="39" t="n">
        <f aca="false">'Exhibiciones '!AF207</f>
        <v>0</v>
      </c>
      <c r="I455" s="39" t="n">
        <f aca="false">'Exhibiciones '!AG207</f>
        <v>0</v>
      </c>
      <c r="L455" s="56" t="n">
        <f aca="false">SUM(F455:K455)</f>
        <v>0</v>
      </c>
      <c r="M455" s="40" t="n">
        <v>1</v>
      </c>
    </row>
    <row r="456" customFormat="false" ht="15" hidden="false" customHeight="false" outlineLevel="0" collapsed="false">
      <c r="A456" s="55" t="str">
        <f aca="false">'Exhibiciones '!$A$4</f>
        <v>ECATEPEC</v>
      </c>
      <c r="B456" s="39" t="str">
        <f aca="false">'Exhibiciones '!D208</f>
        <v>Botas</v>
      </c>
      <c r="C456" s="39" t="n">
        <f aca="false">'Exhibiciones '!U208</f>
        <v>0</v>
      </c>
      <c r="D456" s="39" t="str">
        <f aca="false">'Exhibiciones '!V208</f>
        <v/>
      </c>
      <c r="E456" s="39" t="str">
        <f aca="false">'Exhibiciones '!F208</f>
        <v>-</v>
      </c>
      <c r="H456" s="39" t="n">
        <f aca="false">'Exhibiciones '!AF208</f>
        <v>0</v>
      </c>
      <c r="I456" s="39" t="n">
        <f aca="false">'Exhibiciones '!AG208</f>
        <v>0</v>
      </c>
      <c r="L456" s="56" t="n">
        <f aca="false">SUM(F456:K456)</f>
        <v>0</v>
      </c>
      <c r="M456" s="40" t="n">
        <v>1</v>
      </c>
    </row>
    <row r="457" customFormat="false" ht="15" hidden="false" customHeight="false" outlineLevel="0" collapsed="false">
      <c r="A457" s="55" t="str">
        <f aca="false">'Exhibiciones '!$A$4</f>
        <v>ECATEPEC</v>
      </c>
      <c r="B457" s="39" t="str">
        <f aca="false">'Exhibiciones '!D209</f>
        <v>Botas</v>
      </c>
      <c r="C457" s="39" t="n">
        <f aca="false">'Exhibiciones '!U209</f>
        <v>0</v>
      </c>
      <c r="D457" s="39" t="str">
        <f aca="false">'Exhibiciones '!V209</f>
        <v/>
      </c>
      <c r="E457" s="39" t="str">
        <f aca="false">'Exhibiciones '!F209</f>
        <v>-</v>
      </c>
      <c r="H457" s="39" t="n">
        <f aca="false">'Exhibiciones '!AF209</f>
        <v>0</v>
      </c>
      <c r="I457" s="39" t="n">
        <f aca="false">'Exhibiciones '!AG209</f>
        <v>0</v>
      </c>
      <c r="L457" s="56" t="n">
        <f aca="false">SUM(F457:K457)</f>
        <v>0</v>
      </c>
      <c r="M457" s="40" t="n">
        <v>1</v>
      </c>
    </row>
    <row r="458" customFormat="false" ht="15" hidden="false" customHeight="false" outlineLevel="0" collapsed="false">
      <c r="A458" s="55" t="str">
        <f aca="false">'Exhibiciones '!$A$4</f>
        <v>ECATEPEC</v>
      </c>
      <c r="B458" s="39" t="str">
        <f aca="false">'Exhibiciones '!D210</f>
        <v>Botas</v>
      </c>
      <c r="C458" s="39" t="n">
        <f aca="false">'Exhibiciones '!U210</f>
        <v>0</v>
      </c>
      <c r="D458" s="39" t="str">
        <f aca="false">'Exhibiciones '!V210</f>
        <v/>
      </c>
      <c r="E458" s="39" t="str">
        <f aca="false">'Exhibiciones '!F210</f>
        <v>-</v>
      </c>
      <c r="H458" s="39" t="n">
        <f aca="false">'Exhibiciones '!AF210</f>
        <v>0</v>
      </c>
      <c r="I458" s="39" t="n">
        <f aca="false">'Exhibiciones '!AG210</f>
        <v>0</v>
      </c>
      <c r="L458" s="56" t="n">
        <f aca="false">SUM(F458:K458)</f>
        <v>0</v>
      </c>
      <c r="M458" s="40" t="n">
        <v>1</v>
      </c>
    </row>
    <row r="459" customFormat="false" ht="15" hidden="false" customHeight="false" outlineLevel="0" collapsed="false">
      <c r="A459" s="55" t="str">
        <f aca="false">'Exhibiciones '!$A$4</f>
        <v>ECATEPEC</v>
      </c>
      <c r="B459" s="39" t="str">
        <f aca="false">'Exhibiciones '!D211</f>
        <v>Botas</v>
      </c>
      <c r="C459" s="39" t="n">
        <f aca="false">'Exhibiciones '!U211</f>
        <v>0</v>
      </c>
      <c r="D459" s="39" t="str">
        <f aca="false">'Exhibiciones '!V211</f>
        <v/>
      </c>
      <c r="E459" s="39" t="str">
        <f aca="false">'Exhibiciones '!F211</f>
        <v>-</v>
      </c>
      <c r="H459" s="39" t="n">
        <f aca="false">'Exhibiciones '!AF211</f>
        <v>0</v>
      </c>
      <c r="I459" s="39" t="n">
        <f aca="false">'Exhibiciones '!AG211</f>
        <v>0</v>
      </c>
      <c r="L459" s="56" t="n">
        <f aca="false">SUM(F459:K459)</f>
        <v>0</v>
      </c>
      <c r="M459" s="40" t="n">
        <v>1</v>
      </c>
    </row>
    <row r="460" customFormat="false" ht="15" hidden="false" customHeight="false" outlineLevel="0" collapsed="false">
      <c r="A460" s="55" t="str">
        <f aca="false">'Exhibiciones '!$A$4</f>
        <v>ECATEPEC</v>
      </c>
      <c r="B460" s="39" t="str">
        <f aca="false">'Exhibiciones '!D212</f>
        <v>Botas</v>
      </c>
      <c r="C460" s="39" t="n">
        <f aca="false">'Exhibiciones '!U212</f>
        <v>0</v>
      </c>
      <c r="D460" s="39" t="str">
        <f aca="false">'Exhibiciones '!V212</f>
        <v/>
      </c>
      <c r="E460" s="39" t="str">
        <f aca="false">'Exhibiciones '!F212</f>
        <v>-</v>
      </c>
      <c r="H460" s="39" t="n">
        <f aca="false">'Exhibiciones '!AF212</f>
        <v>0</v>
      </c>
      <c r="I460" s="39" t="n">
        <f aca="false">'Exhibiciones '!AG212</f>
        <v>0</v>
      </c>
      <c r="L460" s="56" t="n">
        <f aca="false">SUM(F460:K460)</f>
        <v>0</v>
      </c>
      <c r="M460" s="40" t="n">
        <v>1</v>
      </c>
    </row>
    <row r="461" customFormat="false" ht="15" hidden="false" customHeight="false" outlineLevel="0" collapsed="false">
      <c r="A461" s="55" t="str">
        <f aca="false">'Exhibiciones '!$A$4</f>
        <v>ECATEPEC</v>
      </c>
      <c r="B461" s="39" t="str">
        <f aca="false">'Exhibiciones '!D213</f>
        <v>Botas</v>
      </c>
      <c r="C461" s="39" t="n">
        <f aca="false">'Exhibiciones '!U213</f>
        <v>0</v>
      </c>
      <c r="D461" s="39" t="str">
        <f aca="false">'Exhibiciones '!V213</f>
        <v/>
      </c>
      <c r="E461" s="39" t="str">
        <f aca="false">'Exhibiciones '!F213</f>
        <v>-</v>
      </c>
      <c r="H461" s="39" t="n">
        <f aca="false">'Exhibiciones '!AF213</f>
        <v>0</v>
      </c>
      <c r="I461" s="39" t="n">
        <f aca="false">'Exhibiciones '!AG213</f>
        <v>0</v>
      </c>
      <c r="L461" s="56" t="n">
        <f aca="false">SUM(F461:K461)</f>
        <v>0</v>
      </c>
      <c r="M461" s="40" t="n">
        <v>1</v>
      </c>
    </row>
    <row r="462" customFormat="false" ht="15" hidden="false" customHeight="false" outlineLevel="0" collapsed="false">
      <c r="A462" s="55" t="str">
        <f aca="false">'Exhibiciones '!$A$4</f>
        <v>ECATEPEC</v>
      </c>
      <c r="B462" s="39" t="str">
        <f aca="false">'Exhibiciones '!D214</f>
        <v>Botas</v>
      </c>
      <c r="C462" s="39" t="n">
        <f aca="false">'Exhibiciones '!U214</f>
        <v>0</v>
      </c>
      <c r="D462" s="39" t="str">
        <f aca="false">'Exhibiciones '!V214</f>
        <v/>
      </c>
      <c r="E462" s="39" t="str">
        <f aca="false">'Exhibiciones '!F214</f>
        <v>-</v>
      </c>
      <c r="H462" s="39" t="n">
        <f aca="false">'Exhibiciones '!AF214</f>
        <v>0</v>
      </c>
      <c r="I462" s="39" t="n">
        <f aca="false">'Exhibiciones '!AG214</f>
        <v>0</v>
      </c>
      <c r="L462" s="56" t="n">
        <f aca="false">SUM(F462:K462)</f>
        <v>0</v>
      </c>
      <c r="M462" s="40" t="n">
        <v>1</v>
      </c>
    </row>
    <row r="463" customFormat="false" ht="15" hidden="false" customHeight="false" outlineLevel="0" collapsed="false">
      <c r="A463" s="55" t="str">
        <f aca="false">'Exhibiciones '!$A$4</f>
        <v>ECATEPEC</v>
      </c>
      <c r="B463" s="39" t="str">
        <f aca="false">'Exhibiciones '!D215</f>
        <v>Botas</v>
      </c>
      <c r="C463" s="39" t="n">
        <f aca="false">'Exhibiciones '!U215</f>
        <v>0</v>
      </c>
      <c r="D463" s="39" t="str">
        <f aca="false">'Exhibiciones '!V215</f>
        <v/>
      </c>
      <c r="E463" s="39" t="str">
        <f aca="false">'Exhibiciones '!F215</f>
        <v>-</v>
      </c>
      <c r="H463" s="39" t="n">
        <f aca="false">'Exhibiciones '!AF215</f>
        <v>0</v>
      </c>
      <c r="I463" s="39" t="n">
        <f aca="false">'Exhibiciones '!AG215</f>
        <v>0</v>
      </c>
      <c r="L463" s="56" t="n">
        <f aca="false">SUM(F463:K463)</f>
        <v>0</v>
      </c>
      <c r="M463" s="40" t="n">
        <v>1</v>
      </c>
    </row>
    <row r="464" customFormat="false" ht="15" hidden="false" customHeight="false" outlineLevel="0" collapsed="false">
      <c r="A464" s="55" t="str">
        <f aca="false">'Exhibiciones '!$A$4</f>
        <v>ECATEPEC</v>
      </c>
      <c r="B464" s="39" t="str">
        <f aca="false">'Exhibiciones '!D216</f>
        <v>Botas</v>
      </c>
      <c r="C464" s="39" t="n">
        <f aca="false">'Exhibiciones '!U216</f>
        <v>0</v>
      </c>
      <c r="D464" s="39" t="str">
        <f aca="false">'Exhibiciones '!V216</f>
        <v/>
      </c>
      <c r="E464" s="39" t="str">
        <f aca="false">'Exhibiciones '!F216</f>
        <v>-</v>
      </c>
      <c r="H464" s="39" t="n">
        <f aca="false">'Exhibiciones '!AF216</f>
        <v>0</v>
      </c>
      <c r="I464" s="39" t="n">
        <f aca="false">'Exhibiciones '!AG216</f>
        <v>0</v>
      </c>
      <c r="L464" s="56" t="n">
        <f aca="false">SUM(F464:K464)</f>
        <v>0</v>
      </c>
      <c r="M464" s="40" t="n">
        <v>1</v>
      </c>
    </row>
    <row r="465" customFormat="false" ht="15" hidden="false" customHeight="false" outlineLevel="0" collapsed="false">
      <c r="A465" s="55" t="str">
        <f aca="false">'Exhibiciones '!$A$4</f>
        <v>ECATEPEC</v>
      </c>
      <c r="L465" s="56" t="n">
        <f aca="false">SUM(F465:K465)</f>
        <v>0</v>
      </c>
      <c r="M465" s="40" t="n">
        <v>1</v>
      </c>
    </row>
    <row r="466" customFormat="false" ht="15" hidden="false" customHeight="false" outlineLevel="0" collapsed="false">
      <c r="A466" s="55" t="str">
        <f aca="false">'Exhibiciones '!$A$4</f>
        <v>ECATEPEC</v>
      </c>
      <c r="B466" s="39" t="str">
        <f aca="false">'Exhibiciones '!D218</f>
        <v>Caballeros</v>
      </c>
      <c r="C466" s="39" t="n">
        <f aca="false">'Exhibiciones '!U219</f>
        <v>139272</v>
      </c>
      <c r="D466" s="39" t="str">
        <f aca="false">'Exhibiciones '!V218</f>
        <v>Guzman Navarrete Arlen Esmeralda</v>
      </c>
      <c r="E466" s="39" t="n">
        <f aca="false">'Exhibiciones '!F218</f>
        <v>66</v>
      </c>
      <c r="H466" s="39" t="n">
        <f aca="false">'Exhibiciones '!AF218</f>
        <v>0</v>
      </c>
      <c r="I466" s="39" t="n">
        <f aca="false">'Exhibiciones '!AG218</f>
        <v>0</v>
      </c>
      <c r="L466" s="56" t="n">
        <f aca="false">SUM(F466:K466)</f>
        <v>0</v>
      </c>
      <c r="M466" s="40" t="n">
        <v>1</v>
      </c>
    </row>
    <row r="467" customFormat="false" ht="15" hidden="false" customHeight="false" outlineLevel="0" collapsed="false">
      <c r="A467" s="55" t="str">
        <f aca="false">'Exhibiciones '!$A$4</f>
        <v>ECATEPEC</v>
      </c>
      <c r="B467" s="39" t="str">
        <f aca="false">'Exhibiciones '!D219</f>
        <v>Caballeros</v>
      </c>
      <c r="C467" s="39" t="n">
        <f aca="false">'Exhibiciones '!U220</f>
        <v>145279</v>
      </c>
      <c r="D467" s="39" t="str">
        <f aca="false">'Exhibiciones '!V219</f>
        <v>Guzman Navarrete Arlen Esmeralda</v>
      </c>
      <c r="E467" s="39" t="n">
        <f aca="false">'Exhibiciones '!F219</f>
        <v>62</v>
      </c>
      <c r="H467" s="39" t="n">
        <f aca="false">'Exhibiciones '!AF219</f>
        <v>0</v>
      </c>
      <c r="I467" s="39" t="n">
        <f aca="false">'Exhibiciones '!AG219</f>
        <v>0</v>
      </c>
      <c r="L467" s="56" t="n">
        <f aca="false">SUM(F467:K467)</f>
        <v>0</v>
      </c>
      <c r="M467" s="40" t="n">
        <v>1</v>
      </c>
    </row>
    <row r="468" customFormat="false" ht="15" hidden="false" customHeight="false" outlineLevel="0" collapsed="false">
      <c r="A468" s="55" t="str">
        <f aca="false">'Exhibiciones '!$A$4</f>
        <v>ECATEPEC</v>
      </c>
      <c r="B468" s="39" t="str">
        <f aca="false">'Exhibiciones '!D220</f>
        <v>Caballeros</v>
      </c>
      <c r="C468" s="39" t="n">
        <f aca="false">'Exhibiciones '!U221</f>
        <v>145279</v>
      </c>
      <c r="D468" s="39" t="str">
        <f aca="false">'Exhibiciones '!V220</f>
        <v>Ferrusca Solis Karla Marcela</v>
      </c>
      <c r="E468" s="39" t="n">
        <f aca="false">'Exhibiciones '!F220</f>
        <v>74</v>
      </c>
      <c r="H468" s="39" t="n">
        <f aca="false">'Exhibiciones '!AF220</f>
        <v>0</v>
      </c>
      <c r="I468" s="39" t="n">
        <f aca="false">'Exhibiciones '!AG220</f>
        <v>0</v>
      </c>
      <c r="L468" s="56" t="n">
        <f aca="false">SUM(F468:K468)</f>
        <v>0</v>
      </c>
      <c r="M468" s="40" t="n">
        <v>1</v>
      </c>
    </row>
    <row r="469" customFormat="false" ht="15" hidden="false" customHeight="false" outlineLevel="0" collapsed="false">
      <c r="A469" s="55" t="str">
        <f aca="false">'Exhibiciones '!$A$4</f>
        <v>ECATEPEC</v>
      </c>
      <c r="B469" s="39" t="str">
        <f aca="false">'Exhibiciones '!D221</f>
        <v>Caballeros</v>
      </c>
      <c r="C469" s="39" t="n">
        <f aca="false">'Exhibiciones '!U222</f>
        <v>145279</v>
      </c>
      <c r="D469" s="39" t="str">
        <f aca="false">'Exhibiciones '!V221</f>
        <v>Ferrusca Solis Karla Marcela</v>
      </c>
      <c r="E469" s="39" t="n">
        <f aca="false">'Exhibiciones '!F221</f>
        <v>85</v>
      </c>
      <c r="H469" s="39" t="n">
        <f aca="false">'Exhibiciones '!AF221</f>
        <v>0</v>
      </c>
      <c r="I469" s="39" t="n">
        <f aca="false">'Exhibiciones '!AG221</f>
        <v>0</v>
      </c>
      <c r="L469" s="56" t="n">
        <f aca="false">SUM(F469:K469)</f>
        <v>0</v>
      </c>
      <c r="M469" s="40" t="n">
        <v>1</v>
      </c>
    </row>
    <row r="470" customFormat="false" ht="15" hidden="false" customHeight="false" outlineLevel="0" collapsed="false">
      <c r="A470" s="55" t="str">
        <f aca="false">'Exhibiciones '!$A$4</f>
        <v>ECATEPEC</v>
      </c>
      <c r="B470" s="39" t="str">
        <f aca="false">'Exhibiciones '!D222</f>
        <v>Caballeros</v>
      </c>
      <c r="C470" s="39" t="n">
        <f aca="false">'Exhibiciones '!U223</f>
        <v>155312</v>
      </c>
      <c r="D470" s="39" t="str">
        <f aca="false">'Exhibiciones '!V222</f>
        <v>Ferrusca Solis Karla Marcela</v>
      </c>
      <c r="E470" s="39" t="n">
        <f aca="false">'Exhibiciones '!F222</f>
        <v>51</v>
      </c>
      <c r="H470" s="39" t="n">
        <f aca="false">'Exhibiciones '!AF222</f>
        <v>0</v>
      </c>
      <c r="I470" s="39" t="n">
        <f aca="false">'Exhibiciones '!AG222</f>
        <v>0</v>
      </c>
      <c r="L470" s="56" t="n">
        <f aca="false">SUM(F470:K470)</f>
        <v>0</v>
      </c>
      <c r="M470" s="40" t="n">
        <v>1</v>
      </c>
    </row>
    <row r="471" customFormat="false" ht="15" hidden="false" customHeight="false" outlineLevel="0" collapsed="false">
      <c r="A471" s="55" t="str">
        <f aca="false">'Exhibiciones '!$A$4</f>
        <v>ECATEPEC</v>
      </c>
      <c r="B471" s="39" t="str">
        <f aca="false">'Exhibiciones '!D223</f>
        <v>Caballeros</v>
      </c>
      <c r="C471" s="39" t="n">
        <f aca="false">'Exhibiciones '!U224</f>
        <v>155312</v>
      </c>
      <c r="D471" s="39" t="str">
        <f aca="false">'Exhibiciones '!V223</f>
        <v>Rosas Paniagua Elizabeth</v>
      </c>
      <c r="E471" s="39" t="n">
        <f aca="false">'Exhibiciones '!F223</f>
        <v>75</v>
      </c>
      <c r="H471" s="39" t="n">
        <f aca="false">'Exhibiciones '!AF223</f>
        <v>0</v>
      </c>
      <c r="I471" s="39" t="n">
        <f aca="false">'Exhibiciones '!AG223</f>
        <v>0</v>
      </c>
      <c r="L471" s="56" t="n">
        <f aca="false">SUM(F471:K471)</f>
        <v>0</v>
      </c>
      <c r="M471" s="40" t="n">
        <v>1</v>
      </c>
    </row>
    <row r="472" customFormat="false" ht="15" hidden="false" customHeight="false" outlineLevel="0" collapsed="false">
      <c r="A472" s="55" t="str">
        <f aca="false">'Exhibiciones '!$A$4</f>
        <v>ECATEPEC</v>
      </c>
      <c r="B472" s="39" t="str">
        <f aca="false">'Exhibiciones '!D224</f>
        <v>Caballeros</v>
      </c>
      <c r="C472" s="39" t="n">
        <f aca="false">'Exhibiciones '!U225</f>
        <v>155312</v>
      </c>
      <c r="D472" s="39" t="str">
        <f aca="false">'Exhibiciones '!V224</f>
        <v>Rosas Paniagua Elizabeth</v>
      </c>
      <c r="E472" s="39" t="n">
        <f aca="false">'Exhibiciones '!F224</f>
        <v>60</v>
      </c>
      <c r="H472" s="39" t="n">
        <f aca="false">'Exhibiciones '!AF224</f>
        <v>0</v>
      </c>
      <c r="I472" s="39" t="n">
        <f aca="false">'Exhibiciones '!AG224</f>
        <v>0</v>
      </c>
      <c r="L472" s="56" t="n">
        <f aca="false">SUM(F472:K472)</f>
        <v>0</v>
      </c>
      <c r="M472" s="40" t="n">
        <v>1</v>
      </c>
    </row>
    <row r="473" customFormat="false" ht="15" hidden="false" customHeight="false" outlineLevel="0" collapsed="false">
      <c r="A473" s="55" t="str">
        <f aca="false">'Exhibiciones '!$A$4</f>
        <v>ECATEPEC</v>
      </c>
      <c r="B473" s="39" t="str">
        <f aca="false">'Exhibiciones '!D225</f>
        <v>Caballeros</v>
      </c>
      <c r="C473" s="39" t="n">
        <f aca="false">'Exhibiciones '!U226</f>
        <v>139272</v>
      </c>
      <c r="D473" s="39" t="str">
        <f aca="false">'Exhibiciones '!V225</f>
        <v>Rosas Paniagua Elizabeth</v>
      </c>
      <c r="E473" s="39" t="n">
        <f aca="false">'Exhibiciones '!F225</f>
        <v>81</v>
      </c>
      <c r="H473" s="39" t="n">
        <f aca="false">'Exhibiciones '!AF225</f>
        <v>0</v>
      </c>
      <c r="I473" s="39" t="n">
        <f aca="false">'Exhibiciones '!AG225</f>
        <v>0</v>
      </c>
      <c r="L473" s="56" t="n">
        <f aca="false">SUM(F473:K473)</f>
        <v>0</v>
      </c>
      <c r="M473" s="40" t="n">
        <v>1</v>
      </c>
    </row>
    <row r="474" customFormat="false" ht="15" hidden="false" customHeight="false" outlineLevel="0" collapsed="false">
      <c r="A474" s="55" t="str">
        <f aca="false">'Exhibiciones '!$A$4</f>
        <v>ECATEPEC</v>
      </c>
      <c r="B474" s="39" t="str">
        <f aca="false">'Exhibiciones '!D226</f>
        <v>Caballeros</v>
      </c>
      <c r="C474" s="39" t="n">
        <f aca="false">'Exhibiciones '!U226</f>
        <v>139272</v>
      </c>
      <c r="D474" s="39" t="str">
        <f aca="false">'Exhibiciones '!V226</f>
        <v>Guzman Navarrete Arlen Esmeralda</v>
      </c>
      <c r="E474" s="39" t="n">
        <f aca="false">'Exhibiciones '!F226</f>
        <v>57</v>
      </c>
      <c r="H474" s="39" t="n">
        <f aca="false">'Exhibiciones '!AF226</f>
        <v>0</v>
      </c>
      <c r="I474" s="39" t="n">
        <f aca="false">'Exhibiciones '!AG226</f>
        <v>0</v>
      </c>
      <c r="L474" s="56" t="n">
        <f aca="false">SUM(F474:K474)</f>
        <v>0</v>
      </c>
      <c r="M474" s="40" t="n">
        <v>1</v>
      </c>
    </row>
    <row r="475" customFormat="false" ht="15" hidden="false" customHeight="false" outlineLevel="0" collapsed="false">
      <c r="A475" s="55" t="str">
        <f aca="false">'Exhibiciones '!$A$4</f>
        <v>ECATEPEC</v>
      </c>
      <c r="B475" s="39" t="str">
        <f aca="false">'Exhibiciones '!D227</f>
        <v>Caballeros</v>
      </c>
      <c r="C475" s="39" t="n">
        <f aca="false">'Exhibiciones '!U227</f>
        <v>0</v>
      </c>
      <c r="D475" s="39" t="str">
        <f aca="false">'Exhibiciones '!V227</f>
        <v/>
      </c>
      <c r="E475" s="39" t="str">
        <f aca="false">'Exhibiciones '!F227</f>
        <v>-</v>
      </c>
      <c r="H475" s="39" t="n">
        <f aca="false">'Exhibiciones '!AF227</f>
        <v>0</v>
      </c>
      <c r="I475" s="39" t="n">
        <f aca="false">'Exhibiciones '!AG227</f>
        <v>0</v>
      </c>
      <c r="L475" s="56" t="n">
        <f aca="false">SUM(F475:K475)</f>
        <v>0</v>
      </c>
      <c r="M475" s="40" t="n">
        <v>1</v>
      </c>
    </row>
    <row r="476" customFormat="false" ht="15" hidden="false" customHeight="false" outlineLevel="0" collapsed="false">
      <c r="A476" s="55" t="str">
        <f aca="false">'Exhibiciones '!$A$4</f>
        <v>ECATEPEC</v>
      </c>
      <c r="B476" s="39" t="str">
        <f aca="false">'Exhibiciones '!D228</f>
        <v>Caballeros</v>
      </c>
      <c r="C476" s="39" t="n">
        <f aca="false">'Exhibiciones '!U228</f>
        <v>0</v>
      </c>
      <c r="D476" s="39" t="str">
        <f aca="false">'Exhibiciones '!V228</f>
        <v/>
      </c>
      <c r="E476" s="39" t="str">
        <f aca="false">'Exhibiciones '!F228</f>
        <v>-</v>
      </c>
      <c r="H476" s="39" t="n">
        <f aca="false">'Exhibiciones '!AF228</f>
        <v>0</v>
      </c>
      <c r="I476" s="39" t="n">
        <f aca="false">'Exhibiciones '!AG228</f>
        <v>0</v>
      </c>
      <c r="L476" s="56" t="n">
        <f aca="false">SUM(F476:K476)</f>
        <v>0</v>
      </c>
      <c r="M476" s="40" t="n">
        <v>1</v>
      </c>
    </row>
    <row r="477" customFormat="false" ht="15" hidden="false" customHeight="false" outlineLevel="0" collapsed="false">
      <c r="A477" s="55" t="str">
        <f aca="false">'Exhibiciones '!$A$4</f>
        <v>ECATEPEC</v>
      </c>
      <c r="B477" s="39" t="str">
        <f aca="false">'Exhibiciones '!D229</f>
        <v>Caballeros</v>
      </c>
      <c r="C477" s="39" t="n">
        <f aca="false">'Exhibiciones '!U229</f>
        <v>0</v>
      </c>
      <c r="D477" s="39" t="str">
        <f aca="false">'Exhibiciones '!V229</f>
        <v/>
      </c>
      <c r="E477" s="39" t="str">
        <f aca="false">'Exhibiciones '!F229</f>
        <v>-</v>
      </c>
      <c r="H477" s="39" t="n">
        <f aca="false">'Exhibiciones '!AF229</f>
        <v>0</v>
      </c>
      <c r="I477" s="39" t="n">
        <f aca="false">'Exhibiciones '!AG229</f>
        <v>0</v>
      </c>
      <c r="L477" s="56" t="n">
        <f aca="false">SUM(F477:K477)</f>
        <v>0</v>
      </c>
      <c r="M477" s="40" t="n">
        <v>1</v>
      </c>
    </row>
    <row r="478" customFormat="false" ht="15" hidden="false" customHeight="false" outlineLevel="0" collapsed="false">
      <c r="A478" s="55" t="str">
        <f aca="false">'Exhibiciones '!$A$4</f>
        <v>ECATEPEC</v>
      </c>
      <c r="B478" s="39" t="str">
        <f aca="false">'Exhibiciones '!D230</f>
        <v>Caballeros</v>
      </c>
      <c r="C478" s="39" t="n">
        <f aca="false">'Exhibiciones '!U230</f>
        <v>0</v>
      </c>
      <c r="D478" s="39" t="str">
        <f aca="false">'Exhibiciones '!V230</f>
        <v/>
      </c>
      <c r="E478" s="39" t="str">
        <f aca="false">'Exhibiciones '!F230</f>
        <v>-</v>
      </c>
      <c r="H478" s="39" t="n">
        <f aca="false">'Exhibiciones '!AF230</f>
        <v>0</v>
      </c>
      <c r="I478" s="39" t="n">
        <f aca="false">'Exhibiciones '!AG230</f>
        <v>0</v>
      </c>
      <c r="L478" s="56" t="n">
        <f aca="false">SUM(F478:K478)</f>
        <v>0</v>
      </c>
      <c r="M478" s="40" t="n">
        <v>1</v>
      </c>
    </row>
    <row r="479" customFormat="false" ht="15" hidden="false" customHeight="false" outlineLevel="0" collapsed="false">
      <c r="A479" s="55" t="str">
        <f aca="false">'Exhibiciones '!$A$4</f>
        <v>ECATEPEC</v>
      </c>
      <c r="B479" s="39" t="str">
        <f aca="false">'Exhibiciones '!D231</f>
        <v>Caballeros</v>
      </c>
      <c r="C479" s="39" t="n">
        <f aca="false">'Exhibiciones '!U231</f>
        <v>0</v>
      </c>
      <c r="D479" s="39" t="str">
        <f aca="false">'Exhibiciones '!V231</f>
        <v/>
      </c>
      <c r="E479" s="39" t="str">
        <f aca="false">'Exhibiciones '!F231</f>
        <v>-</v>
      </c>
      <c r="H479" s="39" t="n">
        <f aca="false">'Exhibiciones '!AF231</f>
        <v>0</v>
      </c>
      <c r="I479" s="39" t="n">
        <f aca="false">'Exhibiciones '!AG231</f>
        <v>0</v>
      </c>
      <c r="L479" s="56" t="n">
        <f aca="false">SUM(F479:K479)</f>
        <v>0</v>
      </c>
      <c r="M479" s="40" t="n">
        <v>1</v>
      </c>
    </row>
    <row r="480" customFormat="false" ht="15" hidden="false" customHeight="false" outlineLevel="0" collapsed="false">
      <c r="A480" s="55" t="str">
        <f aca="false">'Exhibiciones '!$A$4</f>
        <v>ECATEPEC</v>
      </c>
      <c r="B480" s="39" t="str">
        <f aca="false">'Exhibiciones '!D232</f>
        <v>Caballeros</v>
      </c>
      <c r="C480" s="39" t="n">
        <f aca="false">'Exhibiciones '!U232</f>
        <v>0</v>
      </c>
      <c r="D480" s="39" t="str">
        <f aca="false">'Exhibiciones '!V232</f>
        <v/>
      </c>
      <c r="E480" s="39" t="str">
        <f aca="false">'Exhibiciones '!F232</f>
        <v>-</v>
      </c>
      <c r="H480" s="39" t="n">
        <f aca="false">'Exhibiciones '!AF232</f>
        <v>0</v>
      </c>
      <c r="I480" s="39" t="n">
        <f aca="false">'Exhibiciones '!AG232</f>
        <v>0</v>
      </c>
      <c r="L480" s="56" t="n">
        <f aca="false">SUM(F480:K480)</f>
        <v>0</v>
      </c>
      <c r="M480" s="40" t="n">
        <v>1</v>
      </c>
    </row>
    <row r="481" customFormat="false" ht="15" hidden="false" customHeight="false" outlineLevel="0" collapsed="false">
      <c r="A481" s="55" t="str">
        <f aca="false">'Exhibiciones '!$A$4</f>
        <v>ECATEPEC</v>
      </c>
      <c r="B481" s="39" t="str">
        <f aca="false">'Exhibiciones '!D233</f>
        <v>Caballeros</v>
      </c>
      <c r="C481" s="39" t="n">
        <f aca="false">'Exhibiciones '!U233</f>
        <v>0</v>
      </c>
      <c r="D481" s="39" t="str">
        <f aca="false">'Exhibiciones '!V233</f>
        <v/>
      </c>
      <c r="E481" s="39" t="str">
        <f aca="false">'Exhibiciones '!F233</f>
        <v>-</v>
      </c>
      <c r="H481" s="39" t="n">
        <f aca="false">'Exhibiciones '!AF233</f>
        <v>0</v>
      </c>
      <c r="I481" s="39" t="n">
        <f aca="false">'Exhibiciones '!AG233</f>
        <v>0</v>
      </c>
      <c r="L481" s="56" t="n">
        <f aca="false">SUM(F481:K481)</f>
        <v>0</v>
      </c>
      <c r="M481" s="40" t="n">
        <v>1</v>
      </c>
    </row>
    <row r="482" customFormat="false" ht="15" hidden="false" customHeight="false" outlineLevel="0" collapsed="false">
      <c r="A482" s="55" t="str">
        <f aca="false">'Exhibiciones '!$A$4</f>
        <v>ECATEPEC</v>
      </c>
      <c r="B482" s="39" t="str">
        <f aca="false">'Exhibiciones '!D234</f>
        <v>Caballeros</v>
      </c>
      <c r="C482" s="39" t="n">
        <f aca="false">'Exhibiciones '!U234</f>
        <v>0</v>
      </c>
      <c r="D482" s="39" t="str">
        <f aca="false">'Exhibiciones '!V234</f>
        <v/>
      </c>
      <c r="E482" s="39" t="str">
        <f aca="false">'Exhibiciones '!F234</f>
        <v>-</v>
      </c>
      <c r="H482" s="39" t="n">
        <f aca="false">'Exhibiciones '!AF234</f>
        <v>0</v>
      </c>
      <c r="I482" s="39" t="n">
        <f aca="false">'Exhibiciones '!AG234</f>
        <v>0</v>
      </c>
      <c r="L482" s="56" t="n">
        <f aca="false">SUM(F482:K482)</f>
        <v>0</v>
      </c>
      <c r="M482" s="40" t="n">
        <v>1</v>
      </c>
    </row>
    <row r="483" customFormat="false" ht="15" hidden="false" customHeight="false" outlineLevel="0" collapsed="false">
      <c r="A483" s="55" t="str">
        <f aca="false">'Exhibiciones '!$A$4</f>
        <v>ECATEPEC</v>
      </c>
      <c r="B483" s="39" t="str">
        <f aca="false">'Exhibiciones '!D235</f>
        <v>Caballeros</v>
      </c>
      <c r="C483" s="39" t="n">
        <f aca="false">'Exhibiciones '!U235</f>
        <v>0</v>
      </c>
      <c r="D483" s="39" t="str">
        <f aca="false">'Exhibiciones '!V235</f>
        <v/>
      </c>
      <c r="E483" s="39" t="str">
        <f aca="false">'Exhibiciones '!F235</f>
        <v>-</v>
      </c>
      <c r="H483" s="39" t="n">
        <f aca="false">'Exhibiciones '!AF235</f>
        <v>0</v>
      </c>
      <c r="I483" s="39" t="n">
        <f aca="false">'Exhibiciones '!AG235</f>
        <v>0</v>
      </c>
      <c r="L483" s="56" t="n">
        <f aca="false">SUM(F483:K483)</f>
        <v>0</v>
      </c>
      <c r="M483" s="40" t="n">
        <v>1</v>
      </c>
    </row>
    <row r="484" customFormat="false" ht="15" hidden="false" customHeight="false" outlineLevel="0" collapsed="false">
      <c r="A484" s="55" t="str">
        <f aca="false">'Exhibiciones '!$A$4</f>
        <v>ECATEPEC</v>
      </c>
      <c r="B484" s="39" t="str">
        <f aca="false">'Exhibiciones '!D236</f>
        <v>Caballeros</v>
      </c>
      <c r="C484" s="39" t="n">
        <f aca="false">'Exhibiciones '!U236</f>
        <v>0</v>
      </c>
      <c r="D484" s="39" t="str">
        <f aca="false">'Exhibiciones '!V236</f>
        <v/>
      </c>
      <c r="E484" s="39" t="str">
        <f aca="false">'Exhibiciones '!F236</f>
        <v>-</v>
      </c>
      <c r="H484" s="39" t="n">
        <f aca="false">'Exhibiciones '!AF236</f>
        <v>0</v>
      </c>
      <c r="I484" s="39" t="n">
        <f aca="false">'Exhibiciones '!AG236</f>
        <v>0</v>
      </c>
      <c r="L484" s="56" t="n">
        <f aca="false">SUM(F484:K484)</f>
        <v>0</v>
      </c>
      <c r="M484" s="40" t="n">
        <v>1</v>
      </c>
    </row>
    <row r="485" customFormat="false" ht="15" hidden="false" customHeight="false" outlineLevel="0" collapsed="false">
      <c r="A485" s="55" t="str">
        <f aca="false">'Exhibiciones '!$A$4</f>
        <v>ECATEPEC</v>
      </c>
      <c r="B485" s="39" t="str">
        <f aca="false">'Exhibiciones '!D237</f>
        <v>Caballeros</v>
      </c>
      <c r="C485" s="39" t="n">
        <f aca="false">'Exhibiciones '!U237</f>
        <v>0</v>
      </c>
      <c r="D485" s="39" t="str">
        <f aca="false">'Exhibiciones '!V237</f>
        <v/>
      </c>
      <c r="E485" s="39" t="str">
        <f aca="false">'Exhibiciones '!F237</f>
        <v>-</v>
      </c>
      <c r="H485" s="39" t="n">
        <f aca="false">'Exhibiciones '!AF237</f>
        <v>0</v>
      </c>
      <c r="I485" s="39" t="n">
        <f aca="false">'Exhibiciones '!AG237</f>
        <v>0</v>
      </c>
      <c r="L485" s="56" t="n">
        <f aca="false">SUM(F485:K485)</f>
        <v>0</v>
      </c>
      <c r="M485" s="40" t="n">
        <v>1</v>
      </c>
    </row>
    <row r="486" customFormat="false" ht="15" hidden="false" customHeight="false" outlineLevel="0" collapsed="false">
      <c r="A486" s="55" t="str">
        <f aca="false">'Exhibiciones '!$A$4</f>
        <v>ECATEPEC</v>
      </c>
      <c r="L486" s="56" t="n">
        <f aca="false">SUM(F486:K486)</f>
        <v>0</v>
      </c>
      <c r="M486" s="40" t="n">
        <v>1</v>
      </c>
    </row>
    <row r="487" customFormat="false" ht="15" hidden="false" customHeight="false" outlineLevel="0" collapsed="false">
      <c r="A487" s="55" t="str">
        <f aca="false">'Exhibiciones '!$A$4</f>
        <v>ECATEPEC</v>
      </c>
      <c r="B487" s="39" t="str">
        <f aca="false">'Exhibiciones '!D239</f>
        <v>Confort</v>
      </c>
      <c r="C487" s="39" t="n">
        <f aca="false">'Exhibiciones '!U239</f>
        <v>136675</v>
      </c>
      <c r="D487" s="39" t="str">
        <f aca="false">'Exhibiciones '!V239</f>
        <v>Montiel Ramirez Cintya Elizabeth</v>
      </c>
      <c r="E487" s="39" t="n">
        <f aca="false">'Exhibiciones '!F239</f>
        <v>18</v>
      </c>
      <c r="H487" s="39" t="n">
        <f aca="false">'Exhibiciones '!AF239</f>
        <v>0</v>
      </c>
      <c r="I487" s="39" t="n">
        <f aca="false">'Exhibiciones '!AG239</f>
        <v>0</v>
      </c>
      <c r="L487" s="56" t="n">
        <f aca="false">SUM(F487:K487)</f>
        <v>0</v>
      </c>
      <c r="M487" s="40" t="n">
        <v>1</v>
      </c>
    </row>
    <row r="488" customFormat="false" ht="15" hidden="false" customHeight="false" outlineLevel="0" collapsed="false">
      <c r="A488" s="55" t="str">
        <f aca="false">'Exhibiciones '!$A$4</f>
        <v>ECATEPEC</v>
      </c>
      <c r="B488" s="39" t="str">
        <f aca="false">'Exhibiciones '!D240</f>
        <v>Confort</v>
      </c>
      <c r="C488" s="39" t="n">
        <f aca="false">'Exhibiciones '!U240</f>
        <v>136675</v>
      </c>
      <c r="D488" s="39" t="str">
        <f aca="false">'Exhibiciones '!V240</f>
        <v>Montiel Ramirez Cintya Elizabeth</v>
      </c>
      <c r="E488" s="39" t="n">
        <f aca="false">'Exhibiciones '!F240</f>
        <v>59</v>
      </c>
      <c r="H488" s="39" t="n">
        <f aca="false">'Exhibiciones '!AF240</f>
        <v>0</v>
      </c>
      <c r="I488" s="39" t="n">
        <f aca="false">'Exhibiciones '!AG240</f>
        <v>0</v>
      </c>
      <c r="L488" s="56" t="n">
        <f aca="false">SUM(F488:K488)</f>
        <v>0</v>
      </c>
      <c r="M488" s="40" t="n">
        <v>1</v>
      </c>
    </row>
    <row r="489" customFormat="false" ht="15" hidden="false" customHeight="false" outlineLevel="0" collapsed="false">
      <c r="A489" s="55" t="str">
        <f aca="false">'Exhibiciones '!$A$4</f>
        <v>ECATEPEC</v>
      </c>
      <c r="B489" s="39" t="str">
        <f aca="false">'Exhibiciones '!D241</f>
        <v>Confort</v>
      </c>
      <c r="C489" s="39" t="n">
        <f aca="false">'Exhibiciones '!U241</f>
        <v>136675</v>
      </c>
      <c r="D489" s="39" t="str">
        <f aca="false">'Exhibiciones '!V241</f>
        <v>Montiel Ramirez Cintya Elizabeth</v>
      </c>
      <c r="E489" s="39" t="n">
        <f aca="false">'Exhibiciones '!F241</f>
        <v>58</v>
      </c>
      <c r="H489" s="39" t="n">
        <f aca="false">'Exhibiciones '!AF241</f>
        <v>0</v>
      </c>
      <c r="I489" s="39" t="n">
        <f aca="false">'Exhibiciones '!AG241</f>
        <v>0</v>
      </c>
      <c r="L489" s="56" t="n">
        <f aca="false">SUM(F489:K489)</f>
        <v>0</v>
      </c>
      <c r="M489" s="40" t="n">
        <v>1</v>
      </c>
    </row>
    <row r="490" customFormat="false" ht="15" hidden="false" customHeight="false" outlineLevel="0" collapsed="false">
      <c r="A490" s="55" t="str">
        <f aca="false">'Exhibiciones '!$A$4</f>
        <v>ECATEPEC</v>
      </c>
      <c r="B490" s="39" t="str">
        <f aca="false">'Exhibiciones '!D242</f>
        <v>Confort</v>
      </c>
      <c r="C490" s="39" t="n">
        <f aca="false">'Exhibiciones '!U242</f>
        <v>136675</v>
      </c>
      <c r="D490" s="39" t="str">
        <f aca="false">'Exhibiciones '!V242</f>
        <v>Montiel Ramirez Cintya Elizabeth</v>
      </c>
      <c r="E490" s="39" t="n">
        <f aca="false">'Exhibiciones '!F242</f>
        <v>56</v>
      </c>
      <c r="H490" s="39" t="n">
        <f aca="false">'Exhibiciones '!AF242</f>
        <v>0</v>
      </c>
      <c r="I490" s="39" t="n">
        <f aca="false">'Exhibiciones '!AG242</f>
        <v>0</v>
      </c>
      <c r="L490" s="56" t="n">
        <f aca="false">SUM(F490:K490)</f>
        <v>0</v>
      </c>
      <c r="M490" s="40" t="n">
        <v>1</v>
      </c>
    </row>
    <row r="491" customFormat="false" ht="15" hidden="false" customHeight="false" outlineLevel="0" collapsed="false">
      <c r="A491" s="55" t="str">
        <f aca="false">'Exhibiciones '!$A$4</f>
        <v>ECATEPEC</v>
      </c>
      <c r="B491" s="39" t="str">
        <f aca="false">'Exhibiciones '!D243</f>
        <v>Confort</v>
      </c>
      <c r="C491" s="39" t="n">
        <f aca="false">'Exhibiciones '!U243</f>
        <v>136675</v>
      </c>
      <c r="D491" s="39" t="str">
        <f aca="false">'Exhibiciones '!V243</f>
        <v>Montiel Ramirez Cintya Elizabeth</v>
      </c>
      <c r="E491" s="39" t="n">
        <f aca="false">'Exhibiciones '!F243</f>
        <v>50</v>
      </c>
      <c r="H491" s="39" t="n">
        <f aca="false">'Exhibiciones '!AF243</f>
        <v>0</v>
      </c>
      <c r="I491" s="39" t="n">
        <f aca="false">'Exhibiciones '!AG243</f>
        <v>0</v>
      </c>
      <c r="L491" s="56" t="n">
        <f aca="false">SUM(F491:K491)</f>
        <v>0</v>
      </c>
      <c r="M491" s="40" t="n">
        <v>1</v>
      </c>
    </row>
    <row r="492" customFormat="false" ht="15" hidden="false" customHeight="false" outlineLevel="0" collapsed="false">
      <c r="A492" s="55" t="str">
        <f aca="false">'Exhibiciones '!$A$4</f>
        <v>ECATEPEC</v>
      </c>
      <c r="B492" s="39" t="str">
        <f aca="false">'Exhibiciones '!D244</f>
        <v>Confort</v>
      </c>
      <c r="C492" s="39" t="n">
        <f aca="false">'Exhibiciones '!U244</f>
        <v>136675</v>
      </c>
      <c r="D492" s="39" t="str">
        <f aca="false">'Exhibiciones '!V244</f>
        <v>Montiel Ramirez Cintya Elizabeth</v>
      </c>
      <c r="E492" s="39" t="n">
        <f aca="false">'Exhibiciones '!F244</f>
        <v>34</v>
      </c>
      <c r="H492" s="39" t="n">
        <f aca="false">'Exhibiciones '!AF244</f>
        <v>0</v>
      </c>
      <c r="I492" s="39" t="n">
        <f aca="false">'Exhibiciones '!AG244</f>
        <v>0</v>
      </c>
      <c r="L492" s="56" t="n">
        <f aca="false">SUM(F492:K492)</f>
        <v>0</v>
      </c>
      <c r="M492" s="40" t="n">
        <v>1</v>
      </c>
    </row>
    <row r="493" customFormat="false" ht="15" hidden="false" customHeight="false" outlineLevel="0" collapsed="false">
      <c r="A493" s="55" t="str">
        <f aca="false">'Exhibiciones '!$A$4</f>
        <v>ECATEPEC</v>
      </c>
      <c r="B493" s="39" t="str">
        <f aca="false">'Exhibiciones '!D245</f>
        <v>Confort</v>
      </c>
      <c r="C493" s="39" t="n">
        <f aca="false">'Exhibiciones '!U245</f>
        <v>0</v>
      </c>
      <c r="D493" s="39" t="str">
        <f aca="false">'Exhibiciones '!V245</f>
        <v/>
      </c>
      <c r="E493" s="39" t="str">
        <f aca="false">'Exhibiciones '!F245</f>
        <v>-</v>
      </c>
      <c r="H493" s="39" t="n">
        <f aca="false">'Exhibiciones '!AF245</f>
        <v>0</v>
      </c>
      <c r="I493" s="39" t="n">
        <f aca="false">'Exhibiciones '!AG245</f>
        <v>0</v>
      </c>
      <c r="L493" s="56" t="n">
        <f aca="false">SUM(F493:K493)</f>
        <v>0</v>
      </c>
      <c r="M493" s="40" t="n">
        <v>1</v>
      </c>
    </row>
    <row r="494" customFormat="false" ht="15" hidden="false" customHeight="false" outlineLevel="0" collapsed="false">
      <c r="A494" s="55" t="str">
        <f aca="false">'Exhibiciones '!$A$4</f>
        <v>ECATEPEC</v>
      </c>
      <c r="B494" s="39" t="str">
        <f aca="false">'Exhibiciones '!D246</f>
        <v>Confort</v>
      </c>
      <c r="C494" s="39" t="n">
        <f aca="false">'Exhibiciones '!U246</f>
        <v>0</v>
      </c>
      <c r="D494" s="39" t="str">
        <f aca="false">'Exhibiciones '!V246</f>
        <v/>
      </c>
      <c r="E494" s="39" t="str">
        <f aca="false">'Exhibiciones '!F246</f>
        <v>-</v>
      </c>
      <c r="H494" s="39" t="n">
        <f aca="false">'Exhibiciones '!AF246</f>
        <v>0</v>
      </c>
      <c r="I494" s="39" t="n">
        <f aca="false">'Exhibiciones '!AG246</f>
        <v>0</v>
      </c>
      <c r="L494" s="56" t="n">
        <f aca="false">SUM(F494:K494)</f>
        <v>0</v>
      </c>
      <c r="M494" s="40" t="n">
        <v>1</v>
      </c>
    </row>
    <row r="495" customFormat="false" ht="15" hidden="false" customHeight="false" outlineLevel="0" collapsed="false">
      <c r="A495" s="55" t="str">
        <f aca="false">'Exhibiciones '!$A$4</f>
        <v>ECATEPEC</v>
      </c>
      <c r="B495" s="39" t="str">
        <f aca="false">'Exhibiciones '!D247</f>
        <v>Confort</v>
      </c>
      <c r="C495" s="39" t="n">
        <f aca="false">'Exhibiciones '!U247</f>
        <v>0</v>
      </c>
      <c r="D495" s="39" t="str">
        <f aca="false">'Exhibiciones '!V247</f>
        <v/>
      </c>
      <c r="E495" s="39" t="str">
        <f aca="false">'Exhibiciones '!F247</f>
        <v>-</v>
      </c>
      <c r="H495" s="39" t="n">
        <f aca="false">'Exhibiciones '!AF247</f>
        <v>0</v>
      </c>
      <c r="I495" s="39" t="n">
        <f aca="false">'Exhibiciones '!AG247</f>
        <v>0</v>
      </c>
      <c r="L495" s="56" t="n">
        <f aca="false">SUM(F495:K495)</f>
        <v>0</v>
      </c>
      <c r="M495" s="40" t="n">
        <v>1</v>
      </c>
    </row>
    <row r="496" customFormat="false" ht="15" hidden="false" customHeight="false" outlineLevel="0" collapsed="false">
      <c r="A496" s="55" t="str">
        <f aca="false">'Exhibiciones '!$A$4</f>
        <v>ECATEPEC</v>
      </c>
      <c r="B496" s="39" t="str">
        <f aca="false">'Exhibiciones '!D248</f>
        <v>Confort</v>
      </c>
      <c r="C496" s="39" t="n">
        <f aca="false">'Exhibiciones '!U248</f>
        <v>0</v>
      </c>
      <c r="D496" s="39" t="str">
        <f aca="false">'Exhibiciones '!V248</f>
        <v/>
      </c>
      <c r="E496" s="39" t="str">
        <f aca="false">'Exhibiciones '!F248</f>
        <v>-</v>
      </c>
      <c r="H496" s="39" t="n">
        <f aca="false">'Exhibiciones '!AF248</f>
        <v>0</v>
      </c>
      <c r="I496" s="39" t="n">
        <f aca="false">'Exhibiciones '!AG248</f>
        <v>0</v>
      </c>
      <c r="L496" s="56" t="n">
        <f aca="false">SUM(F496:K496)</f>
        <v>0</v>
      </c>
      <c r="M496" s="40" t="n">
        <v>1</v>
      </c>
    </row>
    <row r="497" customFormat="false" ht="15" hidden="false" customHeight="false" outlineLevel="0" collapsed="false">
      <c r="A497" s="55" t="str">
        <f aca="false">'Exhibiciones '!$A$4</f>
        <v>ECATEPEC</v>
      </c>
      <c r="B497" s="39" t="str">
        <f aca="false">'Exhibiciones '!D249</f>
        <v>Confort</v>
      </c>
      <c r="C497" s="39" t="n">
        <f aca="false">'Exhibiciones '!U249</f>
        <v>0</v>
      </c>
      <c r="D497" s="39" t="str">
        <f aca="false">'Exhibiciones '!V249</f>
        <v/>
      </c>
      <c r="E497" s="39" t="str">
        <f aca="false">'Exhibiciones '!F249</f>
        <v>-</v>
      </c>
      <c r="H497" s="39" t="n">
        <f aca="false">'Exhibiciones '!AF249</f>
        <v>0</v>
      </c>
      <c r="I497" s="39" t="n">
        <f aca="false">'Exhibiciones '!AG249</f>
        <v>0</v>
      </c>
      <c r="L497" s="56" t="n">
        <f aca="false">SUM(F497:K497)</f>
        <v>0</v>
      </c>
      <c r="M497" s="40" t="n">
        <v>1</v>
      </c>
    </row>
    <row r="498" customFormat="false" ht="15" hidden="false" customHeight="false" outlineLevel="0" collapsed="false">
      <c r="A498" s="55" t="str">
        <f aca="false">'Exhibiciones '!$A$4</f>
        <v>ECATEPEC</v>
      </c>
      <c r="B498" s="39" t="str">
        <f aca="false">'Exhibiciones '!D250</f>
        <v>Confort</v>
      </c>
      <c r="C498" s="39" t="n">
        <f aca="false">'Exhibiciones '!U250</f>
        <v>0</v>
      </c>
      <c r="D498" s="39" t="str">
        <f aca="false">'Exhibiciones '!V250</f>
        <v/>
      </c>
      <c r="E498" s="39" t="str">
        <f aca="false">'Exhibiciones '!F250</f>
        <v>-</v>
      </c>
      <c r="H498" s="39" t="n">
        <f aca="false">'Exhibiciones '!AF250</f>
        <v>0</v>
      </c>
      <c r="I498" s="39" t="n">
        <f aca="false">'Exhibiciones '!AG250</f>
        <v>0</v>
      </c>
      <c r="L498" s="56" t="n">
        <f aca="false">SUM(F498:K498)</f>
        <v>0</v>
      </c>
      <c r="M498" s="40" t="n">
        <v>1</v>
      </c>
    </row>
    <row r="499" customFormat="false" ht="15" hidden="false" customHeight="false" outlineLevel="0" collapsed="false">
      <c r="A499" s="55" t="str">
        <f aca="false">'Exhibiciones '!$A$4</f>
        <v>ECATEPEC</v>
      </c>
      <c r="B499" s="39" t="str">
        <f aca="false">'Exhibiciones '!D251</f>
        <v>Confort</v>
      </c>
      <c r="C499" s="39" t="n">
        <f aca="false">'Exhibiciones '!U251</f>
        <v>0</v>
      </c>
      <c r="D499" s="39" t="str">
        <f aca="false">'Exhibiciones '!V251</f>
        <v/>
      </c>
      <c r="E499" s="39" t="str">
        <f aca="false">'Exhibiciones '!F251</f>
        <v>-</v>
      </c>
      <c r="H499" s="39" t="n">
        <f aca="false">'Exhibiciones '!AF251</f>
        <v>0</v>
      </c>
      <c r="I499" s="39" t="n">
        <f aca="false">'Exhibiciones '!AG251</f>
        <v>0</v>
      </c>
      <c r="L499" s="56" t="n">
        <f aca="false">SUM(F499:K499)</f>
        <v>0</v>
      </c>
      <c r="M499" s="40" t="n">
        <v>1</v>
      </c>
    </row>
    <row r="500" customFormat="false" ht="15" hidden="false" customHeight="false" outlineLevel="0" collapsed="false">
      <c r="A500" s="55" t="str">
        <f aca="false">'Exhibiciones '!$A$4</f>
        <v>ECATEPEC</v>
      </c>
      <c r="B500" s="39" t="str">
        <f aca="false">'Exhibiciones '!D252</f>
        <v>Confort</v>
      </c>
      <c r="C500" s="39" t="n">
        <f aca="false">'Exhibiciones '!U252</f>
        <v>0</v>
      </c>
      <c r="D500" s="39" t="str">
        <f aca="false">'Exhibiciones '!V252</f>
        <v/>
      </c>
      <c r="E500" s="39" t="str">
        <f aca="false">'Exhibiciones '!F252</f>
        <v>-</v>
      </c>
      <c r="H500" s="39" t="n">
        <f aca="false">'Exhibiciones '!AF252</f>
        <v>0</v>
      </c>
      <c r="I500" s="39" t="n">
        <f aca="false">'Exhibiciones '!AG252</f>
        <v>0</v>
      </c>
      <c r="L500" s="56" t="n">
        <f aca="false">SUM(F500:K500)</f>
        <v>0</v>
      </c>
      <c r="M500" s="40" t="n">
        <v>1</v>
      </c>
    </row>
    <row r="501" customFormat="false" ht="15" hidden="false" customHeight="false" outlineLevel="0" collapsed="false">
      <c r="A501" s="55" t="str">
        <f aca="false">'Exhibiciones '!$A$4</f>
        <v>ECATEPEC</v>
      </c>
      <c r="B501" s="39" t="str">
        <f aca="false">'Exhibiciones '!D253</f>
        <v>Confort</v>
      </c>
      <c r="C501" s="39" t="n">
        <f aca="false">'Exhibiciones '!U253</f>
        <v>0</v>
      </c>
      <c r="D501" s="39" t="str">
        <f aca="false">'Exhibiciones '!V253</f>
        <v/>
      </c>
      <c r="E501" s="39" t="str">
        <f aca="false">'Exhibiciones '!F253</f>
        <v>-</v>
      </c>
      <c r="H501" s="39" t="n">
        <f aca="false">'Exhibiciones '!AF253</f>
        <v>0</v>
      </c>
      <c r="I501" s="39" t="n">
        <f aca="false">'Exhibiciones '!AG253</f>
        <v>0</v>
      </c>
      <c r="L501" s="56" t="n">
        <f aca="false">SUM(F501:K501)</f>
        <v>0</v>
      </c>
      <c r="M501" s="40" t="n">
        <v>1</v>
      </c>
    </row>
    <row r="502" customFormat="false" ht="15" hidden="false" customHeight="false" outlineLevel="0" collapsed="false">
      <c r="A502" s="55" t="str">
        <f aca="false">'Exhibiciones '!$A$4</f>
        <v>ECATEPEC</v>
      </c>
      <c r="L502" s="56" t="n">
        <f aca="false">SUM(F502:K502)</f>
        <v>0</v>
      </c>
      <c r="M502" s="40" t="n">
        <v>1</v>
      </c>
    </row>
    <row r="503" customFormat="false" ht="15" hidden="false" customHeight="false" outlineLevel="0" collapsed="false">
      <c r="A503" s="55" t="str">
        <f aca="false">'Exhibiciones '!$A$4</f>
        <v>ECATEPEC</v>
      </c>
      <c r="B503" s="39" t="str">
        <f aca="false">'Exhibiciones '!D255</f>
        <v>Escolar</v>
      </c>
      <c r="C503" s="39" t="n">
        <f aca="false">'Exhibiciones '!U255</f>
        <v>155938</v>
      </c>
      <c r="D503" s="39" t="str">
        <f aca="false">'Exhibiciones '!V255</f>
        <v>Aguilar Flores Erika Jazmin</v>
      </c>
      <c r="E503" s="39" t="n">
        <f aca="false">'Exhibiciones '!F255</f>
        <v>29</v>
      </c>
      <c r="H503" s="39" t="n">
        <f aca="false">'Exhibiciones '!AF255</f>
        <v>0</v>
      </c>
      <c r="I503" s="39" t="n">
        <f aca="false">'Exhibiciones '!AG255</f>
        <v>0</v>
      </c>
      <c r="L503" s="56" t="n">
        <f aca="false">SUM(F503:K503)</f>
        <v>0</v>
      </c>
      <c r="M503" s="40" t="n">
        <v>1</v>
      </c>
    </row>
    <row r="504" customFormat="false" ht="15" hidden="false" customHeight="false" outlineLevel="0" collapsed="false">
      <c r="A504" s="55" t="str">
        <f aca="false">'Exhibiciones '!$A$4</f>
        <v>ECATEPEC</v>
      </c>
      <c r="B504" s="39" t="str">
        <f aca="false">'Exhibiciones '!D256</f>
        <v>Escolar</v>
      </c>
      <c r="C504" s="39" t="n">
        <f aca="false">'Exhibiciones '!U256</f>
        <v>155938</v>
      </c>
      <c r="D504" s="39" t="str">
        <f aca="false">'Exhibiciones '!V256</f>
        <v>Aguilar Flores Erika Jazmin</v>
      </c>
      <c r="E504" s="39" t="n">
        <f aca="false">'Exhibiciones '!F256</f>
        <v>68</v>
      </c>
      <c r="H504" s="39" t="n">
        <f aca="false">'Exhibiciones '!AF256</f>
        <v>0</v>
      </c>
      <c r="I504" s="39" t="n">
        <f aca="false">'Exhibiciones '!AG256</f>
        <v>0</v>
      </c>
      <c r="L504" s="56" t="n">
        <f aca="false">SUM(F504:K504)</f>
        <v>0</v>
      </c>
      <c r="M504" s="40" t="n">
        <v>1</v>
      </c>
    </row>
    <row r="505" customFormat="false" ht="15" hidden="false" customHeight="false" outlineLevel="0" collapsed="false">
      <c r="A505" s="55" t="str">
        <f aca="false">'Exhibiciones '!$A$4</f>
        <v>ECATEPEC</v>
      </c>
      <c r="B505" s="39" t="str">
        <f aca="false">'Exhibiciones '!D257</f>
        <v>Escolar</v>
      </c>
      <c r="C505" s="39" t="n">
        <f aca="false">'Exhibiciones '!U257</f>
        <v>155938</v>
      </c>
      <c r="D505" s="39" t="str">
        <f aca="false">'Exhibiciones '!V257</f>
        <v>Aguilar Flores Erika Jazmin</v>
      </c>
      <c r="E505" s="39" t="n">
        <f aca="false">'Exhibiciones '!F257</f>
        <v>43</v>
      </c>
      <c r="H505" s="39" t="n">
        <f aca="false">'Exhibiciones '!AF257</f>
        <v>0</v>
      </c>
      <c r="I505" s="39" t="n">
        <f aca="false">'Exhibiciones '!AG257</f>
        <v>0</v>
      </c>
      <c r="L505" s="56" t="n">
        <f aca="false">SUM(F505:K505)</f>
        <v>0</v>
      </c>
      <c r="M505" s="40" t="n">
        <v>1</v>
      </c>
    </row>
    <row r="506" customFormat="false" ht="15" hidden="false" customHeight="false" outlineLevel="0" collapsed="false">
      <c r="A506" s="55" t="str">
        <f aca="false">'Exhibiciones '!$A$4</f>
        <v>ECATEPEC</v>
      </c>
      <c r="B506" s="39" t="str">
        <f aca="false">'Exhibiciones '!D258</f>
        <v>Escolar</v>
      </c>
      <c r="C506" s="39" t="n">
        <f aca="false">'Exhibiciones '!U258</f>
        <v>155938</v>
      </c>
      <c r="D506" s="39" t="str">
        <f aca="false">'Exhibiciones '!V258</f>
        <v>Aguilar Flores Erika Jazmin</v>
      </c>
      <c r="E506" s="39" t="n">
        <f aca="false">'Exhibiciones '!F258</f>
        <v>33</v>
      </c>
      <c r="H506" s="39" t="n">
        <f aca="false">'Exhibiciones '!AF258</f>
        <v>0</v>
      </c>
      <c r="I506" s="39" t="n">
        <f aca="false">'Exhibiciones '!AG258</f>
        <v>0</v>
      </c>
      <c r="L506" s="56" t="n">
        <f aca="false">SUM(F506:K506)</f>
        <v>0</v>
      </c>
      <c r="M506" s="40" t="n">
        <v>1</v>
      </c>
    </row>
    <row r="507" customFormat="false" ht="15" hidden="false" customHeight="false" outlineLevel="0" collapsed="false">
      <c r="A507" s="55" t="str">
        <f aca="false">'Exhibiciones '!$A$4</f>
        <v>ECATEPEC</v>
      </c>
      <c r="B507" s="39" t="str">
        <f aca="false">'Exhibiciones '!D259</f>
        <v>Escolar</v>
      </c>
      <c r="C507" s="39" t="n">
        <f aca="false">'Exhibiciones '!U259</f>
        <v>155938</v>
      </c>
      <c r="D507" s="39" t="str">
        <f aca="false">'Exhibiciones '!V259</f>
        <v>Aguilar Flores Erika Jazmin</v>
      </c>
      <c r="E507" s="39" t="n">
        <f aca="false">'Exhibiciones '!F259</f>
        <v>51</v>
      </c>
      <c r="H507" s="39" t="n">
        <f aca="false">'Exhibiciones '!AF259</f>
        <v>0</v>
      </c>
      <c r="I507" s="39" t="n">
        <f aca="false">'Exhibiciones '!AG259</f>
        <v>0</v>
      </c>
      <c r="L507" s="56" t="n">
        <f aca="false">SUM(F507:K507)</f>
        <v>0</v>
      </c>
      <c r="M507" s="40" t="n">
        <v>1</v>
      </c>
    </row>
    <row r="508" customFormat="false" ht="15" hidden="false" customHeight="false" outlineLevel="0" collapsed="false">
      <c r="A508" s="55" t="str">
        <f aca="false">'Exhibiciones '!$A$4</f>
        <v>ECATEPEC</v>
      </c>
      <c r="B508" s="39" t="str">
        <f aca="false">'Exhibiciones '!D260</f>
        <v>Escolar</v>
      </c>
      <c r="C508" s="39" t="n">
        <f aca="false">'Exhibiciones '!U260</f>
        <v>155938</v>
      </c>
      <c r="D508" s="39" t="str">
        <f aca="false">'Exhibiciones '!V260</f>
        <v>Aguilar Flores Erika Jazmin</v>
      </c>
      <c r="E508" s="39" t="n">
        <f aca="false">'Exhibiciones '!F260</f>
        <v>59</v>
      </c>
      <c r="H508" s="39" t="n">
        <f aca="false">'Exhibiciones '!AF260</f>
        <v>0</v>
      </c>
      <c r="I508" s="39" t="n">
        <f aca="false">'Exhibiciones '!AG260</f>
        <v>0</v>
      </c>
      <c r="L508" s="56" t="n">
        <f aca="false">SUM(F508:K508)</f>
        <v>0</v>
      </c>
      <c r="M508" s="40" t="n">
        <v>1</v>
      </c>
    </row>
    <row r="509" customFormat="false" ht="15" hidden="false" customHeight="false" outlineLevel="0" collapsed="false">
      <c r="A509" s="55" t="str">
        <f aca="false">'Exhibiciones '!$A$4</f>
        <v>ECATEPEC</v>
      </c>
      <c r="B509" s="39" t="str">
        <f aca="false">'Exhibiciones '!D261</f>
        <v>Escolar</v>
      </c>
      <c r="C509" s="39" t="n">
        <f aca="false">'Exhibiciones '!U261</f>
        <v>155938</v>
      </c>
      <c r="D509" s="39" t="str">
        <f aca="false">'Exhibiciones '!V261</f>
        <v>Aguilar Flores Erika Jazmin</v>
      </c>
      <c r="E509" s="39" t="n">
        <f aca="false">'Exhibiciones '!F261</f>
        <v>47</v>
      </c>
      <c r="H509" s="39" t="n">
        <f aca="false">'Exhibiciones '!AF261</f>
        <v>0</v>
      </c>
      <c r="I509" s="39" t="n">
        <f aca="false">'Exhibiciones '!AG261</f>
        <v>0</v>
      </c>
      <c r="L509" s="56" t="n">
        <f aca="false">SUM(F509:K509)</f>
        <v>0</v>
      </c>
      <c r="M509" s="40" t="n">
        <v>1</v>
      </c>
    </row>
    <row r="510" customFormat="false" ht="15" hidden="false" customHeight="false" outlineLevel="0" collapsed="false">
      <c r="A510" s="55" t="str">
        <f aca="false">'Exhibiciones '!$A$4</f>
        <v>ECATEPEC</v>
      </c>
      <c r="B510" s="39" t="str">
        <f aca="false">'Exhibiciones '!D262</f>
        <v>Escolar</v>
      </c>
      <c r="C510" s="39" t="n">
        <f aca="false">'Exhibiciones '!U262</f>
        <v>0</v>
      </c>
      <c r="D510" s="39" t="str">
        <f aca="false">'Exhibiciones '!V262</f>
        <v/>
      </c>
      <c r="E510" s="39" t="str">
        <f aca="false">'Exhibiciones '!F262</f>
        <v>-</v>
      </c>
      <c r="H510" s="39" t="n">
        <f aca="false">'Exhibiciones '!AF262</f>
        <v>0</v>
      </c>
      <c r="I510" s="39" t="n">
        <f aca="false">'Exhibiciones '!AG262</f>
        <v>0</v>
      </c>
      <c r="L510" s="56" t="n">
        <f aca="false">SUM(F510:K510)</f>
        <v>0</v>
      </c>
      <c r="M510" s="40" t="n">
        <v>1</v>
      </c>
    </row>
    <row r="511" customFormat="false" ht="15" hidden="false" customHeight="false" outlineLevel="0" collapsed="false">
      <c r="A511" s="55" t="str">
        <f aca="false">'Exhibiciones '!$A$4</f>
        <v>ECATEPEC</v>
      </c>
      <c r="B511" s="39" t="str">
        <f aca="false">'Exhibiciones '!D263</f>
        <v>Escolar</v>
      </c>
      <c r="C511" s="39" t="n">
        <f aca="false">'Exhibiciones '!U263</f>
        <v>0</v>
      </c>
      <c r="D511" s="39" t="str">
        <f aca="false">'Exhibiciones '!V263</f>
        <v/>
      </c>
      <c r="E511" s="39" t="str">
        <f aca="false">'Exhibiciones '!F263</f>
        <v>-</v>
      </c>
      <c r="H511" s="39" t="n">
        <f aca="false">'Exhibiciones '!AF263</f>
        <v>0</v>
      </c>
      <c r="I511" s="39" t="n">
        <f aca="false">'Exhibiciones '!AG263</f>
        <v>0</v>
      </c>
      <c r="L511" s="56" t="n">
        <f aca="false">SUM(F511:K511)</f>
        <v>0</v>
      </c>
      <c r="M511" s="40" t="n">
        <v>1</v>
      </c>
    </row>
    <row r="512" customFormat="false" ht="15" hidden="false" customHeight="false" outlineLevel="0" collapsed="false">
      <c r="A512" s="55" t="str">
        <f aca="false">'Exhibiciones '!$A$4</f>
        <v>ECATEPEC</v>
      </c>
      <c r="B512" s="39" t="str">
        <f aca="false">'Exhibiciones '!D264</f>
        <v>Escolar</v>
      </c>
      <c r="C512" s="39" t="n">
        <f aca="false">'Exhibiciones '!U264</f>
        <v>0</v>
      </c>
      <c r="D512" s="39" t="str">
        <f aca="false">'Exhibiciones '!V264</f>
        <v/>
      </c>
      <c r="E512" s="39" t="str">
        <f aca="false">'Exhibiciones '!F264</f>
        <v>-</v>
      </c>
      <c r="H512" s="39" t="n">
        <f aca="false">'Exhibiciones '!AF264</f>
        <v>0</v>
      </c>
      <c r="I512" s="39" t="n">
        <f aca="false">'Exhibiciones '!AG264</f>
        <v>0</v>
      </c>
      <c r="L512" s="56" t="n">
        <f aca="false">SUM(F512:K512)</f>
        <v>0</v>
      </c>
      <c r="M512" s="40" t="n">
        <v>1</v>
      </c>
    </row>
    <row r="513" customFormat="false" ht="15" hidden="false" customHeight="false" outlineLevel="0" collapsed="false">
      <c r="A513" s="55" t="str">
        <f aca="false">'Exhibiciones '!$A$4</f>
        <v>ECATEPEC</v>
      </c>
      <c r="B513" s="39" t="str">
        <f aca="false">'Exhibiciones '!D265</f>
        <v>Escolar</v>
      </c>
      <c r="C513" s="39" t="n">
        <f aca="false">'Exhibiciones '!U265</f>
        <v>0</v>
      </c>
      <c r="D513" s="39" t="str">
        <f aca="false">'Exhibiciones '!V265</f>
        <v/>
      </c>
      <c r="E513" s="39" t="str">
        <f aca="false">'Exhibiciones '!F265</f>
        <v>-</v>
      </c>
      <c r="H513" s="39" t="n">
        <f aca="false">'Exhibiciones '!AF265</f>
        <v>0</v>
      </c>
      <c r="I513" s="39" t="n">
        <f aca="false">'Exhibiciones '!AG265</f>
        <v>0</v>
      </c>
      <c r="L513" s="56" t="n">
        <f aca="false">SUM(F513:K513)</f>
        <v>0</v>
      </c>
      <c r="M513" s="40" t="n">
        <v>1</v>
      </c>
    </row>
    <row r="514" customFormat="false" ht="15" hidden="false" customHeight="false" outlineLevel="0" collapsed="false">
      <c r="A514" s="55" t="str">
        <f aca="false">'Exhibiciones '!$A$4</f>
        <v>ECATEPEC</v>
      </c>
      <c r="B514" s="39" t="str">
        <f aca="false">'Exhibiciones '!D266</f>
        <v>Escolar</v>
      </c>
      <c r="C514" s="39" t="n">
        <f aca="false">'Exhibiciones '!U266</f>
        <v>0</v>
      </c>
      <c r="D514" s="39" t="str">
        <f aca="false">'Exhibiciones '!V266</f>
        <v/>
      </c>
      <c r="E514" s="39" t="str">
        <f aca="false">'Exhibiciones '!F266</f>
        <v>-</v>
      </c>
      <c r="H514" s="39" t="n">
        <f aca="false">'Exhibiciones '!AF266</f>
        <v>0</v>
      </c>
      <c r="I514" s="39" t="n">
        <f aca="false">'Exhibiciones '!AG266</f>
        <v>0</v>
      </c>
      <c r="L514" s="56" t="n">
        <f aca="false">SUM(F514:K514)</f>
        <v>0</v>
      </c>
      <c r="M514" s="40" t="n">
        <v>1</v>
      </c>
    </row>
    <row r="515" customFormat="false" ht="15" hidden="false" customHeight="false" outlineLevel="0" collapsed="false">
      <c r="A515" s="55" t="str">
        <f aca="false">'Exhibiciones '!$A$4</f>
        <v>ECATEPEC</v>
      </c>
      <c r="B515" s="39" t="str">
        <f aca="false">'Exhibiciones '!D267</f>
        <v>Escolar</v>
      </c>
      <c r="C515" s="39" t="n">
        <f aca="false">'Exhibiciones '!U267</f>
        <v>0</v>
      </c>
      <c r="D515" s="39" t="str">
        <f aca="false">'Exhibiciones '!V267</f>
        <v/>
      </c>
      <c r="E515" s="39" t="str">
        <f aca="false">'Exhibiciones '!F267</f>
        <v>-</v>
      </c>
      <c r="H515" s="39" t="n">
        <f aca="false">'Exhibiciones '!AF267</f>
        <v>0</v>
      </c>
      <c r="I515" s="39" t="n">
        <f aca="false">'Exhibiciones '!AG267</f>
        <v>0</v>
      </c>
      <c r="L515" s="56" t="n">
        <f aca="false">SUM(F515:K515)</f>
        <v>0</v>
      </c>
      <c r="M515" s="40" t="n">
        <v>1</v>
      </c>
    </row>
    <row r="516" customFormat="false" ht="15" hidden="false" customHeight="false" outlineLevel="0" collapsed="false">
      <c r="A516" s="55" t="str">
        <f aca="false">'Exhibiciones '!$A$4</f>
        <v>ECATEPEC</v>
      </c>
      <c r="B516" s="39" t="str">
        <f aca="false">'Exhibiciones '!D268</f>
        <v>Escolar</v>
      </c>
      <c r="C516" s="39" t="n">
        <f aca="false">'Exhibiciones '!U268</f>
        <v>0</v>
      </c>
      <c r="D516" s="39" t="str">
        <f aca="false">'Exhibiciones '!V268</f>
        <v/>
      </c>
      <c r="E516" s="39" t="str">
        <f aca="false">'Exhibiciones '!F268</f>
        <v>-</v>
      </c>
      <c r="H516" s="39" t="n">
        <f aca="false">'Exhibiciones '!AF268</f>
        <v>0</v>
      </c>
      <c r="I516" s="39" t="n">
        <f aca="false">'Exhibiciones '!AG268</f>
        <v>0</v>
      </c>
      <c r="L516" s="56" t="n">
        <f aca="false">SUM(F516:K516)</f>
        <v>0</v>
      </c>
      <c r="M516" s="40" t="n">
        <v>1</v>
      </c>
    </row>
    <row r="517" customFormat="false" ht="15" hidden="false" customHeight="false" outlineLevel="0" collapsed="false">
      <c r="A517" s="55" t="str">
        <f aca="false">'Exhibiciones '!$A$4</f>
        <v>ECATEPEC</v>
      </c>
      <c r="B517" s="39" t="str">
        <f aca="false">'Exhibiciones '!D269</f>
        <v>Escolar</v>
      </c>
      <c r="C517" s="39" t="n">
        <f aca="false">'Exhibiciones '!U269</f>
        <v>0</v>
      </c>
      <c r="D517" s="39" t="str">
        <f aca="false">'Exhibiciones '!V269</f>
        <v/>
      </c>
      <c r="E517" s="39" t="str">
        <f aca="false">'Exhibiciones '!F269</f>
        <v>-</v>
      </c>
      <c r="H517" s="39" t="n">
        <f aca="false">'Exhibiciones '!AF269</f>
        <v>0</v>
      </c>
      <c r="I517" s="39" t="n">
        <f aca="false">'Exhibiciones '!AG269</f>
        <v>0</v>
      </c>
      <c r="L517" s="56" t="n">
        <f aca="false">SUM(F517:K517)</f>
        <v>0</v>
      </c>
      <c r="M517" s="40" t="n">
        <v>1</v>
      </c>
    </row>
    <row r="518" customFormat="false" ht="15" hidden="false" customHeight="false" outlineLevel="0" collapsed="false">
      <c r="A518" s="55" t="str">
        <f aca="false">'Exhibiciones '!$A$4</f>
        <v>ECATEPEC</v>
      </c>
      <c r="B518" s="39" t="str">
        <f aca="false">'Exhibiciones '!D270</f>
        <v>Escolar</v>
      </c>
      <c r="C518" s="39" t="n">
        <f aca="false">'Exhibiciones '!U270</f>
        <v>0</v>
      </c>
      <c r="D518" s="39" t="str">
        <f aca="false">'Exhibiciones '!V270</f>
        <v/>
      </c>
      <c r="E518" s="39" t="str">
        <f aca="false">'Exhibiciones '!F270</f>
        <v>-</v>
      </c>
      <c r="H518" s="39" t="n">
        <f aca="false">'Exhibiciones '!AF270</f>
        <v>0</v>
      </c>
      <c r="I518" s="39" t="n">
        <f aca="false">'Exhibiciones '!AG270</f>
        <v>0</v>
      </c>
      <c r="L518" s="56" t="n">
        <f aca="false">SUM(F518:K518)</f>
        <v>0</v>
      </c>
      <c r="M518" s="40" t="n">
        <v>1</v>
      </c>
    </row>
    <row r="519" customFormat="false" ht="15" hidden="false" customHeight="false" outlineLevel="0" collapsed="false">
      <c r="A519" s="55" t="str">
        <f aca="false">'Exhibiciones '!$A$4</f>
        <v>ECATEPEC</v>
      </c>
      <c r="B519" s="39" t="str">
        <f aca="false">'Exhibiciones '!D271</f>
        <v>Escolar</v>
      </c>
      <c r="C519" s="39" t="n">
        <f aca="false">'Exhibiciones '!U271</f>
        <v>0</v>
      </c>
      <c r="D519" s="39" t="str">
        <f aca="false">'Exhibiciones '!V271</f>
        <v/>
      </c>
      <c r="E519" s="39" t="str">
        <f aca="false">'Exhibiciones '!F271</f>
        <v>-</v>
      </c>
      <c r="H519" s="39" t="n">
        <f aca="false">'Exhibiciones '!AF271</f>
        <v>0</v>
      </c>
      <c r="I519" s="39" t="n">
        <f aca="false">'Exhibiciones '!AG271</f>
        <v>0</v>
      </c>
      <c r="L519" s="56" t="n">
        <f aca="false">SUM(F519:K519)</f>
        <v>0</v>
      </c>
      <c r="M519" s="40" t="n">
        <v>1</v>
      </c>
    </row>
    <row r="520" customFormat="false" ht="15" hidden="false" customHeight="false" outlineLevel="0" collapsed="false">
      <c r="A520" s="55" t="str">
        <f aca="false">'Exhibiciones '!$A$4</f>
        <v>ECATEPEC</v>
      </c>
      <c r="B520" s="39" t="str">
        <f aca="false">'Exhibiciones '!D272</f>
        <v>Escolar</v>
      </c>
      <c r="C520" s="39" t="n">
        <f aca="false">'Exhibiciones '!U272</f>
        <v>0</v>
      </c>
      <c r="D520" s="39" t="str">
        <f aca="false">'Exhibiciones '!V272</f>
        <v/>
      </c>
      <c r="E520" s="39" t="str">
        <f aca="false">'Exhibiciones '!F272</f>
        <v>-</v>
      </c>
      <c r="H520" s="39" t="n">
        <f aca="false">'Exhibiciones '!AF272</f>
        <v>0</v>
      </c>
      <c r="I520" s="39" t="n">
        <f aca="false">'Exhibiciones '!AG272</f>
        <v>0</v>
      </c>
      <c r="L520" s="56" t="n">
        <f aca="false">SUM(F520:K520)</f>
        <v>0</v>
      </c>
      <c r="M520" s="40" t="n">
        <v>1</v>
      </c>
    </row>
    <row r="521" customFormat="false" ht="15" hidden="false" customHeight="false" outlineLevel="0" collapsed="false">
      <c r="A521" s="55" t="str">
        <f aca="false">'Exhibiciones '!$A$4</f>
        <v>ECATEPEC</v>
      </c>
      <c r="B521" s="39" t="str">
        <f aca="false">'Exhibiciones '!D273</f>
        <v>Escolar</v>
      </c>
      <c r="C521" s="39" t="n">
        <f aca="false">'Exhibiciones '!U273</f>
        <v>0</v>
      </c>
      <c r="D521" s="39" t="str">
        <f aca="false">'Exhibiciones '!V273</f>
        <v/>
      </c>
      <c r="E521" s="39" t="str">
        <f aca="false">'Exhibiciones '!F273</f>
        <v>-</v>
      </c>
      <c r="H521" s="39" t="n">
        <f aca="false">'Exhibiciones '!AF273</f>
        <v>0</v>
      </c>
      <c r="I521" s="39" t="n">
        <f aca="false">'Exhibiciones '!AG273</f>
        <v>0</v>
      </c>
      <c r="L521" s="56" t="n">
        <f aca="false">SUM(F521:K521)</f>
        <v>0</v>
      </c>
      <c r="M521" s="40" t="n">
        <v>1</v>
      </c>
    </row>
    <row r="522" customFormat="false" ht="15" hidden="false" customHeight="false" outlineLevel="0" collapsed="false">
      <c r="A522" s="55" t="str">
        <f aca="false">'Exhibiciones '!$A$4</f>
        <v>ECATEPEC</v>
      </c>
      <c r="B522" s="39" t="str">
        <f aca="false">'Exhibiciones '!D274</f>
        <v>Escolar</v>
      </c>
      <c r="C522" s="39" t="n">
        <f aca="false">'Exhibiciones '!U274</f>
        <v>0</v>
      </c>
      <c r="D522" s="39" t="str">
        <f aca="false">'Exhibiciones '!V274</f>
        <v/>
      </c>
      <c r="E522" s="39" t="str">
        <f aca="false">'Exhibiciones '!F274</f>
        <v>-</v>
      </c>
      <c r="H522" s="39" t="n">
        <f aca="false">'Exhibiciones '!AF274</f>
        <v>0</v>
      </c>
      <c r="I522" s="39" t="n">
        <f aca="false">'Exhibiciones '!AG274</f>
        <v>0</v>
      </c>
      <c r="L522" s="56" t="n">
        <f aca="false">SUM(F522:K522)</f>
        <v>0</v>
      </c>
      <c r="M522" s="40" t="n">
        <v>1</v>
      </c>
    </row>
    <row r="523" customFormat="false" ht="15" hidden="false" customHeight="false" outlineLevel="0" collapsed="false">
      <c r="A523" s="55" t="str">
        <f aca="false">'Exhibiciones '!$A$4</f>
        <v>ECATEPEC</v>
      </c>
      <c r="B523" s="39" t="str">
        <f aca="false">'Exhibiciones '!D275</f>
        <v>Escolar</v>
      </c>
      <c r="C523" s="39" t="n">
        <f aca="false">'Exhibiciones '!U275</f>
        <v>0</v>
      </c>
      <c r="D523" s="39" t="str">
        <f aca="false">'Exhibiciones '!V275</f>
        <v/>
      </c>
      <c r="E523" s="39" t="str">
        <f aca="false">'Exhibiciones '!F275</f>
        <v>-</v>
      </c>
      <c r="H523" s="39" t="n">
        <f aca="false">'Exhibiciones '!AF275</f>
        <v>0</v>
      </c>
      <c r="I523" s="39" t="n">
        <f aca="false">'Exhibiciones '!AG275</f>
        <v>0</v>
      </c>
      <c r="L523" s="56" t="n">
        <f aca="false">SUM(F523:K523)</f>
        <v>0</v>
      </c>
      <c r="M523" s="40" t="n">
        <v>1</v>
      </c>
    </row>
    <row r="524" customFormat="false" ht="15" hidden="false" customHeight="false" outlineLevel="0" collapsed="false">
      <c r="A524" s="55" t="str">
        <f aca="false">'Exhibiciones '!$A$4</f>
        <v>ECATEPEC</v>
      </c>
      <c r="B524" s="39" t="str">
        <f aca="false">'Exhibiciones '!D276</f>
        <v>Escolar</v>
      </c>
      <c r="C524" s="39" t="n">
        <f aca="false">'Exhibiciones '!U276</f>
        <v>0</v>
      </c>
      <c r="D524" s="39" t="str">
        <f aca="false">'Exhibiciones '!V276</f>
        <v/>
      </c>
      <c r="E524" s="39" t="str">
        <f aca="false">'Exhibiciones '!F276</f>
        <v>-</v>
      </c>
      <c r="H524" s="39" t="n">
        <f aca="false">'Exhibiciones '!AF276</f>
        <v>0</v>
      </c>
      <c r="I524" s="39" t="n">
        <f aca="false">'Exhibiciones '!AG276</f>
        <v>0</v>
      </c>
      <c r="L524" s="56" t="n">
        <f aca="false">SUM(F524:K524)</f>
        <v>0</v>
      </c>
      <c r="M524" s="40" t="n">
        <v>1</v>
      </c>
    </row>
    <row r="525" customFormat="false" ht="15" hidden="false" customHeight="false" outlineLevel="0" collapsed="false">
      <c r="A525" s="55" t="str">
        <f aca="false">'Exhibiciones '!$A$4</f>
        <v>ECATEPEC</v>
      </c>
      <c r="L525" s="56" t="n">
        <f aca="false">SUM(F525:K525)</f>
        <v>0</v>
      </c>
      <c r="M525" s="40" t="n">
        <v>1</v>
      </c>
    </row>
    <row r="526" customFormat="false" ht="15" hidden="false" customHeight="false" outlineLevel="0" collapsed="false">
      <c r="A526" s="55" t="str">
        <f aca="false">'Exhibiciones '!$A$4</f>
        <v>ECATEPEC</v>
      </c>
      <c r="B526" s="39" t="str">
        <f aca="false">'Exhibiciones '!D278</f>
        <v>Infantiles</v>
      </c>
      <c r="C526" s="39" t="n">
        <f aca="false">'Exhibiciones '!U278</f>
        <v>154648</v>
      </c>
      <c r="D526" s="39" t="str">
        <f aca="false">'Exhibiciones '!V278</f>
        <v>Sanchez Vazquez Anayareli</v>
      </c>
      <c r="E526" s="39" t="n">
        <f aca="false">'Exhibiciones '!F278</f>
        <v>81</v>
      </c>
      <c r="H526" s="39" t="n">
        <f aca="false">'Exhibiciones '!AF278</f>
        <v>0</v>
      </c>
      <c r="I526" s="39" t="n">
        <f aca="false">'Exhibiciones '!AG278</f>
        <v>0</v>
      </c>
      <c r="L526" s="56" t="n">
        <f aca="false">SUM(F526:K526)</f>
        <v>0</v>
      </c>
      <c r="M526" s="40" t="n">
        <v>1</v>
      </c>
    </row>
    <row r="527" customFormat="false" ht="15" hidden="false" customHeight="false" outlineLevel="0" collapsed="false">
      <c r="A527" s="55" t="str">
        <f aca="false">'Exhibiciones '!$A$4</f>
        <v>ECATEPEC</v>
      </c>
      <c r="B527" s="39" t="str">
        <f aca="false">'Exhibiciones '!D279</f>
        <v>Infantiles</v>
      </c>
      <c r="C527" s="39" t="n">
        <f aca="false">'Exhibiciones '!U279</f>
        <v>154648</v>
      </c>
      <c r="D527" s="39" t="str">
        <f aca="false">'Exhibiciones '!V279</f>
        <v>Sanchez Vazquez Anayareli</v>
      </c>
      <c r="E527" s="39" t="n">
        <f aca="false">'Exhibiciones '!F279</f>
        <v>82</v>
      </c>
      <c r="H527" s="39" t="n">
        <f aca="false">'Exhibiciones '!AF279</f>
        <v>0</v>
      </c>
      <c r="I527" s="39" t="n">
        <f aca="false">'Exhibiciones '!AG279</f>
        <v>0</v>
      </c>
      <c r="L527" s="56" t="n">
        <f aca="false">SUM(F527:K527)</f>
        <v>0</v>
      </c>
      <c r="M527" s="40" t="n">
        <v>1</v>
      </c>
    </row>
    <row r="528" customFormat="false" ht="15" hidden="false" customHeight="false" outlineLevel="0" collapsed="false">
      <c r="A528" s="55" t="str">
        <f aca="false">'Exhibiciones '!$A$4</f>
        <v>ECATEPEC</v>
      </c>
      <c r="B528" s="39" t="str">
        <f aca="false">'Exhibiciones '!D280</f>
        <v>Infantiles</v>
      </c>
      <c r="C528" s="39" t="n">
        <f aca="false">'Exhibiciones '!U280</f>
        <v>154648</v>
      </c>
      <c r="D528" s="39" t="str">
        <f aca="false">'Exhibiciones '!V280</f>
        <v>Sanchez Vazquez Anayareli</v>
      </c>
      <c r="E528" s="39" t="n">
        <f aca="false">'Exhibiciones '!F280</f>
        <v>63</v>
      </c>
      <c r="H528" s="39" t="n">
        <f aca="false">'Exhibiciones '!AF280</f>
        <v>0</v>
      </c>
      <c r="I528" s="39" t="n">
        <f aca="false">'Exhibiciones '!AG280</f>
        <v>0</v>
      </c>
      <c r="L528" s="56" t="n">
        <f aca="false">SUM(F528:K528)</f>
        <v>0</v>
      </c>
      <c r="M528" s="40" t="n">
        <v>1</v>
      </c>
    </row>
    <row r="529" customFormat="false" ht="15" hidden="false" customHeight="false" outlineLevel="0" collapsed="false">
      <c r="A529" s="55" t="str">
        <f aca="false">'Exhibiciones '!$A$4</f>
        <v>ECATEPEC</v>
      </c>
      <c r="B529" s="39" t="str">
        <f aca="false">'Exhibiciones '!D281</f>
        <v>Infantiles</v>
      </c>
      <c r="C529" s="39" t="n">
        <f aca="false">'Exhibiciones '!U281</f>
        <v>154648</v>
      </c>
      <c r="D529" s="39" t="str">
        <f aca="false">'Exhibiciones '!V281</f>
        <v>Sanchez Vazquez Anayareli</v>
      </c>
      <c r="E529" s="39" t="n">
        <f aca="false">'Exhibiciones '!F281</f>
        <v>65</v>
      </c>
      <c r="H529" s="39" t="n">
        <f aca="false">'Exhibiciones '!AF281</f>
        <v>0</v>
      </c>
      <c r="I529" s="39" t="n">
        <f aca="false">'Exhibiciones '!AG281</f>
        <v>0</v>
      </c>
      <c r="L529" s="56" t="n">
        <f aca="false">SUM(F529:K529)</f>
        <v>0</v>
      </c>
      <c r="M529" s="40" t="n">
        <v>1</v>
      </c>
    </row>
    <row r="530" customFormat="false" ht="15" hidden="false" customHeight="false" outlineLevel="0" collapsed="false">
      <c r="A530" s="55" t="str">
        <f aca="false">'Exhibiciones '!$A$4</f>
        <v>ECATEPEC</v>
      </c>
      <c r="B530" s="39" t="str">
        <f aca="false">'Exhibiciones '!D282</f>
        <v>Infantiles</v>
      </c>
      <c r="C530" s="39" t="n">
        <f aca="false">'Exhibiciones '!U282</f>
        <v>154648</v>
      </c>
      <c r="D530" s="39" t="str">
        <f aca="false">'Exhibiciones '!V282</f>
        <v>Sanchez Vazquez Anayareli</v>
      </c>
      <c r="E530" s="39" t="n">
        <f aca="false">'Exhibiciones '!F282</f>
        <v>25</v>
      </c>
      <c r="H530" s="39" t="n">
        <f aca="false">'Exhibiciones '!AF282</f>
        <v>0</v>
      </c>
      <c r="I530" s="39" t="n">
        <f aca="false">'Exhibiciones '!AG282</f>
        <v>0</v>
      </c>
      <c r="L530" s="56" t="n">
        <f aca="false">SUM(F530:K530)</f>
        <v>0</v>
      </c>
      <c r="M530" s="40" t="n">
        <v>1</v>
      </c>
    </row>
    <row r="531" customFormat="false" ht="15" hidden="false" customHeight="false" outlineLevel="0" collapsed="false">
      <c r="A531" s="55" t="str">
        <f aca="false">'Exhibiciones '!$A$4</f>
        <v>ECATEPEC</v>
      </c>
      <c r="B531" s="39" t="str">
        <f aca="false">'Exhibiciones '!D283</f>
        <v>Infantiles</v>
      </c>
      <c r="C531" s="39" t="n">
        <f aca="false">'Exhibiciones '!U283</f>
        <v>0</v>
      </c>
      <c r="D531" s="39" t="str">
        <f aca="false">'Exhibiciones '!V283</f>
        <v/>
      </c>
      <c r="E531" s="39" t="str">
        <f aca="false">'Exhibiciones '!F283</f>
        <v>-</v>
      </c>
      <c r="H531" s="39" t="n">
        <f aca="false">'Exhibiciones '!AF283</f>
        <v>0</v>
      </c>
      <c r="I531" s="39" t="n">
        <f aca="false">'Exhibiciones '!AG283</f>
        <v>0</v>
      </c>
      <c r="L531" s="56" t="n">
        <f aca="false">SUM(F531:K531)</f>
        <v>0</v>
      </c>
      <c r="M531" s="40" t="n">
        <v>1</v>
      </c>
    </row>
    <row r="532" customFormat="false" ht="15" hidden="false" customHeight="false" outlineLevel="0" collapsed="false">
      <c r="A532" s="55" t="str">
        <f aca="false">'Exhibiciones '!$A$4</f>
        <v>ECATEPEC</v>
      </c>
      <c r="B532" s="39" t="str">
        <f aca="false">'Exhibiciones '!D284</f>
        <v>Infantiles</v>
      </c>
      <c r="C532" s="39" t="n">
        <f aca="false">'Exhibiciones '!U284</f>
        <v>0</v>
      </c>
      <c r="D532" s="39" t="str">
        <f aca="false">'Exhibiciones '!V284</f>
        <v/>
      </c>
      <c r="E532" s="39" t="str">
        <f aca="false">'Exhibiciones '!F284</f>
        <v>-</v>
      </c>
      <c r="H532" s="39" t="n">
        <f aca="false">'Exhibiciones '!AF284</f>
        <v>0</v>
      </c>
      <c r="I532" s="39" t="n">
        <f aca="false">'Exhibiciones '!AG284</f>
        <v>0</v>
      </c>
      <c r="L532" s="56" t="n">
        <f aca="false">SUM(F532:K532)</f>
        <v>0</v>
      </c>
      <c r="M532" s="40" t="n">
        <v>1</v>
      </c>
    </row>
    <row r="533" customFormat="false" ht="15" hidden="false" customHeight="false" outlineLevel="0" collapsed="false">
      <c r="A533" s="55" t="str">
        <f aca="false">'Exhibiciones '!$A$4</f>
        <v>ECATEPEC</v>
      </c>
      <c r="B533" s="39" t="str">
        <f aca="false">'Exhibiciones '!D285</f>
        <v>Infantiles</v>
      </c>
      <c r="C533" s="39" t="n">
        <f aca="false">'Exhibiciones '!U285</f>
        <v>0</v>
      </c>
      <c r="D533" s="39" t="str">
        <f aca="false">'Exhibiciones '!V285</f>
        <v/>
      </c>
      <c r="E533" s="39" t="str">
        <f aca="false">'Exhibiciones '!F285</f>
        <v>-</v>
      </c>
      <c r="H533" s="39" t="n">
        <f aca="false">'Exhibiciones '!AF285</f>
        <v>0</v>
      </c>
      <c r="I533" s="39" t="n">
        <f aca="false">'Exhibiciones '!AG285</f>
        <v>0</v>
      </c>
      <c r="L533" s="56" t="n">
        <f aca="false">SUM(F533:K533)</f>
        <v>0</v>
      </c>
      <c r="M533" s="40" t="n">
        <v>1</v>
      </c>
    </row>
    <row r="534" customFormat="false" ht="15" hidden="false" customHeight="false" outlineLevel="0" collapsed="false">
      <c r="A534" s="55" t="str">
        <f aca="false">'Exhibiciones '!$A$4</f>
        <v>ECATEPEC</v>
      </c>
      <c r="B534" s="39" t="str">
        <f aca="false">'Exhibiciones '!D286</f>
        <v>Infantiles</v>
      </c>
      <c r="C534" s="39" t="n">
        <f aca="false">'Exhibiciones '!U286</f>
        <v>0</v>
      </c>
      <c r="D534" s="39" t="str">
        <f aca="false">'Exhibiciones '!V286</f>
        <v/>
      </c>
      <c r="E534" s="39" t="str">
        <f aca="false">'Exhibiciones '!F286</f>
        <v>-</v>
      </c>
      <c r="H534" s="39" t="n">
        <f aca="false">'Exhibiciones '!AF286</f>
        <v>0</v>
      </c>
      <c r="I534" s="39" t="n">
        <f aca="false">'Exhibiciones '!AG286</f>
        <v>0</v>
      </c>
      <c r="L534" s="56" t="n">
        <f aca="false">SUM(F534:K534)</f>
        <v>0</v>
      </c>
      <c r="M534" s="40" t="n">
        <v>1</v>
      </c>
    </row>
    <row r="535" customFormat="false" ht="15" hidden="false" customHeight="false" outlineLevel="0" collapsed="false">
      <c r="A535" s="55" t="str">
        <f aca="false">'Exhibiciones '!$A$4</f>
        <v>ECATEPEC</v>
      </c>
      <c r="B535" s="39" t="str">
        <f aca="false">'Exhibiciones '!D287</f>
        <v>Infantiles</v>
      </c>
      <c r="C535" s="39" t="n">
        <f aca="false">'Exhibiciones '!U287</f>
        <v>0</v>
      </c>
      <c r="D535" s="39" t="str">
        <f aca="false">'Exhibiciones '!V287</f>
        <v/>
      </c>
      <c r="E535" s="39" t="str">
        <f aca="false">'Exhibiciones '!F287</f>
        <v>-</v>
      </c>
      <c r="H535" s="39" t="n">
        <f aca="false">'Exhibiciones '!AF287</f>
        <v>0</v>
      </c>
      <c r="I535" s="39" t="n">
        <f aca="false">'Exhibiciones '!AG287</f>
        <v>0</v>
      </c>
      <c r="L535" s="56" t="n">
        <f aca="false">SUM(F535:K535)</f>
        <v>0</v>
      </c>
      <c r="M535" s="40" t="n">
        <v>1</v>
      </c>
    </row>
    <row r="536" customFormat="false" ht="15" hidden="false" customHeight="false" outlineLevel="0" collapsed="false">
      <c r="A536" s="55" t="str">
        <f aca="false">'Exhibiciones '!$A$4</f>
        <v>ECATEPEC</v>
      </c>
      <c r="B536" s="39" t="str">
        <f aca="false">'Exhibiciones '!D288</f>
        <v>Infantiles</v>
      </c>
      <c r="C536" s="39" t="n">
        <f aca="false">'Exhibiciones '!U288</f>
        <v>0</v>
      </c>
      <c r="D536" s="39" t="str">
        <f aca="false">'Exhibiciones '!V288</f>
        <v/>
      </c>
      <c r="E536" s="39" t="str">
        <f aca="false">'Exhibiciones '!F288</f>
        <v>-</v>
      </c>
      <c r="H536" s="39" t="n">
        <f aca="false">'Exhibiciones '!AF288</f>
        <v>0</v>
      </c>
      <c r="I536" s="39" t="n">
        <f aca="false">'Exhibiciones '!AG288</f>
        <v>0</v>
      </c>
      <c r="L536" s="56" t="n">
        <f aca="false">SUM(F536:K536)</f>
        <v>0</v>
      </c>
      <c r="M536" s="40" t="n">
        <v>1</v>
      </c>
    </row>
    <row r="537" customFormat="false" ht="15" hidden="false" customHeight="false" outlineLevel="0" collapsed="false">
      <c r="A537" s="55" t="str">
        <f aca="false">'Exhibiciones '!$A$4</f>
        <v>ECATEPEC</v>
      </c>
      <c r="B537" s="39" t="str">
        <f aca="false">'Exhibiciones '!D289</f>
        <v>Infantiles</v>
      </c>
      <c r="C537" s="39" t="n">
        <f aca="false">'Exhibiciones '!U289</f>
        <v>0</v>
      </c>
      <c r="D537" s="39" t="str">
        <f aca="false">'Exhibiciones '!V289</f>
        <v/>
      </c>
      <c r="E537" s="39" t="str">
        <f aca="false">'Exhibiciones '!F289</f>
        <v>-</v>
      </c>
      <c r="H537" s="39" t="n">
        <f aca="false">'Exhibiciones '!AF289</f>
        <v>0</v>
      </c>
      <c r="I537" s="39" t="n">
        <f aca="false">'Exhibiciones '!AG289</f>
        <v>0</v>
      </c>
      <c r="L537" s="56" t="n">
        <f aca="false">SUM(F537:K537)</f>
        <v>0</v>
      </c>
      <c r="M537" s="40" t="n">
        <v>1</v>
      </c>
    </row>
    <row r="538" customFormat="false" ht="15" hidden="false" customHeight="false" outlineLevel="0" collapsed="false">
      <c r="A538" s="55" t="str">
        <f aca="false">'Exhibiciones '!$A$4</f>
        <v>ECATEPEC</v>
      </c>
      <c r="L538" s="56" t="n">
        <f aca="false">SUM(F538:K538)</f>
        <v>0</v>
      </c>
      <c r="M538" s="40" t="n">
        <v>1</v>
      </c>
    </row>
    <row r="539" customFormat="false" ht="15" hidden="false" customHeight="false" outlineLevel="0" collapsed="false">
      <c r="A539" s="55" t="str">
        <f aca="false">'Exhibiciones '!$A$4</f>
        <v>ECATEPEC</v>
      </c>
      <c r="B539" s="39" t="str">
        <f aca="false">'Exhibiciones '!D291</f>
        <v>Sandalias</v>
      </c>
      <c r="C539" s="39" t="n">
        <f aca="false">'Exhibiciones '!U291</f>
        <v>157999</v>
      </c>
      <c r="D539" s="39" t="str">
        <f aca="false">'Exhibiciones '!V291</f>
        <v>De La Garza Reyes Daniela Fernanda</v>
      </c>
      <c r="E539" s="39" t="n">
        <f aca="false">'Exhibiciones '!F291</f>
        <v>34</v>
      </c>
      <c r="H539" s="39" t="n">
        <f aca="false">'Exhibiciones '!AF291</f>
        <v>0</v>
      </c>
      <c r="I539" s="39" t="n">
        <f aca="false">'Exhibiciones '!AG291</f>
        <v>0</v>
      </c>
      <c r="L539" s="56" t="n">
        <f aca="false">SUM(F539:K539)</f>
        <v>0</v>
      </c>
      <c r="M539" s="40" t="n">
        <v>1</v>
      </c>
    </row>
    <row r="540" customFormat="false" ht="15" hidden="false" customHeight="false" outlineLevel="0" collapsed="false">
      <c r="A540" s="55" t="str">
        <f aca="false">'Exhibiciones '!$A$4</f>
        <v>ECATEPEC</v>
      </c>
      <c r="B540" s="39" t="str">
        <f aca="false">'Exhibiciones '!D292</f>
        <v>Sandalias</v>
      </c>
      <c r="C540" s="39" t="n">
        <f aca="false">'Exhibiciones '!U292</f>
        <v>157999</v>
      </c>
      <c r="D540" s="39" t="str">
        <f aca="false">'Exhibiciones '!V292</f>
        <v>De La Garza Reyes Daniela Fernanda</v>
      </c>
      <c r="E540" s="39" t="n">
        <f aca="false">'Exhibiciones '!F292</f>
        <v>153</v>
      </c>
      <c r="H540" s="39" t="n">
        <f aca="false">'Exhibiciones '!AF292</f>
        <v>0</v>
      </c>
      <c r="I540" s="39" t="n">
        <f aca="false">'Exhibiciones '!AG292</f>
        <v>0</v>
      </c>
      <c r="L540" s="56" t="n">
        <f aca="false">SUM(F540:K540)</f>
        <v>0</v>
      </c>
      <c r="M540" s="40" t="n">
        <v>1</v>
      </c>
    </row>
    <row r="541" customFormat="false" ht="15" hidden="false" customHeight="false" outlineLevel="0" collapsed="false">
      <c r="A541" s="55" t="str">
        <f aca="false">'Exhibiciones '!$A$4</f>
        <v>ECATEPEC</v>
      </c>
      <c r="B541" s="39" t="str">
        <f aca="false">'Exhibiciones '!D293</f>
        <v>Sandalias</v>
      </c>
      <c r="C541" s="39" t="n">
        <f aca="false">'Exhibiciones '!U293</f>
        <v>157999</v>
      </c>
      <c r="D541" s="39" t="str">
        <f aca="false">'Exhibiciones '!V293</f>
        <v>De La Garza Reyes Daniela Fernanda</v>
      </c>
      <c r="E541" s="39" t="n">
        <f aca="false">'Exhibiciones '!F293</f>
        <v>117</v>
      </c>
      <c r="H541" s="39" t="n">
        <f aca="false">'Exhibiciones '!AF293</f>
        <v>0</v>
      </c>
      <c r="I541" s="39" t="n">
        <f aca="false">'Exhibiciones '!AG293</f>
        <v>0</v>
      </c>
      <c r="L541" s="56" t="n">
        <f aca="false">SUM(F541:K541)</f>
        <v>0</v>
      </c>
      <c r="M541" s="40" t="n">
        <v>1</v>
      </c>
    </row>
    <row r="542" customFormat="false" ht="15" hidden="false" customHeight="false" outlineLevel="0" collapsed="false">
      <c r="A542" s="55" t="str">
        <f aca="false">'Exhibiciones '!$A$4</f>
        <v>ECATEPEC</v>
      </c>
      <c r="B542" s="39" t="str">
        <f aca="false">'Exhibiciones '!D294</f>
        <v>Sandalias</v>
      </c>
      <c r="C542" s="39" t="n">
        <f aca="false">'Exhibiciones '!U294</f>
        <v>136867</v>
      </c>
      <c r="D542" s="39" t="str">
        <f aca="false">'Exhibiciones '!V294</f>
        <v>Barba Ramirez Jatziri Lizeth</v>
      </c>
      <c r="E542" s="39" t="n">
        <f aca="false">'Exhibiciones '!F294</f>
        <v>105</v>
      </c>
      <c r="H542" s="39" t="n">
        <f aca="false">'Exhibiciones '!AF294</f>
        <v>0</v>
      </c>
      <c r="I542" s="39" t="n">
        <f aca="false">'Exhibiciones '!AG294</f>
        <v>0</v>
      </c>
      <c r="L542" s="56" t="n">
        <f aca="false">SUM(F542:K542)</f>
        <v>0</v>
      </c>
      <c r="M542" s="40" t="n">
        <v>1</v>
      </c>
    </row>
    <row r="543" customFormat="false" ht="15" hidden="false" customHeight="false" outlineLevel="0" collapsed="false">
      <c r="A543" s="55" t="str">
        <f aca="false">'Exhibiciones '!$A$4</f>
        <v>ECATEPEC</v>
      </c>
      <c r="B543" s="39" t="str">
        <f aca="false">'Exhibiciones '!D295</f>
        <v>Sandalias</v>
      </c>
      <c r="C543" s="39" t="n">
        <f aca="false">'Exhibiciones '!U295</f>
        <v>136867</v>
      </c>
      <c r="D543" s="39" t="str">
        <f aca="false">'Exhibiciones '!V295</f>
        <v>Barba Ramirez Jatziri Lizeth</v>
      </c>
      <c r="E543" s="39" t="n">
        <f aca="false">'Exhibiciones '!F295</f>
        <v>126</v>
      </c>
      <c r="H543" s="39" t="n">
        <f aca="false">'Exhibiciones '!AF295</f>
        <v>0</v>
      </c>
      <c r="I543" s="39" t="n">
        <f aca="false">'Exhibiciones '!AG295</f>
        <v>0</v>
      </c>
      <c r="L543" s="56" t="n">
        <f aca="false">SUM(F543:K543)</f>
        <v>0</v>
      </c>
      <c r="M543" s="40" t="n">
        <v>1</v>
      </c>
    </row>
    <row r="544" customFormat="false" ht="15" hidden="false" customHeight="false" outlineLevel="0" collapsed="false">
      <c r="A544" s="55" t="str">
        <f aca="false">'Exhibiciones '!$A$4</f>
        <v>ECATEPEC</v>
      </c>
      <c r="B544" s="39" t="str">
        <f aca="false">'Exhibiciones '!D296</f>
        <v>Sandalias</v>
      </c>
      <c r="C544" s="39" t="n">
        <f aca="false">'Exhibiciones '!U296</f>
        <v>0</v>
      </c>
      <c r="D544" s="39" t="str">
        <f aca="false">'Exhibiciones '!V296</f>
        <v/>
      </c>
      <c r="E544" s="39" t="n">
        <f aca="false">'Exhibiciones '!F296</f>
        <v>0</v>
      </c>
      <c r="H544" s="39" t="n">
        <f aca="false">'Exhibiciones '!AF296</f>
        <v>0</v>
      </c>
      <c r="I544" s="39" t="n">
        <f aca="false">'Exhibiciones '!AG296</f>
        <v>0</v>
      </c>
      <c r="L544" s="56" t="n">
        <f aca="false">SUM(F544:K544)</f>
        <v>0</v>
      </c>
      <c r="M544" s="40" t="n">
        <v>1</v>
      </c>
    </row>
    <row r="545" customFormat="false" ht="15" hidden="false" customHeight="false" outlineLevel="0" collapsed="false">
      <c r="A545" s="55" t="str">
        <f aca="false">'Exhibiciones '!$A$4</f>
        <v>ECATEPEC</v>
      </c>
      <c r="B545" s="39" t="str">
        <f aca="false">'Exhibiciones '!D297</f>
        <v>Sandalias</v>
      </c>
      <c r="C545" s="39" t="n">
        <f aca="false">'Exhibiciones '!U297</f>
        <v>0</v>
      </c>
      <c r="D545" s="39" t="str">
        <f aca="false">'Exhibiciones '!V297</f>
        <v/>
      </c>
      <c r="E545" s="39" t="n">
        <f aca="false">'Exhibiciones '!F297</f>
        <v>0</v>
      </c>
      <c r="H545" s="39" t="n">
        <f aca="false">'Exhibiciones '!AF297</f>
        <v>0</v>
      </c>
      <c r="I545" s="39" t="n">
        <f aca="false">'Exhibiciones '!AG297</f>
        <v>0</v>
      </c>
      <c r="L545" s="56" t="n">
        <f aca="false">SUM(F545:K545)</f>
        <v>0</v>
      </c>
      <c r="M545" s="40" t="n">
        <v>1</v>
      </c>
    </row>
    <row r="546" customFormat="false" ht="15" hidden="false" customHeight="false" outlineLevel="0" collapsed="false">
      <c r="A546" s="55" t="str">
        <f aca="false">'Exhibiciones '!$A$4</f>
        <v>ECATEPEC</v>
      </c>
      <c r="B546" s="39" t="str">
        <f aca="false">'Exhibiciones '!D298</f>
        <v>Sandalias</v>
      </c>
      <c r="C546" s="39" t="n">
        <f aca="false">'Exhibiciones '!U298</f>
        <v>0</v>
      </c>
      <c r="D546" s="39" t="str">
        <f aca="false">'Exhibiciones '!V298</f>
        <v/>
      </c>
      <c r="E546" s="39" t="n">
        <f aca="false">'Exhibiciones '!F298</f>
        <v>0</v>
      </c>
      <c r="H546" s="39" t="n">
        <f aca="false">'Exhibiciones '!AF298</f>
        <v>0</v>
      </c>
      <c r="I546" s="39" t="n">
        <f aca="false">'Exhibiciones '!AG298</f>
        <v>0</v>
      </c>
      <c r="L546" s="56" t="n">
        <f aca="false">SUM(F546:K546)</f>
        <v>0</v>
      </c>
      <c r="M546" s="40" t="n">
        <v>1</v>
      </c>
    </row>
    <row r="547" customFormat="false" ht="15" hidden="false" customHeight="false" outlineLevel="0" collapsed="false">
      <c r="A547" s="55" t="str">
        <f aca="false">'Exhibiciones '!$A$4</f>
        <v>ECATEPEC</v>
      </c>
      <c r="B547" s="39" t="str">
        <f aca="false">'Exhibiciones '!D299</f>
        <v>Sandalias</v>
      </c>
      <c r="C547" s="39" t="n">
        <f aca="false">'Exhibiciones '!U299</f>
        <v>0</v>
      </c>
      <c r="D547" s="39" t="str">
        <f aca="false">'Exhibiciones '!V299</f>
        <v/>
      </c>
      <c r="E547" s="39" t="n">
        <f aca="false">'Exhibiciones '!F299</f>
        <v>0</v>
      </c>
      <c r="H547" s="39" t="n">
        <f aca="false">'Exhibiciones '!AF299</f>
        <v>0</v>
      </c>
      <c r="I547" s="39" t="n">
        <f aca="false">'Exhibiciones '!AG299</f>
        <v>0</v>
      </c>
      <c r="L547" s="56" t="n">
        <f aca="false">SUM(F547:K547)</f>
        <v>0</v>
      </c>
      <c r="M547" s="40" t="n">
        <v>1</v>
      </c>
    </row>
    <row r="548" customFormat="false" ht="15" hidden="false" customHeight="false" outlineLevel="0" collapsed="false">
      <c r="A548" s="55" t="str">
        <f aca="false">'Exhibiciones '!$A$4</f>
        <v>ECATEPEC</v>
      </c>
      <c r="B548" s="39" t="str">
        <f aca="false">'Exhibiciones '!D300</f>
        <v>Sandalias</v>
      </c>
      <c r="C548" s="39" t="n">
        <f aca="false">'Exhibiciones '!U300</f>
        <v>0</v>
      </c>
      <c r="D548" s="39" t="str">
        <f aca="false">'Exhibiciones '!V300</f>
        <v/>
      </c>
      <c r="E548" s="39" t="n">
        <f aca="false">'Exhibiciones '!F300</f>
        <v>0</v>
      </c>
      <c r="H548" s="39" t="n">
        <f aca="false">'Exhibiciones '!AF300</f>
        <v>0</v>
      </c>
      <c r="I548" s="39" t="n">
        <f aca="false">'Exhibiciones '!AG300</f>
        <v>0</v>
      </c>
      <c r="L548" s="56" t="n">
        <f aca="false">SUM(F548:K548)</f>
        <v>0</v>
      </c>
      <c r="M548" s="40" t="n">
        <v>1</v>
      </c>
    </row>
    <row r="549" customFormat="false" ht="15" hidden="false" customHeight="false" outlineLevel="0" collapsed="false">
      <c r="A549" s="55" t="str">
        <f aca="false">'Exhibiciones '!$A$4</f>
        <v>ECATEPEC</v>
      </c>
      <c r="B549" s="39" t="str">
        <f aca="false">'Exhibiciones '!D301</f>
        <v>Sandalias</v>
      </c>
      <c r="C549" s="39" t="n">
        <f aca="false">'Exhibiciones '!U301</f>
        <v>0</v>
      </c>
      <c r="D549" s="39" t="str">
        <f aca="false">'Exhibiciones '!V301</f>
        <v/>
      </c>
      <c r="E549" s="39" t="str">
        <f aca="false">'Exhibiciones '!F301</f>
        <v>-</v>
      </c>
      <c r="H549" s="39" t="n">
        <f aca="false">'Exhibiciones '!AF301</f>
        <v>0</v>
      </c>
      <c r="I549" s="39" t="n">
        <f aca="false">'Exhibiciones '!AG301</f>
        <v>0</v>
      </c>
      <c r="L549" s="56" t="n">
        <f aca="false">SUM(F549:K549)</f>
        <v>0</v>
      </c>
      <c r="M549" s="40" t="n">
        <v>1</v>
      </c>
    </row>
    <row r="550" customFormat="false" ht="15" hidden="false" customHeight="false" outlineLevel="0" collapsed="false">
      <c r="A550" s="55" t="str">
        <f aca="false">'Exhibiciones '!$A$4</f>
        <v>ECATEPEC</v>
      </c>
      <c r="B550" s="39" t="str">
        <f aca="false">'Exhibiciones '!D302</f>
        <v>Sandalias</v>
      </c>
      <c r="C550" s="39" t="n">
        <f aca="false">'Exhibiciones '!U302</f>
        <v>0</v>
      </c>
      <c r="D550" s="39" t="str">
        <f aca="false">'Exhibiciones '!V302</f>
        <v/>
      </c>
      <c r="E550" s="39" t="str">
        <f aca="false">'Exhibiciones '!F302</f>
        <v>-</v>
      </c>
      <c r="H550" s="39" t="n">
        <f aca="false">'Exhibiciones '!AF302</f>
        <v>0</v>
      </c>
      <c r="I550" s="39" t="n">
        <f aca="false">'Exhibiciones '!AG302</f>
        <v>0</v>
      </c>
      <c r="L550" s="56" t="n">
        <f aca="false">SUM(F550:K550)</f>
        <v>0</v>
      </c>
      <c r="M550" s="40" t="n">
        <v>1</v>
      </c>
    </row>
    <row r="551" customFormat="false" ht="15" hidden="false" customHeight="false" outlineLevel="0" collapsed="false">
      <c r="A551" s="55" t="str">
        <f aca="false">'Exhibiciones '!$A$4</f>
        <v>ECATEPEC</v>
      </c>
      <c r="B551" s="39" t="str">
        <f aca="false">'Exhibiciones '!D303</f>
        <v>Sandalias</v>
      </c>
      <c r="C551" s="39" t="n">
        <f aca="false">'Exhibiciones '!U303</f>
        <v>0</v>
      </c>
      <c r="D551" s="39" t="str">
        <f aca="false">'Exhibiciones '!V303</f>
        <v/>
      </c>
      <c r="E551" s="39" t="str">
        <f aca="false">'Exhibiciones '!F303</f>
        <v>-</v>
      </c>
      <c r="H551" s="39" t="n">
        <f aca="false">'Exhibiciones '!AF303</f>
        <v>0</v>
      </c>
      <c r="I551" s="39" t="n">
        <f aca="false">'Exhibiciones '!AG303</f>
        <v>0</v>
      </c>
      <c r="L551" s="56" t="n">
        <f aca="false">SUM(F551:K551)</f>
        <v>0</v>
      </c>
      <c r="M551" s="40" t="n">
        <v>1</v>
      </c>
    </row>
    <row r="552" customFormat="false" ht="15" hidden="false" customHeight="false" outlineLevel="0" collapsed="false">
      <c r="A552" s="55" t="str">
        <f aca="false">'Exhibiciones '!$A$4</f>
        <v>ECATEPEC</v>
      </c>
      <c r="B552" s="39" t="str">
        <f aca="false">'Exhibiciones '!D304</f>
        <v>Sandalias</v>
      </c>
      <c r="C552" s="39" t="n">
        <f aca="false">'Exhibiciones '!U304</f>
        <v>0</v>
      </c>
      <c r="D552" s="39" t="str">
        <f aca="false">'Exhibiciones '!V304</f>
        <v/>
      </c>
      <c r="E552" s="39" t="str">
        <f aca="false">'Exhibiciones '!F304</f>
        <v>-</v>
      </c>
      <c r="H552" s="39" t="n">
        <f aca="false">'Exhibiciones '!AF304</f>
        <v>0</v>
      </c>
      <c r="I552" s="39" t="n">
        <f aca="false">'Exhibiciones '!AG304</f>
        <v>0</v>
      </c>
      <c r="L552" s="56" t="n">
        <f aca="false">SUM(F552:K552)</f>
        <v>0</v>
      </c>
      <c r="M552" s="40" t="n">
        <v>1</v>
      </c>
    </row>
    <row r="553" customFormat="false" ht="15" hidden="false" customHeight="false" outlineLevel="0" collapsed="false">
      <c r="A553" s="55" t="str">
        <f aca="false">'Exhibiciones '!$A$4</f>
        <v>ECATEPEC</v>
      </c>
      <c r="B553" s="39" t="str">
        <f aca="false">'Exhibiciones '!D305</f>
        <v>Sandalias</v>
      </c>
      <c r="C553" s="39" t="n">
        <f aca="false">'Exhibiciones '!U305</f>
        <v>0</v>
      </c>
      <c r="D553" s="39" t="str">
        <f aca="false">'Exhibiciones '!V305</f>
        <v/>
      </c>
      <c r="E553" s="39" t="str">
        <f aca="false">'Exhibiciones '!F305</f>
        <v>-</v>
      </c>
      <c r="H553" s="39" t="n">
        <f aca="false">'Exhibiciones '!AF305</f>
        <v>0</v>
      </c>
      <c r="I553" s="39" t="n">
        <f aca="false">'Exhibiciones '!AG305</f>
        <v>0</v>
      </c>
      <c r="L553" s="56" t="n">
        <f aca="false">SUM(F553:K553)</f>
        <v>0</v>
      </c>
      <c r="M553" s="40" t="n">
        <v>1</v>
      </c>
    </row>
    <row r="554" customFormat="false" ht="15" hidden="false" customHeight="false" outlineLevel="0" collapsed="false">
      <c r="A554" s="55" t="str">
        <f aca="false">'Exhibiciones '!$A$4</f>
        <v>ECATEPEC</v>
      </c>
      <c r="B554" s="39" t="str">
        <f aca="false">'Exhibiciones '!D306</f>
        <v>Sandalias</v>
      </c>
      <c r="C554" s="39" t="n">
        <f aca="false">'Exhibiciones '!U306</f>
        <v>0</v>
      </c>
      <c r="D554" s="39" t="str">
        <f aca="false">'Exhibiciones '!V306</f>
        <v/>
      </c>
      <c r="E554" s="39" t="str">
        <f aca="false">'Exhibiciones '!F306</f>
        <v>-</v>
      </c>
      <c r="H554" s="39" t="n">
        <f aca="false">'Exhibiciones '!AF306</f>
        <v>0</v>
      </c>
      <c r="I554" s="39" t="n">
        <f aca="false">'Exhibiciones '!AG306</f>
        <v>0</v>
      </c>
      <c r="L554" s="56" t="n">
        <f aca="false">SUM(F554:K554)</f>
        <v>0</v>
      </c>
      <c r="M554" s="40" t="n">
        <v>1</v>
      </c>
    </row>
    <row r="555" customFormat="false" ht="15" hidden="false" customHeight="false" outlineLevel="0" collapsed="false">
      <c r="A555" s="55" t="str">
        <f aca="false">'Exhibiciones '!$A$4</f>
        <v>ECATEPEC</v>
      </c>
      <c r="B555" s="39" t="str">
        <f aca="false">'Exhibiciones '!D307</f>
        <v>Sandalias</v>
      </c>
      <c r="C555" s="39" t="n">
        <f aca="false">'Exhibiciones '!U307</f>
        <v>0</v>
      </c>
      <c r="D555" s="39" t="str">
        <f aca="false">'Exhibiciones '!V307</f>
        <v/>
      </c>
      <c r="E555" s="39" t="str">
        <f aca="false">'Exhibiciones '!F307</f>
        <v>-</v>
      </c>
      <c r="H555" s="39" t="n">
        <f aca="false">'Exhibiciones '!AF307</f>
        <v>0</v>
      </c>
      <c r="I555" s="39" t="n">
        <f aca="false">'Exhibiciones '!AG307</f>
        <v>0</v>
      </c>
      <c r="L555" s="56" t="n">
        <f aca="false">SUM(F555:K555)</f>
        <v>0</v>
      </c>
      <c r="M555" s="40" t="n">
        <v>1</v>
      </c>
    </row>
    <row r="556" customFormat="false" ht="15" hidden="false" customHeight="false" outlineLevel="0" collapsed="false">
      <c r="A556" s="55" t="str">
        <f aca="false">'Exhibiciones '!$A$4</f>
        <v>ECATEPEC</v>
      </c>
      <c r="B556" s="39" t="str">
        <f aca="false">'Exhibiciones '!D308</f>
        <v>Sandalias</v>
      </c>
      <c r="C556" s="39" t="n">
        <f aca="false">'Exhibiciones '!U308</f>
        <v>0</v>
      </c>
      <c r="D556" s="39" t="str">
        <f aca="false">'Exhibiciones '!V308</f>
        <v/>
      </c>
      <c r="E556" s="39" t="str">
        <f aca="false">'Exhibiciones '!F308</f>
        <v>-</v>
      </c>
      <c r="H556" s="39" t="n">
        <f aca="false">'Exhibiciones '!AF308</f>
        <v>0</v>
      </c>
      <c r="I556" s="39" t="n">
        <f aca="false">'Exhibiciones '!AG308</f>
        <v>0</v>
      </c>
      <c r="L556" s="56" t="n">
        <f aca="false">SUM(F556:K556)</f>
        <v>0</v>
      </c>
      <c r="M556" s="40" t="n">
        <v>1</v>
      </c>
    </row>
    <row r="557" customFormat="false" ht="15" hidden="false" customHeight="false" outlineLevel="0" collapsed="false">
      <c r="A557" s="55" t="str">
        <f aca="false">'Exhibiciones '!$A$4</f>
        <v>ECATEPEC</v>
      </c>
      <c r="B557" s="39" t="str">
        <f aca="false">'Exhibiciones '!D309</f>
        <v>Sandalias</v>
      </c>
      <c r="C557" s="39" t="n">
        <f aca="false">'Exhibiciones '!U309</f>
        <v>0</v>
      </c>
      <c r="D557" s="39" t="str">
        <f aca="false">'Exhibiciones '!V309</f>
        <v/>
      </c>
      <c r="E557" s="39" t="str">
        <f aca="false">'Exhibiciones '!F309</f>
        <v>-</v>
      </c>
      <c r="H557" s="39" t="n">
        <f aca="false">'Exhibiciones '!AF309</f>
        <v>0</v>
      </c>
      <c r="I557" s="39" t="n">
        <f aca="false">'Exhibiciones '!AG309</f>
        <v>0</v>
      </c>
      <c r="L557" s="56" t="n">
        <f aca="false">SUM(F557:K557)</f>
        <v>0</v>
      </c>
      <c r="M557" s="40" t="n">
        <v>1</v>
      </c>
    </row>
    <row r="558" customFormat="false" ht="15" hidden="false" customHeight="false" outlineLevel="0" collapsed="false">
      <c r="A558" s="55" t="str">
        <f aca="false">'Exhibiciones '!$A$4</f>
        <v>ECATEPEC</v>
      </c>
      <c r="B558" s="39" t="str">
        <f aca="false">'Exhibiciones '!D310</f>
        <v>Sandalias</v>
      </c>
      <c r="C558" s="39" t="n">
        <f aca="false">'Exhibiciones '!U310</f>
        <v>0</v>
      </c>
      <c r="D558" s="39" t="str">
        <f aca="false">'Exhibiciones '!V310</f>
        <v/>
      </c>
      <c r="E558" s="39" t="str">
        <f aca="false">'Exhibiciones '!F310</f>
        <v>-</v>
      </c>
      <c r="H558" s="39" t="n">
        <f aca="false">'Exhibiciones '!AF310</f>
        <v>0</v>
      </c>
      <c r="I558" s="39" t="n">
        <f aca="false">'Exhibiciones '!AG310</f>
        <v>0</v>
      </c>
      <c r="L558" s="56" t="n">
        <f aca="false">SUM(F558:K558)</f>
        <v>0</v>
      </c>
      <c r="M558" s="40" t="n">
        <v>1</v>
      </c>
    </row>
    <row r="559" customFormat="false" ht="15" hidden="false" customHeight="false" outlineLevel="0" collapsed="false">
      <c r="A559" s="55" t="str">
        <f aca="false">'Exhibiciones '!$A$4</f>
        <v>ECATEPEC</v>
      </c>
      <c r="B559" s="39" t="str">
        <f aca="false">'Exhibiciones '!D311</f>
        <v>Sandalias</v>
      </c>
      <c r="C559" s="39" t="n">
        <f aca="false">'Exhibiciones '!U311</f>
        <v>0</v>
      </c>
      <c r="D559" s="39" t="str">
        <f aca="false">'Exhibiciones '!V311</f>
        <v/>
      </c>
      <c r="E559" s="39" t="str">
        <f aca="false">'Exhibiciones '!F311</f>
        <v>-</v>
      </c>
      <c r="H559" s="39" t="n">
        <f aca="false">'Exhibiciones '!AF311</f>
        <v>0</v>
      </c>
      <c r="I559" s="39" t="n">
        <f aca="false">'Exhibiciones '!AG311</f>
        <v>0</v>
      </c>
      <c r="L559" s="56" t="n">
        <f aca="false">SUM(F559:K559)</f>
        <v>0</v>
      </c>
      <c r="M559" s="40" t="n">
        <v>1</v>
      </c>
    </row>
    <row r="560" customFormat="false" ht="15" hidden="false" customHeight="false" outlineLevel="0" collapsed="false">
      <c r="A560" s="55" t="str">
        <f aca="false">'Exhibiciones '!$A$4</f>
        <v>ECATEPEC</v>
      </c>
      <c r="B560" s="39" t="str">
        <f aca="false">'Exhibiciones '!D312</f>
        <v>Sandalias</v>
      </c>
      <c r="C560" s="39" t="n">
        <f aca="false">'Exhibiciones '!U312</f>
        <v>0</v>
      </c>
      <c r="D560" s="39" t="str">
        <f aca="false">'Exhibiciones '!V312</f>
        <v/>
      </c>
      <c r="E560" s="39" t="str">
        <f aca="false">'Exhibiciones '!F312</f>
        <v>-</v>
      </c>
      <c r="H560" s="39" t="n">
        <f aca="false">'Exhibiciones '!AF312</f>
        <v>0</v>
      </c>
      <c r="I560" s="39" t="n">
        <f aca="false">'Exhibiciones '!AG312</f>
        <v>0</v>
      </c>
      <c r="L560" s="56" t="n">
        <f aca="false">SUM(F560:K560)</f>
        <v>0</v>
      </c>
      <c r="M560" s="40" t="n">
        <v>1</v>
      </c>
    </row>
    <row r="561" customFormat="false" ht="15" hidden="false" customHeight="false" outlineLevel="0" collapsed="false">
      <c r="A561" s="55" t="str">
        <f aca="false">'Exhibiciones '!$A$4</f>
        <v>ECATEPEC</v>
      </c>
      <c r="B561" s="39" t="str">
        <f aca="false">'Exhibiciones '!D313</f>
        <v>Sandalias</v>
      </c>
      <c r="C561" s="39" t="n">
        <f aca="false">'Exhibiciones '!U313</f>
        <v>0</v>
      </c>
      <c r="D561" s="39" t="str">
        <f aca="false">'Exhibiciones '!V313</f>
        <v/>
      </c>
      <c r="E561" s="39" t="str">
        <f aca="false">'Exhibiciones '!F313</f>
        <v>-</v>
      </c>
      <c r="H561" s="39" t="n">
        <f aca="false">'Exhibiciones '!AF313</f>
        <v>0</v>
      </c>
      <c r="I561" s="39" t="n">
        <f aca="false">'Exhibiciones '!AG313</f>
        <v>0</v>
      </c>
      <c r="L561" s="56" t="n">
        <f aca="false">SUM(F561:K561)</f>
        <v>0</v>
      </c>
      <c r="M561" s="40" t="n">
        <v>1</v>
      </c>
    </row>
    <row r="562" customFormat="false" ht="15" hidden="false" customHeight="false" outlineLevel="0" collapsed="false">
      <c r="A562" s="55" t="str">
        <f aca="false">'Exhibiciones '!$A$4</f>
        <v>ECATEPEC</v>
      </c>
      <c r="L562" s="56" t="n">
        <f aca="false">SUM(F562:K562)</f>
        <v>0</v>
      </c>
      <c r="M562" s="40" t="n">
        <v>1</v>
      </c>
    </row>
    <row r="563" customFormat="false" ht="15" hidden="false" customHeight="false" outlineLevel="0" collapsed="false">
      <c r="A563" s="55" t="str">
        <f aca="false">'Exhibiciones '!$A$4</f>
        <v>ECATEPEC</v>
      </c>
      <c r="B563" s="39" t="str">
        <f aca="false">'Exhibiciones '!D315</f>
        <v>Urbano</v>
      </c>
      <c r="C563" s="39" t="n">
        <f aca="false">'Exhibiciones '!U315</f>
        <v>137339</v>
      </c>
      <c r="D563" s="39" t="str">
        <f aca="false">'Exhibiciones '!V315</f>
        <v>Nicolas De German Nadia Ivonne</v>
      </c>
      <c r="E563" s="39" t="n">
        <f aca="false">'Exhibiciones '!F315</f>
        <v>122</v>
      </c>
      <c r="H563" s="39" t="n">
        <f aca="false">'Exhibiciones '!AF315</f>
        <v>0</v>
      </c>
      <c r="I563" s="39" t="n">
        <f aca="false">'Exhibiciones '!AG315</f>
        <v>0</v>
      </c>
      <c r="L563" s="56" t="n">
        <f aca="false">SUM(F563:K563)</f>
        <v>0</v>
      </c>
      <c r="M563" s="40" t="n">
        <v>1</v>
      </c>
    </row>
    <row r="564" customFormat="false" ht="15" hidden="false" customHeight="false" outlineLevel="0" collapsed="false">
      <c r="A564" s="55" t="str">
        <f aca="false">'Exhibiciones '!$A$4</f>
        <v>ECATEPEC</v>
      </c>
      <c r="B564" s="39" t="str">
        <f aca="false">'Exhibiciones '!D316</f>
        <v>Urbano</v>
      </c>
      <c r="C564" s="39" t="n">
        <f aca="false">'Exhibiciones '!U316</f>
        <v>137339</v>
      </c>
      <c r="D564" s="39" t="str">
        <f aca="false">'Exhibiciones '!V316</f>
        <v>Nicolas De German Nadia Ivonne</v>
      </c>
      <c r="E564" s="39" t="n">
        <f aca="false">'Exhibiciones '!F316</f>
        <v>147</v>
      </c>
      <c r="H564" s="39" t="n">
        <f aca="false">'Exhibiciones '!AF316</f>
        <v>0</v>
      </c>
      <c r="I564" s="39" t="n">
        <f aca="false">'Exhibiciones '!AG316</f>
        <v>0</v>
      </c>
      <c r="L564" s="56" t="n">
        <f aca="false">SUM(F564:K564)</f>
        <v>0</v>
      </c>
      <c r="M564" s="40" t="n">
        <v>1</v>
      </c>
    </row>
    <row r="565" customFormat="false" ht="15" hidden="false" customHeight="false" outlineLevel="0" collapsed="false">
      <c r="A565" s="55" t="str">
        <f aca="false">'Exhibiciones '!$A$4</f>
        <v>ECATEPEC</v>
      </c>
      <c r="B565" s="39" t="str">
        <f aca="false">'Exhibiciones '!D317</f>
        <v>Urbano</v>
      </c>
      <c r="C565" s="39" t="n">
        <f aca="false">'Exhibiciones '!U317</f>
        <v>137339</v>
      </c>
      <c r="D565" s="39" t="str">
        <f aca="false">'Exhibiciones '!V317</f>
        <v>Nicolas De German Nadia Ivonne</v>
      </c>
      <c r="E565" s="39" t="n">
        <f aca="false">'Exhibiciones '!F317</f>
        <v>178</v>
      </c>
      <c r="H565" s="39" t="n">
        <f aca="false">'Exhibiciones '!AF317</f>
        <v>0</v>
      </c>
      <c r="I565" s="39" t="n">
        <f aca="false">'Exhibiciones '!AG317</f>
        <v>0</v>
      </c>
      <c r="L565" s="56" t="n">
        <f aca="false">SUM(F565:K565)</f>
        <v>0</v>
      </c>
      <c r="M565" s="40" t="n">
        <v>1</v>
      </c>
    </row>
    <row r="566" customFormat="false" ht="15" hidden="false" customHeight="false" outlineLevel="0" collapsed="false">
      <c r="A566" s="55" t="str">
        <f aca="false">'Exhibiciones '!$A$4</f>
        <v>ECATEPEC</v>
      </c>
      <c r="B566" s="39" t="str">
        <f aca="false">'Exhibiciones '!D318</f>
        <v>Urbano</v>
      </c>
      <c r="C566" s="39" t="n">
        <f aca="false">'Exhibiciones '!U318</f>
        <v>137339</v>
      </c>
      <c r="D566" s="39" t="str">
        <f aca="false">'Exhibiciones '!V318</f>
        <v>Nicolas De German Nadia Ivonne</v>
      </c>
      <c r="E566" s="39" t="n">
        <f aca="false">'Exhibiciones '!F318</f>
        <v>64</v>
      </c>
      <c r="H566" s="39" t="n">
        <f aca="false">'Exhibiciones '!AF318</f>
        <v>0</v>
      </c>
      <c r="I566" s="39" t="n">
        <f aca="false">'Exhibiciones '!AG318</f>
        <v>0</v>
      </c>
      <c r="L566" s="56" t="n">
        <f aca="false">SUM(F566:K566)</f>
        <v>0</v>
      </c>
      <c r="M566" s="40" t="n">
        <v>1</v>
      </c>
    </row>
    <row r="567" customFormat="false" ht="15" hidden="false" customHeight="false" outlineLevel="0" collapsed="false">
      <c r="A567" s="55" t="str">
        <f aca="false">'Exhibiciones '!$A$4</f>
        <v>ECATEPEC</v>
      </c>
      <c r="B567" s="39" t="str">
        <f aca="false">'Exhibiciones '!D319</f>
        <v>Urbano</v>
      </c>
      <c r="C567" s="39" t="n">
        <f aca="false">'Exhibiciones '!U319</f>
        <v>137339</v>
      </c>
      <c r="D567" s="39" t="str">
        <f aca="false">'Exhibiciones '!V319</f>
        <v>Nicolas De German Nadia Ivonne</v>
      </c>
      <c r="E567" s="39" t="n">
        <f aca="false">'Exhibiciones '!F319</f>
        <v>125</v>
      </c>
      <c r="H567" s="39" t="n">
        <f aca="false">'Exhibiciones '!AF319</f>
        <v>0</v>
      </c>
      <c r="I567" s="39" t="n">
        <f aca="false">'Exhibiciones '!AG319</f>
        <v>0</v>
      </c>
      <c r="L567" s="56" t="n">
        <f aca="false">SUM(F567:K567)</f>
        <v>0</v>
      </c>
      <c r="M567" s="40" t="n">
        <v>1</v>
      </c>
    </row>
    <row r="568" customFormat="false" ht="15" hidden="false" customHeight="false" outlineLevel="0" collapsed="false">
      <c r="A568" s="55" t="str">
        <f aca="false">'Exhibiciones '!$A$4</f>
        <v>ECATEPEC</v>
      </c>
      <c r="B568" s="39" t="str">
        <f aca="false">'Exhibiciones '!D320</f>
        <v>Urbano</v>
      </c>
      <c r="C568" s="39" t="n">
        <f aca="false">'Exhibiciones '!U320</f>
        <v>137339</v>
      </c>
      <c r="D568" s="39" t="str">
        <f aca="false">'Exhibiciones '!V320</f>
        <v>Nicolas De German Nadia Ivonne</v>
      </c>
      <c r="E568" s="39" t="n">
        <f aca="false">'Exhibiciones '!F320</f>
        <v>51</v>
      </c>
      <c r="H568" s="39" t="n">
        <f aca="false">'Exhibiciones '!AF320</f>
        <v>0</v>
      </c>
      <c r="I568" s="39" t="n">
        <f aca="false">'Exhibiciones '!AG320</f>
        <v>0</v>
      </c>
      <c r="L568" s="56" t="n">
        <f aca="false">SUM(F568:K568)</f>
        <v>0</v>
      </c>
      <c r="M568" s="40" t="n">
        <v>1</v>
      </c>
    </row>
    <row r="569" customFormat="false" ht="15" hidden="false" customHeight="false" outlineLevel="0" collapsed="false">
      <c r="A569" s="55" t="str">
        <f aca="false">'Exhibiciones '!$A$4</f>
        <v>ECATEPEC</v>
      </c>
      <c r="B569" s="39" t="str">
        <f aca="false">'Exhibiciones '!D321</f>
        <v>Urbano</v>
      </c>
      <c r="C569" s="39" t="n">
        <f aca="false">'Exhibiciones '!U321</f>
        <v>137339</v>
      </c>
      <c r="D569" s="39" t="str">
        <f aca="false">'Exhibiciones '!V321</f>
        <v>Nicolas De German Nadia Ivonne</v>
      </c>
      <c r="E569" s="39" t="n">
        <f aca="false">'Exhibiciones '!F321</f>
        <v>33</v>
      </c>
      <c r="H569" s="39" t="n">
        <f aca="false">'Exhibiciones '!AF321</f>
        <v>0</v>
      </c>
      <c r="I569" s="39" t="n">
        <f aca="false">'Exhibiciones '!AG321</f>
        <v>0</v>
      </c>
      <c r="L569" s="56" t="n">
        <f aca="false">SUM(F569:K569)</f>
        <v>0</v>
      </c>
      <c r="M569" s="40" t="n">
        <v>1</v>
      </c>
    </row>
    <row r="570" customFormat="false" ht="15" hidden="false" customHeight="false" outlineLevel="0" collapsed="false">
      <c r="A570" s="55" t="str">
        <f aca="false">'Exhibiciones '!$A$4</f>
        <v>ECATEPEC</v>
      </c>
      <c r="B570" s="39" t="str">
        <f aca="false">'Exhibiciones '!D322</f>
        <v>Urbano</v>
      </c>
      <c r="C570" s="39" t="n">
        <f aca="false">'Exhibiciones '!U322</f>
        <v>137339</v>
      </c>
      <c r="D570" s="39" t="str">
        <f aca="false">'Exhibiciones '!V322</f>
        <v>Nicolas De German Nadia Ivonne</v>
      </c>
      <c r="E570" s="39" t="n">
        <f aca="false">'Exhibiciones '!F322</f>
        <v>103</v>
      </c>
      <c r="H570" s="39" t="n">
        <f aca="false">'Exhibiciones '!AF322</f>
        <v>0</v>
      </c>
      <c r="I570" s="39" t="n">
        <f aca="false">'Exhibiciones '!AG322</f>
        <v>0</v>
      </c>
      <c r="L570" s="56" t="n">
        <f aca="false">SUM(F570:K570)</f>
        <v>0</v>
      </c>
      <c r="M570" s="40" t="n">
        <v>1</v>
      </c>
    </row>
    <row r="571" customFormat="false" ht="15" hidden="false" customHeight="false" outlineLevel="0" collapsed="false">
      <c r="A571" s="55" t="str">
        <f aca="false">'Exhibiciones '!$A$4</f>
        <v>ECATEPEC</v>
      </c>
      <c r="B571" s="39" t="str">
        <f aca="false">'Exhibiciones '!D323</f>
        <v>Urbano</v>
      </c>
      <c r="C571" s="39" t="n">
        <f aca="false">'Exhibiciones '!U323</f>
        <v>137339</v>
      </c>
      <c r="D571" s="39" t="str">
        <f aca="false">'Exhibiciones '!V323</f>
        <v>Nicolas De German Nadia Ivonne</v>
      </c>
      <c r="E571" s="39" t="n">
        <f aca="false">'Exhibiciones '!F323</f>
        <v>151</v>
      </c>
      <c r="H571" s="39" t="n">
        <f aca="false">'Exhibiciones '!AF323</f>
        <v>0</v>
      </c>
      <c r="I571" s="39" t="n">
        <f aca="false">'Exhibiciones '!AG323</f>
        <v>0</v>
      </c>
      <c r="L571" s="56" t="n">
        <f aca="false">SUM(F571:K571)</f>
        <v>0</v>
      </c>
      <c r="M571" s="40" t="n">
        <v>1</v>
      </c>
    </row>
    <row r="572" customFormat="false" ht="15" hidden="false" customHeight="false" outlineLevel="0" collapsed="false">
      <c r="A572" s="55" t="str">
        <f aca="false">'Exhibiciones '!$A$4</f>
        <v>ECATEPEC</v>
      </c>
      <c r="B572" s="39" t="str">
        <f aca="false">'Exhibiciones '!D324</f>
        <v>Urbano</v>
      </c>
      <c r="C572" s="39" t="n">
        <f aca="false">'Exhibiciones '!U324</f>
        <v>137339</v>
      </c>
      <c r="D572" s="39" t="str">
        <f aca="false">'Exhibiciones '!V324</f>
        <v>Nicolas De German Nadia Ivonne</v>
      </c>
      <c r="E572" s="39" t="n">
        <f aca="false">'Exhibiciones '!F324</f>
        <v>133</v>
      </c>
      <c r="H572" s="39" t="n">
        <f aca="false">'Exhibiciones '!AF324</f>
        <v>0</v>
      </c>
      <c r="I572" s="39" t="n">
        <f aca="false">'Exhibiciones '!AG324</f>
        <v>0</v>
      </c>
      <c r="L572" s="56" t="n">
        <f aca="false">SUM(F572:K572)</f>
        <v>0</v>
      </c>
      <c r="M572" s="40" t="n">
        <v>1</v>
      </c>
    </row>
    <row r="573" customFormat="false" ht="15" hidden="false" customHeight="false" outlineLevel="0" collapsed="false">
      <c r="A573" s="55" t="str">
        <f aca="false">'Exhibiciones '!$A$4</f>
        <v>ECATEPEC</v>
      </c>
      <c r="B573" s="39" t="str">
        <f aca="false">'Exhibiciones '!D325</f>
        <v>Urbano</v>
      </c>
      <c r="C573" s="39" t="n">
        <f aca="false">'Exhibiciones '!U325</f>
        <v>137339</v>
      </c>
      <c r="D573" s="39" t="str">
        <f aca="false">'Exhibiciones '!V325</f>
        <v>Nicolas De German Nadia Ivonne</v>
      </c>
      <c r="E573" s="39" t="n">
        <f aca="false">'Exhibiciones '!F325</f>
        <v>83</v>
      </c>
      <c r="H573" s="39" t="n">
        <f aca="false">'Exhibiciones '!AF325</f>
        <v>0</v>
      </c>
      <c r="I573" s="39" t="n">
        <f aca="false">'Exhibiciones '!AG325</f>
        <v>0</v>
      </c>
      <c r="L573" s="56" t="n">
        <f aca="false">SUM(F573:K573)</f>
        <v>0</v>
      </c>
      <c r="M573" s="40" t="n">
        <v>1</v>
      </c>
    </row>
    <row r="574" customFormat="false" ht="15" hidden="false" customHeight="false" outlineLevel="0" collapsed="false">
      <c r="A574" s="55" t="str">
        <f aca="false">'Exhibiciones '!$A$4</f>
        <v>ECATEPEC</v>
      </c>
      <c r="B574" s="39" t="str">
        <f aca="false">'Exhibiciones '!D326</f>
        <v>Urbano</v>
      </c>
      <c r="C574" s="39" t="n">
        <f aca="false">'Exhibiciones '!U326</f>
        <v>137339</v>
      </c>
      <c r="D574" s="39" t="str">
        <f aca="false">'Exhibiciones '!V326</f>
        <v>Nicolas De German Nadia Ivonne</v>
      </c>
      <c r="E574" s="39" t="n">
        <f aca="false">'Exhibiciones '!F326</f>
        <v>85</v>
      </c>
      <c r="H574" s="39" t="n">
        <f aca="false">'Exhibiciones '!AF326</f>
        <v>0</v>
      </c>
      <c r="I574" s="39" t="n">
        <f aca="false">'Exhibiciones '!AG326</f>
        <v>0</v>
      </c>
      <c r="L574" s="56" t="n">
        <f aca="false">SUM(F574:K574)</f>
        <v>0</v>
      </c>
      <c r="M574" s="40" t="n">
        <v>1</v>
      </c>
    </row>
    <row r="575" customFormat="false" ht="15" hidden="false" customHeight="false" outlineLevel="0" collapsed="false">
      <c r="A575" s="55" t="str">
        <f aca="false">'Exhibiciones '!$A$4</f>
        <v>ECATEPEC</v>
      </c>
      <c r="B575" s="39" t="str">
        <f aca="false">'Exhibiciones '!D327</f>
        <v>Urbano</v>
      </c>
      <c r="C575" s="39" t="n">
        <f aca="false">'Exhibiciones '!U327</f>
        <v>137339</v>
      </c>
      <c r="D575" s="39" t="str">
        <f aca="false">'Exhibiciones '!V327</f>
        <v>Nicolas De German Nadia Ivonne</v>
      </c>
      <c r="E575" s="39" t="n">
        <f aca="false">'Exhibiciones '!F327</f>
        <v>72</v>
      </c>
      <c r="H575" s="39" t="n">
        <f aca="false">'Exhibiciones '!AF327</f>
        <v>0</v>
      </c>
      <c r="I575" s="39" t="n">
        <f aca="false">'Exhibiciones '!AG327</f>
        <v>0</v>
      </c>
      <c r="L575" s="56" t="n">
        <f aca="false">SUM(F575:K575)</f>
        <v>0</v>
      </c>
      <c r="M575" s="40" t="n">
        <v>1</v>
      </c>
    </row>
    <row r="576" customFormat="false" ht="15" hidden="false" customHeight="false" outlineLevel="0" collapsed="false">
      <c r="A576" s="55" t="str">
        <f aca="false">'Exhibiciones '!$A$4</f>
        <v>ECATEPEC</v>
      </c>
      <c r="B576" s="39" t="str">
        <f aca="false">'Exhibiciones '!D328</f>
        <v>Urbano</v>
      </c>
      <c r="C576" s="39" t="n">
        <f aca="false">'Exhibiciones '!U328</f>
        <v>0</v>
      </c>
      <c r="D576" s="39" t="str">
        <f aca="false">'Exhibiciones '!V328</f>
        <v/>
      </c>
      <c r="E576" s="39" t="str">
        <f aca="false">'Exhibiciones '!F328</f>
        <v>-</v>
      </c>
      <c r="H576" s="39" t="n">
        <f aca="false">'Exhibiciones '!AF328</f>
        <v>0</v>
      </c>
      <c r="I576" s="39" t="n">
        <f aca="false">'Exhibiciones '!AG328</f>
        <v>0</v>
      </c>
      <c r="L576" s="56" t="n">
        <f aca="false">SUM(F576:K576)</f>
        <v>0</v>
      </c>
      <c r="M576" s="40" t="n">
        <v>1</v>
      </c>
    </row>
    <row r="577" customFormat="false" ht="15" hidden="false" customHeight="false" outlineLevel="0" collapsed="false">
      <c r="A577" s="55" t="str">
        <f aca="false">'Exhibiciones '!$A$4</f>
        <v>ECATEPEC</v>
      </c>
      <c r="B577" s="39" t="str">
        <f aca="false">'Exhibiciones '!D329</f>
        <v>Urbano</v>
      </c>
      <c r="C577" s="39" t="n">
        <f aca="false">'Exhibiciones '!U329</f>
        <v>0</v>
      </c>
      <c r="D577" s="39" t="str">
        <f aca="false">'Exhibiciones '!V329</f>
        <v/>
      </c>
      <c r="E577" s="39" t="str">
        <f aca="false">'Exhibiciones '!F329</f>
        <v>-</v>
      </c>
      <c r="H577" s="39" t="n">
        <f aca="false">'Exhibiciones '!AF329</f>
        <v>0</v>
      </c>
      <c r="I577" s="39" t="n">
        <f aca="false">'Exhibiciones '!AG329</f>
        <v>0</v>
      </c>
      <c r="L577" s="56" t="n">
        <f aca="false">SUM(F577:K577)</f>
        <v>0</v>
      </c>
      <c r="M577" s="40" t="n">
        <v>1</v>
      </c>
    </row>
    <row r="578" customFormat="false" ht="15" hidden="false" customHeight="false" outlineLevel="0" collapsed="false">
      <c r="A578" s="55" t="str">
        <f aca="false">'Exhibiciones '!$A$4</f>
        <v>ECATEPEC</v>
      </c>
      <c r="B578" s="39" t="str">
        <f aca="false">'Exhibiciones '!D330</f>
        <v>Urbano</v>
      </c>
      <c r="C578" s="39" t="n">
        <f aca="false">'Exhibiciones '!U330</f>
        <v>0</v>
      </c>
      <c r="D578" s="39" t="str">
        <f aca="false">'Exhibiciones '!V330</f>
        <v/>
      </c>
      <c r="E578" s="39" t="str">
        <f aca="false">'Exhibiciones '!F330</f>
        <v>-</v>
      </c>
      <c r="H578" s="39" t="n">
        <f aca="false">'Exhibiciones '!AF330</f>
        <v>0</v>
      </c>
      <c r="I578" s="39" t="n">
        <f aca="false">'Exhibiciones '!AG330</f>
        <v>0</v>
      </c>
      <c r="L578" s="56" t="n">
        <f aca="false">SUM(F578:K578)</f>
        <v>0</v>
      </c>
      <c r="M578" s="40" t="n">
        <v>1</v>
      </c>
    </row>
    <row r="579" customFormat="false" ht="15" hidden="false" customHeight="false" outlineLevel="0" collapsed="false">
      <c r="A579" s="55" t="str">
        <f aca="false">'Exhibiciones '!$A$4</f>
        <v>ECATEPEC</v>
      </c>
      <c r="B579" s="39" t="str">
        <f aca="false">'Exhibiciones '!D331</f>
        <v>Urbano</v>
      </c>
      <c r="C579" s="39" t="n">
        <f aca="false">'Exhibiciones '!U331</f>
        <v>0</v>
      </c>
      <c r="D579" s="39" t="str">
        <f aca="false">'Exhibiciones '!V331</f>
        <v/>
      </c>
      <c r="E579" s="39" t="str">
        <f aca="false">'Exhibiciones '!F331</f>
        <v>-</v>
      </c>
      <c r="H579" s="39" t="n">
        <f aca="false">'Exhibiciones '!AF331</f>
        <v>0</v>
      </c>
      <c r="I579" s="39" t="n">
        <f aca="false">'Exhibiciones '!AG331</f>
        <v>0</v>
      </c>
      <c r="L579" s="56" t="n">
        <f aca="false">SUM(F579:K579)</f>
        <v>0</v>
      </c>
      <c r="M579" s="40" t="n">
        <v>1</v>
      </c>
    </row>
    <row r="580" customFormat="false" ht="15" hidden="false" customHeight="false" outlineLevel="0" collapsed="false">
      <c r="A580" s="55" t="str">
        <f aca="false">'Exhibiciones '!$A$4</f>
        <v>ECATEPEC</v>
      </c>
      <c r="B580" s="39" t="str">
        <f aca="false">'Exhibiciones '!D332</f>
        <v>Urbano</v>
      </c>
      <c r="C580" s="39" t="n">
        <f aca="false">'Exhibiciones '!U332</f>
        <v>0</v>
      </c>
      <c r="D580" s="39" t="str">
        <f aca="false">'Exhibiciones '!V332</f>
        <v/>
      </c>
      <c r="E580" s="39" t="str">
        <f aca="false">'Exhibiciones '!F332</f>
        <v>-</v>
      </c>
      <c r="H580" s="39" t="n">
        <f aca="false">'Exhibiciones '!AF332</f>
        <v>0</v>
      </c>
      <c r="I580" s="39" t="n">
        <f aca="false">'Exhibiciones '!AG332</f>
        <v>0</v>
      </c>
      <c r="L580" s="56" t="n">
        <f aca="false">SUM(F580:K580)</f>
        <v>0</v>
      </c>
      <c r="M580" s="40" t="n">
        <v>1</v>
      </c>
    </row>
    <row r="581" customFormat="false" ht="15" hidden="false" customHeight="false" outlineLevel="0" collapsed="false">
      <c r="A581" s="55" t="str">
        <f aca="false">'Exhibiciones '!$A$4</f>
        <v>ECATEPEC</v>
      </c>
      <c r="B581" s="39" t="str">
        <f aca="false">'Exhibiciones '!D333</f>
        <v>Urbano</v>
      </c>
      <c r="C581" s="39" t="n">
        <f aca="false">'Exhibiciones '!U333</f>
        <v>0</v>
      </c>
      <c r="D581" s="39" t="str">
        <f aca="false">'Exhibiciones '!V333</f>
        <v/>
      </c>
      <c r="E581" s="39" t="str">
        <f aca="false">'Exhibiciones '!F333</f>
        <v>-</v>
      </c>
      <c r="H581" s="39" t="n">
        <f aca="false">'Exhibiciones '!AF333</f>
        <v>0</v>
      </c>
      <c r="I581" s="39" t="n">
        <f aca="false">'Exhibiciones '!AG333</f>
        <v>0</v>
      </c>
      <c r="L581" s="56" t="n">
        <f aca="false">SUM(F581:K581)</f>
        <v>0</v>
      </c>
      <c r="M581" s="40" t="n">
        <v>1</v>
      </c>
    </row>
    <row r="582" customFormat="false" ht="15" hidden="false" customHeight="false" outlineLevel="0" collapsed="false">
      <c r="A582" s="55" t="str">
        <f aca="false">'Exhibiciones '!$A$4</f>
        <v>ECATEPEC</v>
      </c>
      <c r="B582" s="39" t="str">
        <f aca="false">'Exhibiciones '!D334</f>
        <v>Urbano</v>
      </c>
      <c r="C582" s="39" t="n">
        <f aca="false">'Exhibiciones '!U334</f>
        <v>0</v>
      </c>
      <c r="D582" s="39" t="str">
        <f aca="false">'Exhibiciones '!V334</f>
        <v/>
      </c>
      <c r="E582" s="39" t="str">
        <f aca="false">'Exhibiciones '!F334</f>
        <v>-</v>
      </c>
      <c r="H582" s="39" t="n">
        <f aca="false">'Exhibiciones '!AF334</f>
        <v>0</v>
      </c>
      <c r="I582" s="39" t="n">
        <f aca="false">'Exhibiciones '!AG334</f>
        <v>0</v>
      </c>
      <c r="L582" s="56" t="n">
        <f aca="false">SUM(F582:K582)</f>
        <v>0</v>
      </c>
      <c r="M582" s="40" t="n">
        <v>1</v>
      </c>
    </row>
    <row r="583" customFormat="false" ht="15" hidden="false" customHeight="false" outlineLevel="0" collapsed="false">
      <c r="A583" s="55" t="str">
        <f aca="false">'Exhibiciones '!$A$4</f>
        <v>ECATEPEC</v>
      </c>
      <c r="L583" s="56" t="n">
        <f aca="false">SUM(F583:K583)</f>
        <v>0</v>
      </c>
      <c r="M583" s="40" t="n">
        <v>1</v>
      </c>
    </row>
    <row r="584" customFormat="false" ht="15" hidden="false" customHeight="false" outlineLevel="0" collapsed="false">
      <c r="A584" s="55" t="str">
        <f aca="false">'Exhibiciones '!$A$4</f>
        <v>ECATEPEC</v>
      </c>
      <c r="B584" s="39" t="str">
        <f aca="false">'Exhibiciones '!D336</f>
        <v>Vestir Casual</v>
      </c>
      <c r="C584" s="39" t="n">
        <f aca="false">'Exhibiciones '!U336</f>
        <v>141072</v>
      </c>
      <c r="D584" s="39" t="str">
        <f aca="false">'Exhibiciones '!V336</f>
        <v>Ramirez Vazquez Lizeth Mariel</v>
      </c>
      <c r="E584" s="39" t="n">
        <f aca="false">'Exhibiciones '!F336</f>
        <v>62</v>
      </c>
      <c r="H584" s="39" t="n">
        <f aca="false">'Exhibiciones '!AF336</f>
        <v>0</v>
      </c>
      <c r="I584" s="39" t="n">
        <f aca="false">'Exhibiciones '!AG336</f>
        <v>1</v>
      </c>
      <c r="L584" s="56" t="n">
        <f aca="false">SUM(F584:K584)</f>
        <v>1</v>
      </c>
      <c r="M584" s="40" t="n">
        <v>1</v>
      </c>
    </row>
    <row r="585" customFormat="false" ht="15" hidden="false" customHeight="false" outlineLevel="0" collapsed="false">
      <c r="A585" s="55" t="str">
        <f aca="false">'Exhibiciones '!$A$4</f>
        <v>ECATEPEC</v>
      </c>
      <c r="B585" s="39" t="str">
        <f aca="false">'Exhibiciones '!D337</f>
        <v>Vestir Casual</v>
      </c>
      <c r="C585" s="39" t="n">
        <f aca="false">'Exhibiciones '!U337</f>
        <v>141072</v>
      </c>
      <c r="D585" s="39" t="str">
        <f aca="false">'Exhibiciones '!V337</f>
        <v>Ramirez Vazquez Lizeth Mariel</v>
      </c>
      <c r="E585" s="39" t="n">
        <f aca="false">'Exhibiciones '!F337</f>
        <v>77</v>
      </c>
      <c r="H585" s="39" t="n">
        <f aca="false">'Exhibiciones '!AF337</f>
        <v>0</v>
      </c>
      <c r="I585" s="39" t="n">
        <f aca="false">'Exhibiciones '!AG337</f>
        <v>0</v>
      </c>
      <c r="L585" s="56" t="n">
        <f aca="false">SUM(F585:K585)</f>
        <v>0</v>
      </c>
      <c r="M585" s="40" t="n">
        <v>1</v>
      </c>
    </row>
    <row r="586" customFormat="false" ht="15" hidden="false" customHeight="false" outlineLevel="0" collapsed="false">
      <c r="A586" s="55" t="str">
        <f aca="false">'Exhibiciones '!$A$4</f>
        <v>ECATEPEC</v>
      </c>
      <c r="B586" s="39" t="str">
        <f aca="false">'Exhibiciones '!D338</f>
        <v>Vestir Casual</v>
      </c>
      <c r="C586" s="39" t="n">
        <f aca="false">'Exhibiciones '!U338</f>
        <v>141072</v>
      </c>
      <c r="D586" s="39" t="str">
        <f aca="false">'Exhibiciones '!V338</f>
        <v>Ramirez Vazquez Lizeth Mariel</v>
      </c>
      <c r="E586" s="39" t="n">
        <f aca="false">'Exhibiciones '!F338</f>
        <v>68</v>
      </c>
      <c r="H586" s="39" t="n">
        <f aca="false">'Exhibiciones '!AF338</f>
        <v>0</v>
      </c>
      <c r="I586" s="39" t="n">
        <f aca="false">'Exhibiciones '!AG338</f>
        <v>0</v>
      </c>
      <c r="L586" s="56" t="n">
        <f aca="false">SUM(F586:K586)</f>
        <v>0</v>
      </c>
      <c r="M586" s="40" t="n">
        <v>1</v>
      </c>
    </row>
    <row r="587" customFormat="false" ht="15" hidden="false" customHeight="false" outlineLevel="0" collapsed="false">
      <c r="A587" s="55" t="str">
        <f aca="false">'Exhibiciones '!$A$4</f>
        <v>ECATEPEC</v>
      </c>
      <c r="B587" s="39" t="str">
        <f aca="false">'Exhibiciones '!D339</f>
        <v>Vestir Casual</v>
      </c>
      <c r="C587" s="39" t="n">
        <f aca="false">'Exhibiciones '!U339</f>
        <v>141072</v>
      </c>
      <c r="D587" s="39" t="str">
        <f aca="false">'Exhibiciones '!V339</f>
        <v>Ramirez Vazquez Lizeth Mariel</v>
      </c>
      <c r="E587" s="39" t="n">
        <f aca="false">'Exhibiciones '!F339</f>
        <v>88</v>
      </c>
      <c r="H587" s="39" t="n">
        <f aca="false">'Exhibiciones '!AF339</f>
        <v>0</v>
      </c>
      <c r="I587" s="39" t="n">
        <f aca="false">'Exhibiciones '!AG339</f>
        <v>0</v>
      </c>
      <c r="L587" s="56" t="n">
        <f aca="false">SUM(F587:K587)</f>
        <v>0</v>
      </c>
      <c r="M587" s="40" t="n">
        <v>1</v>
      </c>
    </row>
    <row r="588" customFormat="false" ht="15" hidden="false" customHeight="false" outlineLevel="0" collapsed="false">
      <c r="A588" s="55" t="str">
        <f aca="false">'Exhibiciones '!$A$4</f>
        <v>ECATEPEC</v>
      </c>
      <c r="B588" s="39" t="str">
        <f aca="false">'Exhibiciones '!D340</f>
        <v>Vestir Casual</v>
      </c>
      <c r="C588" s="39" t="n">
        <f aca="false">'Exhibiciones '!U340</f>
        <v>0</v>
      </c>
      <c r="D588" s="39" t="str">
        <f aca="false">'Exhibiciones '!V340</f>
        <v/>
      </c>
      <c r="E588" s="39" t="n">
        <f aca="false">'Exhibiciones '!F340</f>
        <v>0</v>
      </c>
      <c r="H588" s="39" t="n">
        <f aca="false">'Exhibiciones '!AF340</f>
        <v>0</v>
      </c>
      <c r="I588" s="39" t="n">
        <f aca="false">'Exhibiciones '!AG340</f>
        <v>0</v>
      </c>
      <c r="L588" s="56" t="n">
        <f aca="false">SUM(F588:K588)</f>
        <v>0</v>
      </c>
      <c r="M588" s="40" t="n">
        <v>1</v>
      </c>
    </row>
    <row r="589" customFormat="false" ht="15" hidden="false" customHeight="false" outlineLevel="0" collapsed="false">
      <c r="A589" s="55" t="str">
        <f aca="false">'Exhibiciones '!$A$4</f>
        <v>ECATEPEC</v>
      </c>
      <c r="B589" s="39" t="str">
        <f aca="false">'Exhibiciones '!D341</f>
        <v>Vestir Casual</v>
      </c>
      <c r="C589" s="39" t="n">
        <f aca="false">'Exhibiciones '!U341</f>
        <v>0</v>
      </c>
      <c r="D589" s="39" t="str">
        <f aca="false">'Exhibiciones '!V341</f>
        <v/>
      </c>
      <c r="E589" s="39" t="str">
        <f aca="false">'Exhibiciones '!F341</f>
        <v>-</v>
      </c>
      <c r="H589" s="39" t="n">
        <f aca="false">'Exhibiciones '!AF341</f>
        <v>0</v>
      </c>
      <c r="I589" s="39" t="n">
        <f aca="false">'Exhibiciones '!AG341</f>
        <v>0</v>
      </c>
      <c r="L589" s="56" t="n">
        <f aca="false">SUM(F589:K589)</f>
        <v>0</v>
      </c>
      <c r="M589" s="40" t="n">
        <v>1</v>
      </c>
    </row>
    <row r="590" customFormat="false" ht="15" hidden="false" customHeight="false" outlineLevel="0" collapsed="false">
      <c r="A590" s="55" t="str">
        <f aca="false">'Exhibiciones '!$A$4</f>
        <v>ECATEPEC</v>
      </c>
      <c r="B590" s="39" t="str">
        <f aca="false">'Exhibiciones '!D342</f>
        <v>Vestir Casual</v>
      </c>
      <c r="C590" s="39" t="n">
        <f aca="false">'Exhibiciones '!U342</f>
        <v>0</v>
      </c>
      <c r="D590" s="39" t="str">
        <f aca="false">'Exhibiciones '!V342</f>
        <v/>
      </c>
      <c r="E590" s="39" t="str">
        <f aca="false">'Exhibiciones '!F342</f>
        <v>-</v>
      </c>
      <c r="H590" s="39" t="n">
        <f aca="false">'Exhibiciones '!AF342</f>
        <v>0</v>
      </c>
      <c r="I590" s="39" t="n">
        <f aca="false">'Exhibiciones '!AG342</f>
        <v>0</v>
      </c>
      <c r="L590" s="56" t="n">
        <f aca="false">SUM(F590:K590)</f>
        <v>0</v>
      </c>
      <c r="M590" s="40" t="n">
        <v>1</v>
      </c>
    </row>
    <row r="591" customFormat="false" ht="15" hidden="false" customHeight="false" outlineLevel="0" collapsed="false">
      <c r="A591" s="55" t="str">
        <f aca="false">'Exhibiciones '!$A$4</f>
        <v>ECATEPEC</v>
      </c>
      <c r="B591" s="39" t="str">
        <f aca="false">'Exhibiciones '!D343</f>
        <v>Vestir Casual</v>
      </c>
      <c r="C591" s="39" t="n">
        <f aca="false">'Exhibiciones '!U343</f>
        <v>0</v>
      </c>
      <c r="D591" s="39" t="str">
        <f aca="false">'Exhibiciones '!V343</f>
        <v/>
      </c>
      <c r="E591" s="39" t="str">
        <f aca="false">'Exhibiciones '!F343</f>
        <v>-</v>
      </c>
      <c r="H591" s="39" t="n">
        <f aca="false">'Exhibiciones '!AF343</f>
        <v>0</v>
      </c>
      <c r="I591" s="39" t="n">
        <f aca="false">'Exhibiciones '!AG343</f>
        <v>0</v>
      </c>
      <c r="L591" s="56" t="n">
        <f aca="false">SUM(F591:K591)</f>
        <v>0</v>
      </c>
      <c r="M591" s="40" t="n">
        <v>1</v>
      </c>
    </row>
    <row r="592" customFormat="false" ht="15" hidden="false" customHeight="false" outlineLevel="0" collapsed="false">
      <c r="A592" s="55" t="str">
        <f aca="false">'Exhibiciones '!$A$4</f>
        <v>ECATEPEC</v>
      </c>
      <c r="B592" s="39" t="str">
        <f aca="false">'Exhibiciones '!D344</f>
        <v>Vestir Casual</v>
      </c>
      <c r="C592" s="39" t="n">
        <f aca="false">'Exhibiciones '!U344</f>
        <v>0</v>
      </c>
      <c r="D592" s="39" t="str">
        <f aca="false">'Exhibiciones '!V344</f>
        <v/>
      </c>
      <c r="E592" s="39" t="str">
        <f aca="false">'Exhibiciones '!F344</f>
        <v>-</v>
      </c>
      <c r="H592" s="39" t="n">
        <f aca="false">'Exhibiciones '!AF344</f>
        <v>0</v>
      </c>
      <c r="I592" s="39" t="n">
        <f aca="false">'Exhibiciones '!AG344</f>
        <v>0</v>
      </c>
      <c r="L592" s="56" t="n">
        <f aca="false">SUM(F592:K592)</f>
        <v>0</v>
      </c>
      <c r="M592" s="40" t="n">
        <v>1</v>
      </c>
    </row>
    <row r="593" customFormat="false" ht="15" hidden="false" customHeight="false" outlineLevel="0" collapsed="false">
      <c r="A593" s="55" t="str">
        <f aca="false">'Exhibiciones '!$A$4</f>
        <v>ECATEPEC</v>
      </c>
      <c r="B593" s="39" t="str">
        <f aca="false">'Exhibiciones '!D345</f>
        <v>Vestir Casual</v>
      </c>
      <c r="C593" s="39" t="n">
        <f aca="false">'Exhibiciones '!U345</f>
        <v>0</v>
      </c>
      <c r="D593" s="39" t="str">
        <f aca="false">'Exhibiciones '!V345</f>
        <v/>
      </c>
      <c r="E593" s="39" t="str">
        <f aca="false">'Exhibiciones '!F345</f>
        <v>-</v>
      </c>
      <c r="H593" s="39" t="n">
        <f aca="false">'Exhibiciones '!AF345</f>
        <v>0</v>
      </c>
      <c r="I593" s="39" t="n">
        <f aca="false">'Exhibiciones '!AG345</f>
        <v>0</v>
      </c>
      <c r="L593" s="56" t="n">
        <f aca="false">SUM(F593:K593)</f>
        <v>0</v>
      </c>
      <c r="M593" s="40" t="n">
        <v>1</v>
      </c>
    </row>
    <row r="594" customFormat="false" ht="15" hidden="false" customHeight="false" outlineLevel="0" collapsed="false">
      <c r="A594" s="55" t="str">
        <f aca="false">'Exhibiciones '!$A$4</f>
        <v>ECATEPEC</v>
      </c>
      <c r="B594" s="39" t="str">
        <f aca="false">'Exhibiciones '!D346</f>
        <v>Vestir Casual</v>
      </c>
      <c r="C594" s="39" t="n">
        <f aca="false">'Exhibiciones '!U346</f>
        <v>0</v>
      </c>
      <c r="D594" s="39" t="str">
        <f aca="false">'Exhibiciones '!V346</f>
        <v/>
      </c>
      <c r="E594" s="39" t="str">
        <f aca="false">'Exhibiciones '!F346</f>
        <v>-</v>
      </c>
      <c r="H594" s="39" t="n">
        <f aca="false">'Exhibiciones '!AF346</f>
        <v>0</v>
      </c>
      <c r="I594" s="39" t="n">
        <f aca="false">'Exhibiciones '!AG346</f>
        <v>0</v>
      </c>
      <c r="L594" s="56" t="n">
        <f aca="false">SUM(F594:K594)</f>
        <v>0</v>
      </c>
      <c r="M594" s="40" t="n">
        <v>1</v>
      </c>
    </row>
    <row r="595" customFormat="false" ht="15" hidden="false" customHeight="false" outlineLevel="0" collapsed="false">
      <c r="A595" s="55" t="str">
        <f aca="false">'Exhibiciones '!$A$4</f>
        <v>ECATEPEC</v>
      </c>
      <c r="B595" s="39" t="str">
        <f aca="false">'Exhibiciones '!D347</f>
        <v>Vestir Casual</v>
      </c>
      <c r="C595" s="39" t="n">
        <f aca="false">'Exhibiciones '!U347</f>
        <v>0</v>
      </c>
      <c r="D595" s="39" t="str">
        <f aca="false">'Exhibiciones '!V347</f>
        <v/>
      </c>
      <c r="E595" s="39" t="str">
        <f aca="false">'Exhibiciones '!F347</f>
        <v>-</v>
      </c>
      <c r="H595" s="39" t="n">
        <f aca="false">'Exhibiciones '!AF347</f>
        <v>0</v>
      </c>
      <c r="I595" s="39" t="n">
        <f aca="false">'Exhibiciones '!AG347</f>
        <v>0</v>
      </c>
      <c r="L595" s="56" t="n">
        <f aca="false">SUM(F595:K595)</f>
        <v>0</v>
      </c>
      <c r="M595" s="40" t="n">
        <v>1</v>
      </c>
    </row>
    <row r="596" customFormat="false" ht="15" hidden="false" customHeight="false" outlineLevel="0" collapsed="false">
      <c r="A596" s="55" t="str">
        <f aca="false">'Exhibiciones '!$A$4</f>
        <v>ECATEPEC</v>
      </c>
      <c r="B596" s="39" t="str">
        <f aca="false">'Exhibiciones '!D348</f>
        <v>Vestir Casual</v>
      </c>
      <c r="C596" s="39" t="n">
        <f aca="false">'Exhibiciones '!U348</f>
        <v>0</v>
      </c>
      <c r="D596" s="39" t="str">
        <f aca="false">'Exhibiciones '!V348</f>
        <v/>
      </c>
      <c r="E596" s="39" t="str">
        <f aca="false">'Exhibiciones '!F348</f>
        <v>-</v>
      </c>
      <c r="H596" s="39" t="n">
        <f aca="false">'Exhibiciones '!AF348</f>
        <v>0</v>
      </c>
      <c r="I596" s="39" t="n">
        <f aca="false">'Exhibiciones '!AG348</f>
        <v>0</v>
      </c>
      <c r="L596" s="56" t="n">
        <f aca="false">SUM(F596:K596)</f>
        <v>0</v>
      </c>
      <c r="M596" s="40" t="n">
        <v>1</v>
      </c>
    </row>
    <row r="597" customFormat="false" ht="15" hidden="false" customHeight="false" outlineLevel="0" collapsed="false">
      <c r="A597" s="55" t="str">
        <f aca="false">'Exhibiciones '!$A$4</f>
        <v>ECATEPEC</v>
      </c>
      <c r="B597" s="39" t="str">
        <f aca="false">'Exhibiciones '!D349</f>
        <v>Vestir Casual</v>
      </c>
      <c r="C597" s="39" t="n">
        <f aca="false">'Exhibiciones '!U349</f>
        <v>0</v>
      </c>
      <c r="D597" s="39" t="str">
        <f aca="false">'Exhibiciones '!V349</f>
        <v/>
      </c>
      <c r="E597" s="39" t="str">
        <f aca="false">'Exhibiciones '!F349</f>
        <v>-</v>
      </c>
      <c r="H597" s="39" t="n">
        <f aca="false">'Exhibiciones '!AF349</f>
        <v>0</v>
      </c>
      <c r="I597" s="39" t="n">
        <f aca="false">'Exhibiciones '!AG349</f>
        <v>0</v>
      </c>
      <c r="L597" s="56" t="n">
        <f aca="false">SUM(F597:K597)</f>
        <v>0</v>
      </c>
      <c r="M597" s="40" t="n">
        <v>1</v>
      </c>
    </row>
    <row r="598" customFormat="false" ht="15" hidden="false" customHeight="false" outlineLevel="0" collapsed="false">
      <c r="A598" s="55" t="str">
        <f aca="false">'Exhibiciones '!$A$4</f>
        <v>ECATEPEC</v>
      </c>
      <c r="L598" s="56" t="n">
        <f aca="false">SUM(F598:K598)</f>
        <v>0</v>
      </c>
      <c r="M598" s="40" t="n">
        <v>1</v>
      </c>
    </row>
    <row r="599" customFormat="false" ht="15" hidden="false" customHeight="false" outlineLevel="0" collapsed="false">
      <c r="A599" s="55" t="str">
        <f aca="false">'Exhibiciones '!$A$4</f>
        <v>ECATEPEC</v>
      </c>
      <c r="B599" s="39" t="str">
        <f aca="false">'Exhibiciones '!D351</f>
        <v>Hasta</v>
      </c>
      <c r="C599" s="39" t="n">
        <f aca="false">'Exhibiciones '!U351</f>
        <v>0</v>
      </c>
      <c r="D599" s="39" t="str">
        <f aca="false">'Exhibiciones '!V351</f>
        <v/>
      </c>
      <c r="E599" s="39" t="str">
        <f aca="false">'Exhibiciones '!F351</f>
        <v>-</v>
      </c>
      <c r="H599" s="39" t="n">
        <f aca="false">'Exhibiciones '!AF351</f>
        <v>0</v>
      </c>
      <c r="I599" s="39" t="n">
        <f aca="false">'Exhibiciones '!AG351</f>
        <v>0</v>
      </c>
      <c r="L599" s="56" t="n">
        <f aca="false">SUM(F599:K599)</f>
        <v>0</v>
      </c>
      <c r="M599" s="40" t="n">
        <v>1</v>
      </c>
    </row>
    <row r="600" customFormat="false" ht="15" hidden="false" customHeight="false" outlineLevel="0" collapsed="false">
      <c r="A600" s="55" t="str">
        <f aca="false">'Exhibiciones '!$A$4</f>
        <v>ECATEPEC</v>
      </c>
      <c r="B600" s="39" t="str">
        <f aca="false">'Exhibiciones '!D352</f>
        <v>Hasta</v>
      </c>
      <c r="C600" s="39" t="n">
        <f aca="false">'Exhibiciones '!U352</f>
        <v>0</v>
      </c>
      <c r="D600" s="39" t="str">
        <f aca="false">'Exhibiciones '!V352</f>
        <v/>
      </c>
      <c r="E600" s="39" t="str">
        <f aca="false">'Exhibiciones '!F352</f>
        <v>-</v>
      </c>
      <c r="H600" s="39" t="n">
        <f aca="false">'Exhibiciones '!AF352</f>
        <v>0</v>
      </c>
      <c r="I600" s="39" t="n">
        <f aca="false">'Exhibiciones '!AG352</f>
        <v>0</v>
      </c>
      <c r="L600" s="56" t="n">
        <f aca="false">SUM(F600:K600)</f>
        <v>0</v>
      </c>
      <c r="M600" s="40" t="n">
        <v>1</v>
      </c>
    </row>
    <row r="601" customFormat="false" ht="15" hidden="false" customHeight="false" outlineLevel="0" collapsed="false">
      <c r="A601" s="55" t="str">
        <f aca="false">'Exhibiciones '!$A$4</f>
        <v>ECATEPEC</v>
      </c>
      <c r="B601" s="39" t="str">
        <f aca="false">'Exhibiciones '!D353</f>
        <v>Hasta</v>
      </c>
      <c r="C601" s="39" t="n">
        <f aca="false">'Exhibiciones '!U353</f>
        <v>0</v>
      </c>
      <c r="D601" s="39" t="str">
        <f aca="false">'Exhibiciones '!V353</f>
        <v/>
      </c>
      <c r="E601" s="39" t="str">
        <f aca="false">'Exhibiciones '!F353</f>
        <v>-</v>
      </c>
      <c r="H601" s="39" t="n">
        <f aca="false">'Exhibiciones '!AF353</f>
        <v>0</v>
      </c>
      <c r="I601" s="39" t="n">
        <f aca="false">'Exhibiciones '!AG353</f>
        <v>0</v>
      </c>
      <c r="L601" s="56" t="n">
        <f aca="false">SUM(F601:K601)</f>
        <v>0</v>
      </c>
      <c r="M601" s="40" t="n">
        <v>1</v>
      </c>
    </row>
    <row r="602" customFormat="false" ht="15" hidden="false" customHeight="false" outlineLevel="0" collapsed="false">
      <c r="A602" s="55" t="str">
        <f aca="false">'Exhibiciones '!$A$4</f>
        <v>ECATEPEC</v>
      </c>
      <c r="B602" s="39" t="str">
        <f aca="false">'Exhibiciones '!D354</f>
        <v>Hasta</v>
      </c>
      <c r="C602" s="39" t="n">
        <f aca="false">'Exhibiciones '!U354</f>
        <v>0</v>
      </c>
      <c r="D602" s="39" t="str">
        <f aca="false">'Exhibiciones '!V354</f>
        <v/>
      </c>
      <c r="E602" s="39" t="str">
        <f aca="false">'Exhibiciones '!F354</f>
        <v>-</v>
      </c>
      <c r="H602" s="39" t="n">
        <f aca="false">'Exhibiciones '!AF354</f>
        <v>0</v>
      </c>
      <c r="I602" s="39" t="n">
        <f aca="false">'Exhibiciones '!AG354</f>
        <v>0</v>
      </c>
      <c r="L602" s="56" t="n">
        <f aca="false">SUM(F602:K602)</f>
        <v>0</v>
      </c>
      <c r="M602" s="40" t="n">
        <v>1</v>
      </c>
    </row>
    <row r="603" customFormat="false" ht="15" hidden="false" customHeight="false" outlineLevel="0" collapsed="false">
      <c r="A603" s="55" t="str">
        <f aca="false">'Exhibiciones '!$A$4</f>
        <v>ECATEPEC</v>
      </c>
      <c r="B603" s="39" t="str">
        <f aca="false">'Exhibiciones '!D355</f>
        <v>Hasta</v>
      </c>
      <c r="C603" s="39" t="n">
        <f aca="false">'Exhibiciones '!U355</f>
        <v>0</v>
      </c>
      <c r="D603" s="39" t="str">
        <f aca="false">'Exhibiciones '!V355</f>
        <v/>
      </c>
      <c r="E603" s="39" t="str">
        <f aca="false">'Exhibiciones '!F355</f>
        <v>-</v>
      </c>
      <c r="H603" s="39" t="n">
        <f aca="false">'Exhibiciones '!AF355</f>
        <v>0</v>
      </c>
      <c r="I603" s="39" t="n">
        <f aca="false">'Exhibiciones '!AG355</f>
        <v>0</v>
      </c>
      <c r="L603" s="56" t="n">
        <f aca="false">SUM(F603:K603)</f>
        <v>0</v>
      </c>
      <c r="M603" s="40" t="n">
        <v>1</v>
      </c>
    </row>
    <row r="604" customFormat="false" ht="15" hidden="false" customHeight="false" outlineLevel="0" collapsed="false">
      <c r="A604" s="55" t="str">
        <f aca="false">'Exhibiciones '!$A$4</f>
        <v>ECATEPEC</v>
      </c>
      <c r="L604" s="56" t="n">
        <f aca="false">SUM(F604:K604)</f>
        <v>0</v>
      </c>
      <c r="M604" s="40" t="n">
        <v>1</v>
      </c>
    </row>
    <row r="605" customFormat="false" ht="15" hidden="false" customHeight="false" outlineLevel="0" collapsed="false">
      <c r="A605" s="55" t="str">
        <f aca="false">'Exhibiciones '!$A$4</f>
        <v>ECATEPEC</v>
      </c>
      <c r="B605" s="39" t="str">
        <f aca="false">'Exhibiciones '!D357</f>
        <v>QR</v>
      </c>
      <c r="C605" s="39" t="n">
        <f aca="false">'Exhibiciones '!U357</f>
        <v>0</v>
      </c>
      <c r="D605" s="39" t="str">
        <f aca="false">'Exhibiciones '!V357</f>
        <v/>
      </c>
      <c r="E605" s="39" t="str">
        <f aca="false">'Exhibiciones '!F357</f>
        <v>-</v>
      </c>
      <c r="H605" s="39" t="n">
        <f aca="false">'Exhibiciones '!AF357</f>
        <v>0</v>
      </c>
      <c r="I605" s="39" t="n">
        <f aca="false">'Exhibiciones '!AG357</f>
        <v>0</v>
      </c>
      <c r="L605" s="56" t="n">
        <f aca="false">SUM(F605:K605)</f>
        <v>0</v>
      </c>
      <c r="M605" s="40" t="n">
        <v>1</v>
      </c>
    </row>
    <row r="606" customFormat="false" ht="15" hidden="false" customHeight="false" outlineLevel="0" collapsed="false">
      <c r="A606" s="55" t="str">
        <f aca="false">'Exhibiciones '!$A$4</f>
        <v>ECATEPEC</v>
      </c>
      <c r="B606" s="39" t="str">
        <f aca="false">'Exhibiciones '!D358</f>
        <v>QR</v>
      </c>
      <c r="C606" s="39" t="n">
        <f aca="false">'Exhibiciones '!U358</f>
        <v>0</v>
      </c>
      <c r="D606" s="39" t="str">
        <f aca="false">'Exhibiciones '!V358</f>
        <v/>
      </c>
      <c r="E606" s="39" t="str">
        <f aca="false">'Exhibiciones '!F358</f>
        <v>-</v>
      </c>
      <c r="H606" s="39" t="n">
        <f aca="false">'Exhibiciones '!AF358</f>
        <v>0</v>
      </c>
      <c r="I606" s="39" t="n">
        <f aca="false">'Exhibiciones '!AG358</f>
        <v>0</v>
      </c>
      <c r="L606" s="56" t="n">
        <f aca="false">SUM(F606:K606)</f>
        <v>0</v>
      </c>
      <c r="M606" s="40" t="n">
        <v>1</v>
      </c>
    </row>
    <row r="607" customFormat="false" ht="15" hidden="false" customHeight="false" outlineLevel="0" collapsed="false">
      <c r="A607" s="55" t="str">
        <f aca="false">'Exhibiciones '!$A$4</f>
        <v>ECATEPEC</v>
      </c>
      <c r="B607" s="39" t="str">
        <f aca="false">'Exhibiciones '!D359</f>
        <v>QR</v>
      </c>
      <c r="C607" s="39" t="n">
        <f aca="false">'Exhibiciones '!U359</f>
        <v>0</v>
      </c>
      <c r="D607" s="39" t="str">
        <f aca="false">'Exhibiciones '!V359</f>
        <v/>
      </c>
      <c r="E607" s="39" t="str">
        <f aca="false">'Exhibiciones '!F359</f>
        <v>-</v>
      </c>
      <c r="H607" s="39" t="n">
        <f aca="false">'Exhibiciones '!AF359</f>
        <v>0</v>
      </c>
      <c r="I607" s="39" t="n">
        <f aca="false">'Exhibiciones '!AG359</f>
        <v>0</v>
      </c>
      <c r="L607" s="56" t="n">
        <f aca="false">SUM(F607:K607)</f>
        <v>0</v>
      </c>
      <c r="M607" s="40" t="n">
        <v>1</v>
      </c>
    </row>
    <row r="608" customFormat="false" ht="15" hidden="false" customHeight="false" outlineLevel="0" collapsed="false">
      <c r="A608" s="55" t="str">
        <f aca="false">'Exhibiciones '!$A$4</f>
        <v>ECATEPEC</v>
      </c>
      <c r="B608" s="39" t="str">
        <f aca="false">'Exhibiciones '!D360</f>
        <v>QR</v>
      </c>
      <c r="C608" s="39" t="n">
        <f aca="false">'Exhibiciones '!U360</f>
        <v>0</v>
      </c>
      <c r="D608" s="39" t="str">
        <f aca="false">'Exhibiciones '!V360</f>
        <v/>
      </c>
      <c r="E608" s="39" t="str">
        <f aca="false">'Exhibiciones '!F360</f>
        <v>-</v>
      </c>
      <c r="H608" s="39" t="n">
        <f aca="false">'Exhibiciones '!AF360</f>
        <v>0</v>
      </c>
      <c r="I608" s="39" t="n">
        <f aca="false">'Exhibiciones '!AG360</f>
        <v>0</v>
      </c>
      <c r="L608" s="56" t="n">
        <f aca="false">SUM(F608:K608)</f>
        <v>0</v>
      </c>
      <c r="M608" s="40" t="n">
        <v>1</v>
      </c>
    </row>
    <row r="609" customFormat="false" ht="15" hidden="false" customHeight="false" outlineLevel="0" collapsed="false">
      <c r="A609" s="55" t="str">
        <f aca="false">'Exhibiciones '!$A$4</f>
        <v>ECATEPEC</v>
      </c>
      <c r="B609" s="39" t="str">
        <f aca="false">'Exhibiciones '!D361</f>
        <v>QR</v>
      </c>
      <c r="C609" s="39" t="n">
        <f aca="false">'Exhibiciones '!U361</f>
        <v>0</v>
      </c>
      <c r="D609" s="39" t="str">
        <f aca="false">'Exhibiciones '!V361</f>
        <v/>
      </c>
      <c r="E609" s="39" t="str">
        <f aca="false">'Exhibiciones '!F361</f>
        <v>-</v>
      </c>
      <c r="H609" s="39" t="n">
        <f aca="false">'Exhibiciones '!AF361</f>
        <v>0</v>
      </c>
      <c r="I609" s="39" t="n">
        <f aca="false">'Exhibiciones '!AG361</f>
        <v>0</v>
      </c>
      <c r="L609" s="56" t="n">
        <f aca="false">SUM(F609:K609)</f>
        <v>0</v>
      </c>
      <c r="M609" s="40" t="n">
        <v>1</v>
      </c>
    </row>
    <row r="610" customFormat="false" ht="15" hidden="false" customHeight="false" outlineLevel="0" collapsed="false">
      <c r="A610" s="55" t="str">
        <f aca="false">'Exhibiciones '!$A$4</f>
        <v>ECATEPEC</v>
      </c>
      <c r="L610" s="56" t="n">
        <f aca="false">SUM(F610:K610)</f>
        <v>0</v>
      </c>
      <c r="M610" s="40" t="n">
        <v>1</v>
      </c>
    </row>
    <row r="611" customFormat="false" ht="15" hidden="false" customHeight="false" outlineLevel="0" collapsed="false">
      <c r="A611" s="55" t="str">
        <f aca="false">'Exhibiciones '!$A$4</f>
        <v>ECATEPEC</v>
      </c>
      <c r="B611" s="39" t="str">
        <f aca="false">'Exhibiciones '!D363</f>
        <v>Oportunidades</v>
      </c>
      <c r="C611" s="39" t="n">
        <f aca="false">'Exhibiciones '!U363</f>
        <v>0</v>
      </c>
      <c r="D611" s="39" t="str">
        <f aca="false">'Exhibiciones '!V363</f>
        <v/>
      </c>
      <c r="E611" s="39" t="str">
        <f aca="false">'Exhibiciones '!F363</f>
        <v>-</v>
      </c>
      <c r="H611" s="39" t="n">
        <f aca="false">'Exhibiciones '!AF363</f>
        <v>0</v>
      </c>
      <c r="I611" s="39" t="n">
        <f aca="false">'Exhibiciones '!AG363</f>
        <v>0</v>
      </c>
      <c r="L611" s="56" t="n">
        <f aca="false">SUM(F611:K611)</f>
        <v>0</v>
      </c>
      <c r="M611" s="40" t="n">
        <v>1</v>
      </c>
    </row>
    <row r="612" customFormat="false" ht="15" hidden="false" customHeight="false" outlineLevel="0" collapsed="false">
      <c r="A612" s="55" t="str">
        <f aca="false">'Exhibiciones '!$A$4</f>
        <v>ECATEPEC</v>
      </c>
      <c r="B612" s="39" t="str">
        <f aca="false">'Exhibiciones '!D364</f>
        <v>Oportunidades</v>
      </c>
      <c r="C612" s="39" t="n">
        <f aca="false">'Exhibiciones '!U364</f>
        <v>0</v>
      </c>
      <c r="D612" s="39" t="str">
        <f aca="false">'Exhibiciones '!V364</f>
        <v/>
      </c>
      <c r="E612" s="39" t="str">
        <f aca="false">'Exhibiciones '!F364</f>
        <v>-</v>
      </c>
      <c r="H612" s="39" t="n">
        <f aca="false">'Exhibiciones '!AF364</f>
        <v>0</v>
      </c>
      <c r="I612" s="39" t="n">
        <f aca="false">'Exhibiciones '!AG364</f>
        <v>0</v>
      </c>
      <c r="L612" s="56" t="n">
        <f aca="false">SUM(F612:K612)</f>
        <v>0</v>
      </c>
      <c r="M612" s="40" t="n">
        <v>1</v>
      </c>
    </row>
    <row r="613" customFormat="false" ht="15" hidden="false" customHeight="false" outlineLevel="0" collapsed="false">
      <c r="A613" s="55" t="str">
        <f aca="false">'Exhibiciones '!$A$4</f>
        <v>ECATEPEC</v>
      </c>
      <c r="B613" s="39" t="str">
        <f aca="false">'Exhibiciones '!D365</f>
        <v>Oportunidades</v>
      </c>
      <c r="C613" s="39" t="n">
        <f aca="false">'Exhibiciones '!U365</f>
        <v>0</v>
      </c>
      <c r="D613" s="39" t="str">
        <f aca="false">'Exhibiciones '!V365</f>
        <v/>
      </c>
      <c r="E613" s="39" t="str">
        <f aca="false">'Exhibiciones '!F365</f>
        <v>-</v>
      </c>
      <c r="H613" s="39" t="n">
        <f aca="false">'Exhibiciones '!AF365</f>
        <v>0</v>
      </c>
      <c r="I613" s="39" t="n">
        <f aca="false">'Exhibiciones '!AG365</f>
        <v>0</v>
      </c>
      <c r="L613" s="56" t="n">
        <f aca="false">SUM(F613:K613)</f>
        <v>0</v>
      </c>
      <c r="M613" s="40" t="n">
        <v>1</v>
      </c>
    </row>
    <row r="614" customFormat="false" ht="15" hidden="false" customHeight="false" outlineLevel="0" collapsed="false">
      <c r="A614" s="55" t="str">
        <f aca="false">'Exhibiciones '!$A$4</f>
        <v>ECATEPEC</v>
      </c>
      <c r="B614" s="39" t="str">
        <f aca="false">'Exhibiciones '!D366</f>
        <v>Oportunidades</v>
      </c>
      <c r="C614" s="39" t="n">
        <f aca="false">'Exhibiciones '!U366</f>
        <v>0</v>
      </c>
      <c r="D614" s="39" t="str">
        <f aca="false">'Exhibiciones '!V366</f>
        <v/>
      </c>
      <c r="E614" s="39" t="str">
        <f aca="false">'Exhibiciones '!F366</f>
        <v>-</v>
      </c>
      <c r="H614" s="39" t="n">
        <f aca="false">'Exhibiciones '!AF366</f>
        <v>0</v>
      </c>
      <c r="I614" s="39" t="n">
        <f aca="false">'Exhibiciones '!AG366</f>
        <v>0</v>
      </c>
      <c r="L614" s="56" t="n">
        <f aca="false">SUM(F614:K614)</f>
        <v>0</v>
      </c>
      <c r="M614" s="40" t="n">
        <v>1</v>
      </c>
    </row>
    <row r="615" customFormat="false" ht="15" hidden="false" customHeight="false" outlineLevel="0" collapsed="false">
      <c r="A615" s="55" t="str">
        <f aca="false">'Exhibiciones '!$A$4</f>
        <v>ECATEPEC</v>
      </c>
      <c r="B615" s="39" t="str">
        <f aca="false">'Exhibiciones '!D367</f>
        <v>Oportunidades</v>
      </c>
      <c r="C615" s="39" t="n">
        <f aca="false">'Exhibiciones '!U367</f>
        <v>0</v>
      </c>
      <c r="D615" s="39" t="str">
        <f aca="false">'Exhibiciones '!V367</f>
        <v/>
      </c>
      <c r="E615" s="39" t="str">
        <f aca="false">'Exhibiciones '!F367</f>
        <v>-</v>
      </c>
      <c r="H615" s="39" t="n">
        <f aca="false">'Exhibiciones '!AF367</f>
        <v>0</v>
      </c>
      <c r="I615" s="39" t="n">
        <f aca="false">'Exhibiciones '!AG367</f>
        <v>0</v>
      </c>
      <c r="L615" s="56" t="n">
        <f aca="false">SUM(F615:K615)</f>
        <v>0</v>
      </c>
      <c r="M615" s="40" t="n">
        <v>1</v>
      </c>
    </row>
    <row r="616" customFormat="false" ht="15" hidden="false" customHeight="false" outlineLevel="0" collapsed="false">
      <c r="A616" s="55" t="str">
        <f aca="false">'Exhibiciones '!$A$4</f>
        <v>ECATEPEC</v>
      </c>
      <c r="L616" s="56" t="n">
        <f aca="false">SUM(F616:K616)</f>
        <v>0</v>
      </c>
      <c r="M616" s="40" t="n">
        <v>1</v>
      </c>
    </row>
    <row r="617" customFormat="false" ht="15" hidden="false" customHeight="false" outlineLevel="0" collapsed="false">
      <c r="A617" s="55" t="str">
        <f aca="false">'Exhibiciones '!$A$4</f>
        <v>ECATEPEC</v>
      </c>
      <c r="B617" s="39" t="str">
        <f aca="false">'Exhibiciones '!D369</f>
        <v>Botas</v>
      </c>
      <c r="C617" s="39" t="n">
        <f aca="false">'Exhibiciones '!U369</f>
        <v>144695</v>
      </c>
      <c r="D617" s="39" t="str">
        <f aca="false">'Exhibiciones '!V369</f>
        <v>Alvarez Becerra Emiliano</v>
      </c>
      <c r="E617" s="39" t="n">
        <f aca="false">'Exhibiciones '!F369</f>
        <v>48</v>
      </c>
      <c r="H617" s="39" t="n">
        <f aca="false">'Exhibiciones '!AF369</f>
        <v>0</v>
      </c>
      <c r="I617" s="39" t="n">
        <f aca="false">'Exhibiciones '!AG369</f>
        <v>0</v>
      </c>
      <c r="L617" s="56" t="n">
        <f aca="false">SUM(F617:K617)</f>
        <v>0</v>
      </c>
      <c r="M617" s="40" t="n">
        <v>1</v>
      </c>
    </row>
    <row r="618" customFormat="false" ht="15" hidden="false" customHeight="false" outlineLevel="0" collapsed="false">
      <c r="A618" s="55" t="str">
        <f aca="false">'Exhibiciones '!$A$4</f>
        <v>ECATEPEC</v>
      </c>
      <c r="B618" s="39" t="str">
        <f aca="false">'Exhibiciones '!D370</f>
        <v>Botas</v>
      </c>
      <c r="C618" s="39" t="n">
        <f aca="false">'Exhibiciones '!U370</f>
        <v>144695</v>
      </c>
      <c r="D618" s="39" t="str">
        <f aca="false">'Exhibiciones '!V370</f>
        <v>Alvarez Becerra Emiliano</v>
      </c>
      <c r="E618" s="39" t="n">
        <f aca="false">'Exhibiciones '!F370</f>
        <v>33</v>
      </c>
      <c r="H618" s="39" t="n">
        <f aca="false">'Exhibiciones '!AF370</f>
        <v>0</v>
      </c>
      <c r="I618" s="39" t="n">
        <f aca="false">'Exhibiciones '!AG370</f>
        <v>0</v>
      </c>
      <c r="L618" s="56" t="n">
        <f aca="false">SUM(F618:K618)</f>
        <v>0</v>
      </c>
      <c r="M618" s="40" t="n">
        <v>1</v>
      </c>
    </row>
    <row r="619" customFormat="false" ht="15" hidden="false" customHeight="false" outlineLevel="0" collapsed="false">
      <c r="A619" s="55" t="str">
        <f aca="false">'Exhibiciones '!$A$4</f>
        <v>ECATEPEC</v>
      </c>
      <c r="B619" s="39" t="str">
        <f aca="false">'Exhibiciones '!D371</f>
        <v>Botas</v>
      </c>
      <c r="C619" s="39" t="n">
        <f aca="false">'Exhibiciones '!U371</f>
        <v>144695</v>
      </c>
      <c r="D619" s="39" t="str">
        <f aca="false">'Exhibiciones '!V371</f>
        <v>Alvarez Becerra Emiliano</v>
      </c>
      <c r="E619" s="39" t="n">
        <f aca="false">'Exhibiciones '!F371</f>
        <v>43</v>
      </c>
      <c r="H619" s="39" t="n">
        <f aca="false">'Exhibiciones '!AF371</f>
        <v>0</v>
      </c>
      <c r="I619" s="39" t="n">
        <f aca="false">'Exhibiciones '!AG371</f>
        <v>0</v>
      </c>
      <c r="L619" s="56" t="n">
        <f aca="false">SUM(F619:K619)</f>
        <v>0</v>
      </c>
      <c r="M619" s="40" t="n">
        <v>1</v>
      </c>
    </row>
    <row r="620" customFormat="false" ht="15" hidden="false" customHeight="false" outlineLevel="0" collapsed="false">
      <c r="A620" s="55" t="str">
        <f aca="false">'Exhibiciones '!$A$4</f>
        <v>ECATEPEC</v>
      </c>
      <c r="B620" s="39" t="str">
        <f aca="false">'Exhibiciones '!D372</f>
        <v>Botas</v>
      </c>
      <c r="C620" s="39" t="n">
        <f aca="false">'Exhibiciones '!U372</f>
        <v>144695</v>
      </c>
      <c r="D620" s="39" t="str">
        <f aca="false">'Exhibiciones '!V372</f>
        <v>Alvarez Becerra Emiliano</v>
      </c>
      <c r="E620" s="39" t="n">
        <f aca="false">'Exhibiciones '!F372</f>
        <v>41</v>
      </c>
      <c r="H620" s="39" t="n">
        <f aca="false">'Exhibiciones '!AF372</f>
        <v>0</v>
      </c>
      <c r="I620" s="39" t="n">
        <f aca="false">'Exhibiciones '!AG372</f>
        <v>0</v>
      </c>
      <c r="L620" s="56" t="n">
        <f aca="false">SUM(F620:K620)</f>
        <v>0</v>
      </c>
      <c r="M620" s="40" t="n">
        <v>1</v>
      </c>
    </row>
    <row r="621" customFormat="false" ht="15" hidden="false" customHeight="false" outlineLevel="0" collapsed="false">
      <c r="A621" s="55" t="str">
        <f aca="false">'Exhibiciones '!$A$4</f>
        <v>ECATEPEC</v>
      </c>
      <c r="B621" s="39" t="str">
        <f aca="false">'Exhibiciones '!D373</f>
        <v>Botas</v>
      </c>
      <c r="C621" s="39" t="n">
        <f aca="false">'Exhibiciones '!U373</f>
        <v>144695</v>
      </c>
      <c r="D621" s="39" t="str">
        <f aca="false">'Exhibiciones '!V373</f>
        <v>Alvarez Becerra Emiliano</v>
      </c>
      <c r="E621" s="39" t="n">
        <f aca="false">'Exhibiciones '!F373</f>
        <v>55</v>
      </c>
      <c r="H621" s="39" t="n">
        <f aca="false">'Exhibiciones '!AF373</f>
        <v>0</v>
      </c>
      <c r="I621" s="39" t="n">
        <f aca="false">'Exhibiciones '!AG373</f>
        <v>0</v>
      </c>
      <c r="L621" s="56" t="n">
        <f aca="false">SUM(F621:K621)</f>
        <v>0</v>
      </c>
      <c r="M621" s="40" t="n">
        <v>1</v>
      </c>
    </row>
    <row r="622" customFormat="false" ht="15" hidden="false" customHeight="false" outlineLevel="0" collapsed="false">
      <c r="A622" s="55" t="str">
        <f aca="false">'Exhibiciones '!$A$4</f>
        <v>ECATEPEC</v>
      </c>
      <c r="B622" s="39" t="str">
        <f aca="false">'Exhibiciones '!D374</f>
        <v>Botas</v>
      </c>
      <c r="C622" s="39" t="n">
        <f aca="false">'Exhibiciones '!U374</f>
        <v>144695</v>
      </c>
      <c r="D622" s="39" t="str">
        <f aca="false">'Exhibiciones '!V374</f>
        <v>Alvarez Becerra Emiliano</v>
      </c>
      <c r="E622" s="39" t="n">
        <f aca="false">'Exhibiciones '!F374</f>
        <v>43</v>
      </c>
      <c r="H622" s="39" t="n">
        <f aca="false">'Exhibiciones '!AF374</f>
        <v>0</v>
      </c>
      <c r="I622" s="39" t="n">
        <f aca="false">'Exhibiciones '!AG374</f>
        <v>0</v>
      </c>
      <c r="L622" s="56" t="n">
        <f aca="false">SUM(F622:K622)</f>
        <v>0</v>
      </c>
      <c r="M622" s="40" t="n">
        <v>1</v>
      </c>
    </row>
    <row r="623" customFormat="false" ht="15" hidden="false" customHeight="false" outlineLevel="0" collapsed="false">
      <c r="A623" s="55" t="str">
        <f aca="false">'Exhibiciones '!$A$4</f>
        <v>ECATEPEC</v>
      </c>
      <c r="B623" s="39" t="str">
        <f aca="false">'Exhibiciones '!D375</f>
        <v>Botas</v>
      </c>
      <c r="C623" s="39" t="n">
        <f aca="false">'Exhibiciones '!U375</f>
        <v>141072</v>
      </c>
      <c r="D623" s="39" t="str">
        <f aca="false">'Exhibiciones '!V375</f>
        <v>Ramirez Vazquez Lizeth Mariel</v>
      </c>
      <c r="E623" s="39" t="n">
        <f aca="false">'Exhibiciones '!F375</f>
        <v>33</v>
      </c>
      <c r="H623" s="39" t="n">
        <f aca="false">'Exhibiciones '!AF375</f>
        <v>0</v>
      </c>
      <c r="I623" s="39" t="n">
        <f aca="false">'Exhibiciones '!AG375</f>
        <v>0</v>
      </c>
      <c r="L623" s="56" t="n">
        <f aca="false">SUM(F623:K623)</f>
        <v>0</v>
      </c>
      <c r="M623" s="40" t="n">
        <v>1</v>
      </c>
    </row>
    <row r="624" customFormat="false" ht="15" hidden="false" customHeight="false" outlineLevel="0" collapsed="false">
      <c r="A624" s="55" t="str">
        <f aca="false">'Exhibiciones '!$A$4</f>
        <v>ECATEPEC</v>
      </c>
      <c r="B624" s="39" t="str">
        <f aca="false">'Exhibiciones '!D376</f>
        <v>Botas</v>
      </c>
      <c r="C624" s="39" t="n">
        <f aca="false">'Exhibiciones '!U376</f>
        <v>141072</v>
      </c>
      <c r="D624" s="39" t="str">
        <f aca="false">'Exhibiciones '!V376</f>
        <v>Ramirez Vazquez Lizeth Mariel</v>
      </c>
      <c r="E624" s="39" t="n">
        <f aca="false">'Exhibiciones '!F376</f>
        <v>50</v>
      </c>
      <c r="H624" s="39" t="n">
        <f aca="false">'Exhibiciones '!AF376</f>
        <v>0</v>
      </c>
      <c r="I624" s="39" t="n">
        <f aca="false">'Exhibiciones '!AG376</f>
        <v>0</v>
      </c>
      <c r="L624" s="56" t="n">
        <f aca="false">SUM(F624:K624)</f>
        <v>0</v>
      </c>
      <c r="M624" s="40" t="n">
        <v>1</v>
      </c>
    </row>
    <row r="625" customFormat="false" ht="15" hidden="false" customHeight="false" outlineLevel="0" collapsed="false">
      <c r="A625" s="55" t="str">
        <f aca="false">'Exhibiciones '!$A$4</f>
        <v>ECATEPEC</v>
      </c>
      <c r="B625" s="39" t="str">
        <f aca="false">'Exhibiciones '!D377</f>
        <v>Botas</v>
      </c>
      <c r="C625" s="39" t="n">
        <f aca="false">'Exhibiciones '!U377</f>
        <v>141072</v>
      </c>
      <c r="D625" s="39" t="str">
        <f aca="false">'Exhibiciones '!V377</f>
        <v>Ramirez Vazquez Lizeth Mariel</v>
      </c>
      <c r="E625" s="39" t="n">
        <f aca="false">'Exhibiciones '!F377</f>
        <v>46</v>
      </c>
      <c r="H625" s="39" t="n">
        <f aca="false">'Exhibiciones '!AF377</f>
        <v>0</v>
      </c>
      <c r="I625" s="39" t="n">
        <f aca="false">'Exhibiciones '!AG377</f>
        <v>0</v>
      </c>
      <c r="L625" s="56" t="n">
        <f aca="false">SUM(F625:K625)</f>
        <v>0</v>
      </c>
      <c r="M625" s="40" t="n">
        <v>1</v>
      </c>
    </row>
    <row r="626" customFormat="false" ht="15" hidden="false" customHeight="false" outlineLevel="0" collapsed="false">
      <c r="A626" s="55" t="str">
        <f aca="false">'Exhibiciones '!$A$4</f>
        <v>ECATEPEC</v>
      </c>
      <c r="B626" s="39" t="str">
        <f aca="false">'Exhibiciones '!D378</f>
        <v>Botas</v>
      </c>
      <c r="C626" s="39" t="n">
        <f aca="false">'Exhibiciones '!U378</f>
        <v>141072</v>
      </c>
      <c r="D626" s="39" t="str">
        <f aca="false">'Exhibiciones '!V378</f>
        <v>Ramirez Vazquez Lizeth Mariel</v>
      </c>
      <c r="E626" s="39" t="n">
        <f aca="false">'Exhibiciones '!F378</f>
        <v>34</v>
      </c>
      <c r="H626" s="39" t="n">
        <f aca="false">'Exhibiciones '!AF378</f>
        <v>0</v>
      </c>
      <c r="I626" s="39" t="n">
        <f aca="false">'Exhibiciones '!AG378</f>
        <v>0</v>
      </c>
      <c r="L626" s="56" t="n">
        <f aca="false">SUM(F626:K626)</f>
        <v>0</v>
      </c>
      <c r="M626" s="40" t="n">
        <v>1</v>
      </c>
    </row>
    <row r="627" customFormat="false" ht="15" hidden="false" customHeight="false" outlineLevel="0" collapsed="false">
      <c r="A627" s="55" t="str">
        <f aca="false">'Exhibiciones '!$A$4</f>
        <v>ECATEPEC</v>
      </c>
      <c r="B627" s="39" t="str">
        <f aca="false">'Exhibiciones '!D379</f>
        <v>Botas</v>
      </c>
      <c r="C627" s="39" t="n">
        <f aca="false">'Exhibiciones '!U379</f>
        <v>141072</v>
      </c>
      <c r="D627" s="39" t="str">
        <f aca="false">'Exhibiciones '!V379</f>
        <v>Ramirez Vazquez Lizeth Mariel</v>
      </c>
      <c r="E627" s="39" t="n">
        <f aca="false">'Exhibiciones '!F379</f>
        <v>37</v>
      </c>
      <c r="H627" s="39" t="n">
        <f aca="false">'Exhibiciones '!AF379</f>
        <v>0</v>
      </c>
      <c r="I627" s="39" t="n">
        <f aca="false">'Exhibiciones '!AG379</f>
        <v>0</v>
      </c>
      <c r="L627" s="56" t="n">
        <f aca="false">SUM(F627:K627)</f>
        <v>0</v>
      </c>
      <c r="M627" s="40" t="n">
        <v>1</v>
      </c>
    </row>
    <row r="628" customFormat="false" ht="15" hidden="false" customHeight="false" outlineLevel="0" collapsed="false">
      <c r="A628" s="55" t="str">
        <f aca="false">'Exhibiciones '!$A$4</f>
        <v>ECATEPEC</v>
      </c>
      <c r="B628" s="39" t="str">
        <f aca="false">'Exhibiciones '!D380</f>
        <v>Botas</v>
      </c>
      <c r="C628" s="39" t="n">
        <f aca="false">'Exhibiciones '!U380</f>
        <v>141072</v>
      </c>
      <c r="D628" s="39" t="str">
        <f aca="false">'Exhibiciones '!V380</f>
        <v>Ramirez Vazquez Lizeth Mariel</v>
      </c>
      <c r="E628" s="39" t="n">
        <f aca="false">'Exhibiciones '!F380</f>
        <v>43</v>
      </c>
      <c r="H628" s="39" t="n">
        <f aca="false">'Exhibiciones '!AF380</f>
        <v>0</v>
      </c>
      <c r="I628" s="39" t="n">
        <f aca="false">'Exhibiciones '!AG380</f>
        <v>0</v>
      </c>
      <c r="L628" s="56" t="n">
        <f aca="false">SUM(F628:K628)</f>
        <v>0</v>
      </c>
      <c r="M628" s="40" t="n">
        <v>1</v>
      </c>
    </row>
    <row r="629" customFormat="false" ht="15" hidden="false" customHeight="false" outlineLevel="0" collapsed="false">
      <c r="A629" s="55" t="str">
        <f aca="false">'Exhibiciones '!$A$4</f>
        <v>ECATEPEC</v>
      </c>
      <c r="B629" s="39" t="str">
        <f aca="false">'Exhibiciones '!D381</f>
        <v>Botas</v>
      </c>
      <c r="C629" s="39" t="n">
        <f aca="false">'Exhibiciones '!U381</f>
        <v>157999</v>
      </c>
      <c r="D629" s="39" t="str">
        <f aca="false">'Exhibiciones '!V381</f>
        <v>De La Garza Reyes Daniela Fernanda</v>
      </c>
      <c r="E629" s="39" t="n">
        <f aca="false">'Exhibiciones '!F381</f>
        <v>48</v>
      </c>
      <c r="H629" s="39" t="n">
        <f aca="false">'Exhibiciones '!AF381</f>
        <v>0</v>
      </c>
      <c r="I629" s="39" t="n">
        <f aca="false">'Exhibiciones '!AG381</f>
        <v>0</v>
      </c>
      <c r="L629" s="56" t="n">
        <f aca="false">SUM(F629:K629)</f>
        <v>0</v>
      </c>
      <c r="M629" s="40" t="n">
        <v>1</v>
      </c>
    </row>
    <row r="630" customFormat="false" ht="15" hidden="false" customHeight="false" outlineLevel="0" collapsed="false">
      <c r="A630" s="55" t="str">
        <f aca="false">'Exhibiciones '!$A$4</f>
        <v>ECATEPEC</v>
      </c>
      <c r="B630" s="39" t="str">
        <f aca="false">'Exhibiciones '!D382</f>
        <v>Botas</v>
      </c>
      <c r="C630" s="39" t="n">
        <f aca="false">'Exhibiciones '!U382</f>
        <v>157999</v>
      </c>
      <c r="D630" s="39" t="str">
        <f aca="false">'Exhibiciones '!V382</f>
        <v>De La Garza Reyes Daniela Fernanda</v>
      </c>
      <c r="E630" s="39" t="n">
        <f aca="false">'Exhibiciones '!F382</f>
        <v>39</v>
      </c>
      <c r="H630" s="39" t="n">
        <f aca="false">'Exhibiciones '!AF382</f>
        <v>0</v>
      </c>
      <c r="I630" s="39" t="n">
        <f aca="false">'Exhibiciones '!AG382</f>
        <v>0</v>
      </c>
      <c r="L630" s="56" t="n">
        <f aca="false">SUM(F630:K630)</f>
        <v>0</v>
      </c>
      <c r="M630" s="40" t="n">
        <v>1</v>
      </c>
    </row>
    <row r="631" customFormat="false" ht="15" hidden="false" customHeight="false" outlineLevel="0" collapsed="false">
      <c r="A631" s="55" t="str">
        <f aca="false">'Exhibiciones '!$A$4</f>
        <v>ECATEPEC</v>
      </c>
      <c r="B631" s="39" t="str">
        <f aca="false">'Exhibiciones '!D383</f>
        <v>Botas</v>
      </c>
      <c r="C631" s="39" t="n">
        <f aca="false">'Exhibiciones '!U383</f>
        <v>157999</v>
      </c>
      <c r="D631" s="39" t="str">
        <f aca="false">'Exhibiciones '!V383</f>
        <v>De La Garza Reyes Daniela Fernanda</v>
      </c>
      <c r="E631" s="39" t="n">
        <f aca="false">'Exhibiciones '!F383</f>
        <v>26</v>
      </c>
      <c r="H631" s="39" t="n">
        <f aca="false">'Exhibiciones '!AF383</f>
        <v>0</v>
      </c>
      <c r="I631" s="39" t="n">
        <f aca="false">'Exhibiciones '!AG383</f>
        <v>0</v>
      </c>
      <c r="L631" s="56" t="n">
        <f aca="false">SUM(F631:K631)</f>
        <v>0</v>
      </c>
      <c r="M631" s="40" t="n">
        <v>1</v>
      </c>
    </row>
    <row r="632" customFormat="false" ht="15" hidden="false" customHeight="false" outlineLevel="0" collapsed="false">
      <c r="A632" s="55" t="str">
        <f aca="false">'Exhibiciones '!$A$4</f>
        <v>ECATEPEC</v>
      </c>
      <c r="B632" s="39" t="str">
        <f aca="false">'Exhibiciones '!D384</f>
        <v>Botas</v>
      </c>
      <c r="C632" s="39" t="n">
        <f aca="false">'Exhibiciones '!U384</f>
        <v>157999</v>
      </c>
      <c r="D632" s="39" t="str">
        <f aca="false">'Exhibiciones '!V384</f>
        <v>De La Garza Reyes Daniela Fernanda</v>
      </c>
      <c r="E632" s="39" t="n">
        <f aca="false">'Exhibiciones '!F384</f>
        <v>56</v>
      </c>
      <c r="H632" s="39" t="n">
        <f aca="false">'Exhibiciones '!AF384</f>
        <v>0</v>
      </c>
      <c r="I632" s="39" t="n">
        <f aca="false">'Exhibiciones '!AG384</f>
        <v>0</v>
      </c>
      <c r="L632" s="56" t="n">
        <f aca="false">SUM(F632:K632)</f>
        <v>0</v>
      </c>
      <c r="M632" s="40" t="n">
        <v>1</v>
      </c>
    </row>
    <row r="633" customFormat="false" ht="15" hidden="false" customHeight="false" outlineLevel="0" collapsed="false">
      <c r="A633" s="55" t="str">
        <f aca="false">'Exhibiciones '!$A$4</f>
        <v>ECATEPEC</v>
      </c>
      <c r="B633" s="39" t="str">
        <f aca="false">'Exhibiciones '!D385</f>
        <v>Botas</v>
      </c>
      <c r="C633" s="39" t="n">
        <f aca="false">'Exhibiciones '!U385</f>
        <v>157999</v>
      </c>
      <c r="D633" s="39" t="str">
        <f aca="false">'Exhibiciones '!V385</f>
        <v>De La Garza Reyes Daniela Fernanda</v>
      </c>
      <c r="E633" s="39" t="n">
        <f aca="false">'Exhibiciones '!F385</f>
        <v>137</v>
      </c>
      <c r="H633" s="39" t="n">
        <f aca="false">'Exhibiciones '!AF385</f>
        <v>0</v>
      </c>
      <c r="I633" s="39" t="n">
        <f aca="false">'Exhibiciones '!AG385</f>
        <v>0</v>
      </c>
      <c r="L633" s="56" t="n">
        <f aca="false">SUM(F633:K633)</f>
        <v>0</v>
      </c>
      <c r="M633" s="40" t="n">
        <v>1</v>
      </c>
    </row>
    <row r="634" customFormat="false" ht="15" hidden="false" customHeight="false" outlineLevel="0" collapsed="false">
      <c r="A634" s="55" t="str">
        <f aca="false">'Exhibiciones '!$A$4</f>
        <v>ECATEPEC</v>
      </c>
      <c r="B634" s="39" t="str">
        <f aca="false">'Exhibiciones '!D386</f>
        <v>Botas</v>
      </c>
      <c r="C634" s="39" t="n">
        <f aca="false">'Exhibiciones '!U386</f>
        <v>136867</v>
      </c>
      <c r="D634" s="39" t="str">
        <f aca="false">'Exhibiciones '!V386</f>
        <v>Barba Ramirez Jatziri Lizeth</v>
      </c>
      <c r="E634" s="39" t="n">
        <f aca="false">'Exhibiciones '!F386</f>
        <v>32</v>
      </c>
      <c r="H634" s="39" t="n">
        <f aca="false">'Exhibiciones '!AF386</f>
        <v>0</v>
      </c>
      <c r="I634" s="39" t="n">
        <f aca="false">'Exhibiciones '!AG386</f>
        <v>0</v>
      </c>
      <c r="L634" s="56" t="n">
        <f aca="false">SUM(F634:K634)</f>
        <v>0</v>
      </c>
      <c r="M634" s="40" t="n">
        <v>1</v>
      </c>
    </row>
    <row r="635" customFormat="false" ht="15" hidden="false" customHeight="false" outlineLevel="0" collapsed="false">
      <c r="A635" s="55" t="str">
        <f aca="false">'Exhibiciones '!$A$4</f>
        <v>ECATEPEC</v>
      </c>
      <c r="B635" s="39" t="str">
        <f aca="false">'Exhibiciones '!D387</f>
        <v>Botas</v>
      </c>
      <c r="C635" s="39" t="n">
        <f aca="false">'Exhibiciones '!U387</f>
        <v>0</v>
      </c>
      <c r="D635" s="39" t="str">
        <f aca="false">'Exhibiciones '!V387</f>
        <v/>
      </c>
      <c r="E635" s="39" t="str">
        <f aca="false">'Exhibiciones '!F387</f>
        <v>-</v>
      </c>
      <c r="H635" s="39" t="n">
        <f aca="false">'Exhibiciones '!AF387</f>
        <v>0</v>
      </c>
      <c r="I635" s="39" t="n">
        <f aca="false">'Exhibiciones '!AG387</f>
        <v>0</v>
      </c>
      <c r="L635" s="56" t="n">
        <f aca="false">SUM(F635:K635)</f>
        <v>0</v>
      </c>
      <c r="M635" s="40" t="n">
        <v>1</v>
      </c>
    </row>
    <row r="636" customFormat="false" ht="15" hidden="false" customHeight="false" outlineLevel="0" collapsed="false">
      <c r="A636" s="55" t="str">
        <f aca="false">'Exhibiciones '!$A$4</f>
        <v>ECATEPEC</v>
      </c>
      <c r="B636" s="39" t="str">
        <f aca="false">'Exhibiciones '!D388</f>
        <v>Botas</v>
      </c>
      <c r="C636" s="39" t="n">
        <f aca="false">'Exhibiciones '!U388</f>
        <v>0</v>
      </c>
      <c r="D636" s="39" t="str">
        <f aca="false">'Exhibiciones '!V388</f>
        <v/>
      </c>
      <c r="E636" s="39" t="str">
        <f aca="false">'Exhibiciones '!F388</f>
        <v>-</v>
      </c>
      <c r="H636" s="39" t="n">
        <f aca="false">'Exhibiciones '!AF388</f>
        <v>0</v>
      </c>
      <c r="I636" s="39" t="n">
        <f aca="false">'Exhibiciones '!AG388</f>
        <v>0</v>
      </c>
      <c r="L636" s="56" t="n">
        <f aca="false">SUM(F636:K636)</f>
        <v>0</v>
      </c>
      <c r="M636" s="40" t="n">
        <v>1</v>
      </c>
    </row>
    <row r="637" customFormat="false" ht="15" hidden="false" customHeight="false" outlineLevel="0" collapsed="false">
      <c r="A637" s="55" t="str">
        <f aca="false">'Exhibiciones '!$A$4</f>
        <v>ECATEPEC</v>
      </c>
      <c r="B637" s="39" t="str">
        <f aca="false">'Exhibiciones '!D389</f>
        <v>Botas</v>
      </c>
      <c r="C637" s="39" t="n">
        <f aca="false">'Exhibiciones '!U389</f>
        <v>0</v>
      </c>
      <c r="D637" s="39" t="str">
        <f aca="false">'Exhibiciones '!V389</f>
        <v/>
      </c>
      <c r="E637" s="39" t="str">
        <f aca="false">'Exhibiciones '!F389</f>
        <v>-</v>
      </c>
      <c r="H637" s="39" t="n">
        <f aca="false">'Exhibiciones '!AF389</f>
        <v>0</v>
      </c>
      <c r="I637" s="39" t="n">
        <f aca="false">'Exhibiciones '!AG389</f>
        <v>0</v>
      </c>
      <c r="L637" s="56" t="n">
        <f aca="false">SUM(F637:K637)</f>
        <v>0</v>
      </c>
      <c r="M637" s="40" t="n">
        <v>1</v>
      </c>
    </row>
    <row r="638" customFormat="false" ht="15" hidden="false" customHeight="false" outlineLevel="0" collapsed="false">
      <c r="A638" s="55" t="str">
        <f aca="false">'Exhibiciones '!$A$4</f>
        <v>ECATEPEC</v>
      </c>
      <c r="B638" s="39" t="str">
        <f aca="false">'Exhibiciones '!D390</f>
        <v>Botas</v>
      </c>
      <c r="C638" s="39" t="n">
        <f aca="false">'Exhibiciones '!U390</f>
        <v>0</v>
      </c>
      <c r="D638" s="39" t="str">
        <f aca="false">'Exhibiciones '!V390</f>
        <v/>
      </c>
      <c r="E638" s="39" t="str">
        <f aca="false">'Exhibiciones '!F390</f>
        <v>-</v>
      </c>
      <c r="H638" s="39" t="n">
        <f aca="false">'Exhibiciones '!AF390</f>
        <v>0</v>
      </c>
      <c r="I638" s="39" t="n">
        <f aca="false">'Exhibiciones '!AG390</f>
        <v>0</v>
      </c>
      <c r="L638" s="56" t="n">
        <f aca="false">SUM(F638:K638)</f>
        <v>0</v>
      </c>
      <c r="M638" s="40" t="n">
        <v>1</v>
      </c>
    </row>
    <row r="639" customFormat="false" ht="15" hidden="false" customHeight="false" outlineLevel="0" collapsed="false">
      <c r="A639" s="55" t="str">
        <f aca="false">'Exhibiciones '!$A$4</f>
        <v>ECATEPEC</v>
      </c>
      <c r="B639" s="39" t="str">
        <f aca="false">'Exhibiciones '!D391</f>
        <v>Botas</v>
      </c>
      <c r="C639" s="39" t="n">
        <f aca="false">'Exhibiciones '!U391</f>
        <v>0</v>
      </c>
      <c r="D639" s="39" t="str">
        <f aca="false">'Exhibiciones '!V391</f>
        <v/>
      </c>
      <c r="E639" s="39" t="str">
        <f aca="false">'Exhibiciones '!F391</f>
        <v>-</v>
      </c>
      <c r="H639" s="39" t="n">
        <f aca="false">'Exhibiciones '!AF391</f>
        <v>0</v>
      </c>
      <c r="I639" s="39" t="n">
        <f aca="false">'Exhibiciones '!AG391</f>
        <v>0</v>
      </c>
      <c r="L639" s="56" t="n">
        <f aca="false">SUM(F639:K639)</f>
        <v>0</v>
      </c>
      <c r="M639" s="40" t="n">
        <v>1</v>
      </c>
    </row>
    <row r="640" customFormat="false" ht="15" hidden="false" customHeight="false" outlineLevel="0" collapsed="false">
      <c r="A640" s="55" t="str">
        <f aca="false">'Exhibiciones '!$A$4</f>
        <v>ECATEPEC</v>
      </c>
      <c r="B640" s="39" t="str">
        <f aca="false">'Exhibiciones '!D392</f>
        <v>Botas</v>
      </c>
      <c r="C640" s="39" t="n">
        <f aca="false">'Exhibiciones '!U392</f>
        <v>0</v>
      </c>
      <c r="D640" s="39" t="str">
        <f aca="false">'Exhibiciones '!V392</f>
        <v/>
      </c>
      <c r="E640" s="39" t="str">
        <f aca="false">'Exhibiciones '!F392</f>
        <v>-</v>
      </c>
      <c r="H640" s="39" t="n">
        <f aca="false">'Exhibiciones '!AF392</f>
        <v>0</v>
      </c>
      <c r="I640" s="39" t="n">
        <f aca="false">'Exhibiciones '!AG392</f>
        <v>0</v>
      </c>
      <c r="L640" s="56" t="n">
        <f aca="false">SUM(F640:K640)</f>
        <v>0</v>
      </c>
      <c r="M640" s="40" t="n">
        <v>1</v>
      </c>
    </row>
    <row r="641" customFormat="false" ht="15" hidden="false" customHeight="false" outlineLevel="0" collapsed="false">
      <c r="A641" s="55" t="str">
        <f aca="false">'Exhibiciones '!$A$4</f>
        <v>ECATEPEC</v>
      </c>
      <c r="B641" s="39" t="str">
        <f aca="false">'Exhibiciones '!D393</f>
        <v>Botas</v>
      </c>
      <c r="C641" s="39" t="n">
        <f aca="false">'Exhibiciones '!U393</f>
        <v>0</v>
      </c>
      <c r="D641" s="39" t="str">
        <f aca="false">'Exhibiciones '!V393</f>
        <v/>
      </c>
      <c r="E641" s="39" t="str">
        <f aca="false">'Exhibiciones '!F393</f>
        <v>-</v>
      </c>
      <c r="H641" s="39" t="n">
        <f aca="false">'Exhibiciones '!AF393</f>
        <v>0</v>
      </c>
      <c r="I641" s="39" t="n">
        <f aca="false">'Exhibiciones '!AG393</f>
        <v>0</v>
      </c>
      <c r="L641" s="56" t="n">
        <f aca="false">SUM(F641:K641)</f>
        <v>0</v>
      </c>
      <c r="M641" s="40" t="n">
        <v>1</v>
      </c>
    </row>
    <row r="642" customFormat="false" ht="15" hidden="false" customHeight="false" outlineLevel="0" collapsed="false">
      <c r="A642" s="55" t="str">
        <f aca="false">'Exhibiciones '!$A$4</f>
        <v>ECATEPEC</v>
      </c>
      <c r="B642" s="39" t="str">
        <f aca="false">'Exhibiciones '!D394</f>
        <v>Botas</v>
      </c>
      <c r="C642" s="39" t="n">
        <f aca="false">'Exhibiciones '!U394</f>
        <v>0</v>
      </c>
      <c r="D642" s="39" t="str">
        <f aca="false">'Exhibiciones '!V394</f>
        <v/>
      </c>
      <c r="E642" s="39" t="str">
        <f aca="false">'Exhibiciones '!F394</f>
        <v>-</v>
      </c>
      <c r="H642" s="39" t="n">
        <f aca="false">'Exhibiciones '!AF394</f>
        <v>0</v>
      </c>
      <c r="I642" s="39" t="n">
        <f aca="false">'Exhibiciones '!AG394</f>
        <v>0</v>
      </c>
      <c r="L642" s="56" t="n">
        <f aca="false">SUM(F642:K642)</f>
        <v>0</v>
      </c>
      <c r="M642" s="40" t="n">
        <v>1</v>
      </c>
    </row>
    <row r="643" customFormat="false" ht="15" hidden="false" customHeight="false" outlineLevel="0" collapsed="false">
      <c r="A643" s="55" t="str">
        <f aca="false">'Exhibiciones '!$A$4</f>
        <v>ECATEPEC</v>
      </c>
      <c r="B643" s="39" t="str">
        <f aca="false">'Exhibiciones '!D395</f>
        <v>Botas</v>
      </c>
      <c r="C643" s="39" t="n">
        <f aca="false">'Exhibiciones '!U395</f>
        <v>0</v>
      </c>
      <c r="D643" s="39" t="str">
        <f aca="false">'Exhibiciones '!V395</f>
        <v/>
      </c>
      <c r="E643" s="39" t="str">
        <f aca="false">'Exhibiciones '!F395</f>
        <v>-</v>
      </c>
      <c r="H643" s="39" t="n">
        <f aca="false">'Exhibiciones '!AF395</f>
        <v>0</v>
      </c>
      <c r="I643" s="39" t="n">
        <f aca="false">'Exhibiciones '!AG395</f>
        <v>0</v>
      </c>
      <c r="L643" s="56" t="n">
        <f aca="false">SUM(F643:K643)</f>
        <v>0</v>
      </c>
      <c r="M643" s="40" t="n">
        <v>1</v>
      </c>
    </row>
    <row r="644" customFormat="false" ht="15" hidden="false" customHeight="false" outlineLevel="0" collapsed="false">
      <c r="A644" s="55" t="str">
        <f aca="false">'Exhibiciones '!$A$4</f>
        <v>ECATEPEC</v>
      </c>
      <c r="B644" s="39" t="str">
        <f aca="false">'Exhibiciones '!D396</f>
        <v>Botas</v>
      </c>
      <c r="C644" s="39" t="n">
        <f aca="false">'Exhibiciones '!U396</f>
        <v>0</v>
      </c>
      <c r="D644" s="39" t="str">
        <f aca="false">'Exhibiciones '!V396</f>
        <v/>
      </c>
      <c r="E644" s="39" t="str">
        <f aca="false">'Exhibiciones '!F396</f>
        <v>-</v>
      </c>
      <c r="H644" s="39" t="n">
        <f aca="false">'Exhibiciones '!AF396</f>
        <v>0</v>
      </c>
      <c r="I644" s="39" t="n">
        <f aca="false">'Exhibiciones '!AG396</f>
        <v>0</v>
      </c>
      <c r="L644" s="56" t="n">
        <f aca="false">SUM(F644:K644)</f>
        <v>0</v>
      </c>
      <c r="M644" s="40" t="n">
        <v>1</v>
      </c>
    </row>
    <row r="645" customFormat="false" ht="15" hidden="false" customHeight="false" outlineLevel="0" collapsed="false">
      <c r="A645" s="55" t="str">
        <f aca="false">'Exhibiciones '!$A$4</f>
        <v>ECATEPEC</v>
      </c>
      <c r="B645" s="39" t="str">
        <f aca="false">'Exhibiciones '!D397</f>
        <v>Botas</v>
      </c>
      <c r="C645" s="39" t="n">
        <f aca="false">'Exhibiciones '!U397</f>
        <v>0</v>
      </c>
      <c r="D645" s="39" t="str">
        <f aca="false">'Exhibiciones '!V397</f>
        <v/>
      </c>
      <c r="E645" s="39" t="str">
        <f aca="false">'Exhibiciones '!F397</f>
        <v>-</v>
      </c>
      <c r="H645" s="39" t="n">
        <f aca="false">'Exhibiciones '!AF397</f>
        <v>0</v>
      </c>
      <c r="I645" s="39" t="n">
        <f aca="false">'Exhibiciones '!AG397</f>
        <v>0</v>
      </c>
      <c r="L645" s="56" t="n">
        <f aca="false">SUM(F645:K645)</f>
        <v>0</v>
      </c>
      <c r="M645" s="40" t="n">
        <v>1</v>
      </c>
    </row>
    <row r="646" customFormat="false" ht="15" hidden="false" customHeight="false" outlineLevel="0" collapsed="false">
      <c r="A646" s="55" t="str">
        <f aca="false">'Exhibiciones '!$A$4</f>
        <v>ECATEPEC</v>
      </c>
      <c r="B646" s="39" t="str">
        <f aca="false">'Exhibiciones '!D398</f>
        <v>Botas</v>
      </c>
      <c r="C646" s="39" t="n">
        <f aca="false">'Exhibiciones '!U398</f>
        <v>0</v>
      </c>
      <c r="D646" s="39" t="str">
        <f aca="false">'Exhibiciones '!V398</f>
        <v/>
      </c>
      <c r="E646" s="39" t="str">
        <f aca="false">'Exhibiciones '!F398</f>
        <v>-</v>
      </c>
      <c r="H646" s="39" t="n">
        <f aca="false">'Exhibiciones '!AF398</f>
        <v>0</v>
      </c>
      <c r="I646" s="39" t="n">
        <f aca="false">'Exhibiciones '!AG398</f>
        <v>0</v>
      </c>
      <c r="L646" s="56" t="n">
        <f aca="false">SUM(F646:K646)</f>
        <v>0</v>
      </c>
      <c r="M646" s="40" t="n">
        <v>1</v>
      </c>
    </row>
    <row r="647" customFormat="false" ht="15" hidden="false" customHeight="false" outlineLevel="0" collapsed="false">
      <c r="A647" s="55" t="str">
        <f aca="false">'Exhibiciones '!$A$4</f>
        <v>ECATEPEC</v>
      </c>
      <c r="L647" s="56" t="n">
        <f aca="false">SUM(F647:K647)</f>
        <v>0</v>
      </c>
      <c r="M647" s="40" t="n">
        <v>1</v>
      </c>
    </row>
    <row r="648" customFormat="false" ht="15" hidden="false" customHeight="false" outlineLevel="0" collapsed="false">
      <c r="A648" s="55" t="str">
        <f aca="false">'Exhibiciones '!$A$4</f>
        <v>ECATEPEC</v>
      </c>
      <c r="B648" s="39" t="str">
        <f aca="false">'Exhibiciones '!D400</f>
        <v>Caballeros</v>
      </c>
      <c r="C648" s="39" t="n">
        <f aca="false">'Exhibiciones '!U400</f>
        <v>139272</v>
      </c>
      <c r="D648" s="39" t="str">
        <f aca="false">'Exhibiciones '!V400</f>
        <v>Guzman Navarrete Arlen Esmeralda</v>
      </c>
      <c r="E648" s="39" t="n">
        <f aca="false">'Exhibiciones '!F400</f>
        <v>66</v>
      </c>
      <c r="H648" s="39" t="n">
        <f aca="false">'Exhibiciones '!AF400</f>
        <v>0</v>
      </c>
      <c r="I648" s="39" t="n">
        <f aca="false">'Exhibiciones '!AG400</f>
        <v>0</v>
      </c>
      <c r="L648" s="56" t="n">
        <f aca="false">SUM(F648:K648)</f>
        <v>0</v>
      </c>
      <c r="M648" s="40" t="n">
        <v>1</v>
      </c>
    </row>
    <row r="649" customFormat="false" ht="15" hidden="false" customHeight="false" outlineLevel="0" collapsed="false">
      <c r="A649" s="55" t="str">
        <f aca="false">'Exhibiciones '!$A$4</f>
        <v>ECATEPEC</v>
      </c>
      <c r="B649" s="39" t="str">
        <f aca="false">'Exhibiciones '!D401</f>
        <v>Caballeros</v>
      </c>
      <c r="C649" s="39" t="n">
        <f aca="false">'Exhibiciones '!U401</f>
        <v>139272</v>
      </c>
      <c r="D649" s="39" t="str">
        <f aca="false">'Exhibiciones '!V401</f>
        <v>Guzman Navarrete Arlen Esmeralda</v>
      </c>
      <c r="E649" s="39" t="n">
        <f aca="false">'Exhibiciones '!F401</f>
        <v>62</v>
      </c>
      <c r="H649" s="39" t="n">
        <f aca="false">'Exhibiciones '!AF401</f>
        <v>0</v>
      </c>
      <c r="I649" s="39" t="n">
        <f aca="false">'Exhibiciones '!AG401</f>
        <v>0</v>
      </c>
      <c r="L649" s="56" t="n">
        <f aca="false">SUM(F649:K649)</f>
        <v>0</v>
      </c>
      <c r="M649" s="40" t="n">
        <v>1</v>
      </c>
    </row>
    <row r="650" customFormat="false" ht="15" hidden="false" customHeight="false" outlineLevel="0" collapsed="false">
      <c r="A650" s="55" t="str">
        <f aca="false">'Exhibiciones '!$A$4</f>
        <v>ECATEPEC</v>
      </c>
      <c r="B650" s="39" t="str">
        <f aca="false">'Exhibiciones '!D402</f>
        <v>Caballeros</v>
      </c>
      <c r="C650" s="39" t="n">
        <f aca="false">'Exhibiciones '!U402</f>
        <v>145379</v>
      </c>
      <c r="D650" s="39" t="str">
        <f aca="false">'Exhibiciones '!V402</f>
        <v/>
      </c>
      <c r="E650" s="39" t="n">
        <f aca="false">'Exhibiciones '!F402</f>
        <v>74</v>
      </c>
      <c r="H650" s="39" t="n">
        <f aca="false">'Exhibiciones '!AF402</f>
        <v>0</v>
      </c>
      <c r="I650" s="39" t="n">
        <f aca="false">'Exhibiciones '!AG402</f>
        <v>0</v>
      </c>
      <c r="L650" s="56" t="n">
        <f aca="false">SUM(F650:K650)</f>
        <v>0</v>
      </c>
      <c r="M650" s="40" t="n">
        <v>1</v>
      </c>
    </row>
    <row r="651" customFormat="false" ht="15" hidden="false" customHeight="false" outlineLevel="0" collapsed="false">
      <c r="A651" s="55" t="str">
        <f aca="false">'Exhibiciones '!$A$4</f>
        <v>ECATEPEC</v>
      </c>
      <c r="B651" s="39" t="str">
        <f aca="false">'Exhibiciones '!D403</f>
        <v>Caballeros</v>
      </c>
      <c r="C651" s="39" t="n">
        <f aca="false">'Exhibiciones '!U403</f>
        <v>145379</v>
      </c>
      <c r="D651" s="39" t="str">
        <f aca="false">'Exhibiciones '!V403</f>
        <v/>
      </c>
      <c r="E651" s="39" t="n">
        <f aca="false">'Exhibiciones '!F403</f>
        <v>85</v>
      </c>
      <c r="H651" s="39" t="n">
        <f aca="false">'Exhibiciones '!AF403</f>
        <v>0</v>
      </c>
      <c r="I651" s="39" t="n">
        <f aca="false">'Exhibiciones '!AG403</f>
        <v>0</v>
      </c>
      <c r="L651" s="56" t="n">
        <f aca="false">SUM(F651:K651)</f>
        <v>0</v>
      </c>
      <c r="M651" s="40" t="n">
        <v>1</v>
      </c>
    </row>
    <row r="652" customFormat="false" ht="15" hidden="false" customHeight="false" outlineLevel="0" collapsed="false">
      <c r="A652" s="55" t="str">
        <f aca="false">'Exhibiciones '!$A$4</f>
        <v>ECATEPEC</v>
      </c>
      <c r="B652" s="39" t="str">
        <f aca="false">'Exhibiciones '!D404</f>
        <v>Caballeros</v>
      </c>
      <c r="C652" s="39" t="n">
        <f aca="false">'Exhibiciones '!U404</f>
        <v>145379</v>
      </c>
      <c r="D652" s="39" t="str">
        <f aca="false">'Exhibiciones '!V404</f>
        <v/>
      </c>
      <c r="E652" s="39" t="n">
        <f aca="false">'Exhibiciones '!F404</f>
        <v>51</v>
      </c>
      <c r="H652" s="39" t="n">
        <f aca="false">'Exhibiciones '!AF404</f>
        <v>0</v>
      </c>
      <c r="I652" s="39" t="n">
        <f aca="false">'Exhibiciones '!AG404</f>
        <v>0</v>
      </c>
      <c r="L652" s="56" t="n">
        <f aca="false">SUM(F652:K652)</f>
        <v>0</v>
      </c>
      <c r="M652" s="40" t="n">
        <v>1</v>
      </c>
    </row>
    <row r="653" customFormat="false" ht="15" hidden="false" customHeight="false" outlineLevel="0" collapsed="false">
      <c r="A653" s="55" t="str">
        <f aca="false">'Exhibiciones '!$A$4</f>
        <v>ECATEPEC</v>
      </c>
      <c r="B653" s="39" t="str">
        <f aca="false">'Exhibiciones '!D405</f>
        <v>Caballeros</v>
      </c>
      <c r="C653" s="39" t="n">
        <f aca="false">'Exhibiciones '!U405</f>
        <v>155312</v>
      </c>
      <c r="D653" s="39" t="str">
        <f aca="false">'Exhibiciones '!V405</f>
        <v>Rosas Paniagua Elizabeth</v>
      </c>
      <c r="E653" s="39" t="n">
        <f aca="false">'Exhibiciones '!F405</f>
        <v>75</v>
      </c>
      <c r="H653" s="39" t="n">
        <f aca="false">'Exhibiciones '!AF405</f>
        <v>0</v>
      </c>
      <c r="I653" s="39" t="n">
        <f aca="false">'Exhibiciones '!AG405</f>
        <v>0</v>
      </c>
      <c r="L653" s="56" t="n">
        <f aca="false">SUM(F653:K653)</f>
        <v>0</v>
      </c>
      <c r="M653" s="40" t="n">
        <v>1</v>
      </c>
    </row>
    <row r="654" customFormat="false" ht="15" hidden="false" customHeight="false" outlineLevel="0" collapsed="false">
      <c r="A654" s="55" t="str">
        <f aca="false">'Exhibiciones '!$A$4</f>
        <v>ECATEPEC</v>
      </c>
      <c r="B654" s="39" t="str">
        <f aca="false">'Exhibiciones '!D406</f>
        <v>Caballeros</v>
      </c>
      <c r="C654" s="39" t="n">
        <f aca="false">'Exhibiciones '!U406</f>
        <v>155312</v>
      </c>
      <c r="D654" s="39" t="str">
        <f aca="false">'Exhibiciones '!V406</f>
        <v>Rosas Paniagua Elizabeth</v>
      </c>
      <c r="E654" s="39" t="n">
        <f aca="false">'Exhibiciones '!F406</f>
        <v>60</v>
      </c>
      <c r="H654" s="39" t="n">
        <f aca="false">'Exhibiciones '!AF406</f>
        <v>0</v>
      </c>
      <c r="I654" s="39" t="n">
        <f aca="false">'Exhibiciones '!AG406</f>
        <v>0</v>
      </c>
      <c r="L654" s="56" t="n">
        <f aca="false">SUM(F654:K654)</f>
        <v>0</v>
      </c>
      <c r="M654" s="40" t="n">
        <v>1</v>
      </c>
    </row>
    <row r="655" customFormat="false" ht="15" hidden="false" customHeight="false" outlineLevel="0" collapsed="false">
      <c r="A655" s="55" t="str">
        <f aca="false">'Exhibiciones '!$A$4</f>
        <v>ECATEPEC</v>
      </c>
      <c r="B655" s="39" t="str">
        <f aca="false">'Exhibiciones '!D407</f>
        <v>Caballeros</v>
      </c>
      <c r="C655" s="39" t="n">
        <f aca="false">'Exhibiciones '!U407</f>
        <v>155312</v>
      </c>
      <c r="D655" s="39" t="str">
        <f aca="false">'Exhibiciones '!V407</f>
        <v>Rosas Paniagua Elizabeth</v>
      </c>
      <c r="E655" s="39" t="n">
        <f aca="false">'Exhibiciones '!F407</f>
        <v>81</v>
      </c>
      <c r="H655" s="39" t="n">
        <f aca="false">'Exhibiciones '!AF407</f>
        <v>0</v>
      </c>
      <c r="I655" s="39" t="n">
        <f aca="false">'Exhibiciones '!AG407</f>
        <v>0</v>
      </c>
      <c r="L655" s="56" t="n">
        <f aca="false">SUM(F655:K655)</f>
        <v>0</v>
      </c>
      <c r="M655" s="40" t="n">
        <v>1</v>
      </c>
    </row>
    <row r="656" customFormat="false" ht="15" hidden="false" customHeight="false" outlineLevel="0" collapsed="false">
      <c r="A656" s="55" t="str">
        <f aca="false">'Exhibiciones '!$A$4</f>
        <v>ECATEPEC</v>
      </c>
      <c r="B656" s="39" t="str">
        <f aca="false">'Exhibiciones '!D408</f>
        <v>Caballeros</v>
      </c>
      <c r="C656" s="39" t="n">
        <f aca="false">'Exhibiciones '!U408</f>
        <v>139272</v>
      </c>
      <c r="D656" s="39" t="str">
        <f aca="false">'Exhibiciones '!V408</f>
        <v>Guzman Navarrete Arlen Esmeralda</v>
      </c>
      <c r="E656" s="39" t="n">
        <f aca="false">'Exhibiciones '!F408</f>
        <v>57</v>
      </c>
      <c r="H656" s="39" t="n">
        <f aca="false">'Exhibiciones '!AF408</f>
        <v>0</v>
      </c>
      <c r="I656" s="39" t="n">
        <f aca="false">'Exhibiciones '!AG408</f>
        <v>0</v>
      </c>
      <c r="L656" s="56" t="n">
        <f aca="false">SUM(F656:K656)</f>
        <v>0</v>
      </c>
      <c r="M656" s="40" t="n">
        <v>1</v>
      </c>
    </row>
    <row r="657" customFormat="false" ht="15" hidden="false" customHeight="false" outlineLevel="0" collapsed="false">
      <c r="A657" s="55" t="str">
        <f aca="false">'Exhibiciones '!$A$4</f>
        <v>ECATEPEC</v>
      </c>
      <c r="B657" s="39" t="str">
        <f aca="false">'Exhibiciones '!D409</f>
        <v>Caballeros</v>
      </c>
      <c r="C657" s="39" t="n">
        <f aca="false">'Exhibiciones '!U409</f>
        <v>0</v>
      </c>
      <c r="D657" s="39" t="str">
        <f aca="false">'Exhibiciones '!V409</f>
        <v/>
      </c>
      <c r="E657" s="39" t="str">
        <f aca="false">'Exhibiciones '!F409</f>
        <v>-</v>
      </c>
      <c r="H657" s="39" t="n">
        <f aca="false">'Exhibiciones '!AF409</f>
        <v>0</v>
      </c>
      <c r="I657" s="39" t="n">
        <f aca="false">'Exhibiciones '!AG409</f>
        <v>0</v>
      </c>
      <c r="L657" s="56" t="n">
        <f aca="false">SUM(F657:K657)</f>
        <v>0</v>
      </c>
      <c r="M657" s="40" t="n">
        <v>1</v>
      </c>
    </row>
    <row r="658" customFormat="false" ht="15" hidden="false" customHeight="false" outlineLevel="0" collapsed="false">
      <c r="A658" s="55" t="str">
        <f aca="false">'Exhibiciones '!$A$4</f>
        <v>ECATEPEC</v>
      </c>
      <c r="B658" s="39" t="str">
        <f aca="false">'Exhibiciones '!D410</f>
        <v>Caballeros</v>
      </c>
      <c r="C658" s="39" t="n">
        <f aca="false">'Exhibiciones '!U410</f>
        <v>0</v>
      </c>
      <c r="D658" s="39" t="str">
        <f aca="false">'Exhibiciones '!V410</f>
        <v/>
      </c>
      <c r="E658" s="39" t="str">
        <f aca="false">'Exhibiciones '!F410</f>
        <v>-</v>
      </c>
      <c r="H658" s="39" t="n">
        <f aca="false">'Exhibiciones '!AF410</f>
        <v>0</v>
      </c>
      <c r="I658" s="39" t="n">
        <f aca="false">'Exhibiciones '!AG410</f>
        <v>0</v>
      </c>
      <c r="L658" s="56" t="n">
        <f aca="false">SUM(F658:K658)</f>
        <v>0</v>
      </c>
      <c r="M658" s="40" t="n">
        <v>1</v>
      </c>
    </row>
    <row r="659" customFormat="false" ht="15" hidden="false" customHeight="false" outlineLevel="0" collapsed="false">
      <c r="A659" s="55" t="str">
        <f aca="false">'Exhibiciones '!$A$4</f>
        <v>ECATEPEC</v>
      </c>
      <c r="B659" s="39" t="str">
        <f aca="false">'Exhibiciones '!D411</f>
        <v>Caballeros</v>
      </c>
      <c r="C659" s="39" t="n">
        <f aca="false">'Exhibiciones '!U411</f>
        <v>0</v>
      </c>
      <c r="D659" s="39" t="str">
        <f aca="false">'Exhibiciones '!V411</f>
        <v/>
      </c>
      <c r="E659" s="39" t="str">
        <f aca="false">'Exhibiciones '!F411</f>
        <v>-</v>
      </c>
      <c r="H659" s="39" t="n">
        <f aca="false">'Exhibiciones '!AF411</f>
        <v>0</v>
      </c>
      <c r="I659" s="39" t="n">
        <f aca="false">'Exhibiciones '!AG411</f>
        <v>0</v>
      </c>
      <c r="L659" s="56" t="n">
        <f aca="false">SUM(F659:K659)</f>
        <v>0</v>
      </c>
      <c r="M659" s="40" t="n">
        <v>1</v>
      </c>
    </row>
    <row r="660" customFormat="false" ht="15" hidden="false" customHeight="false" outlineLevel="0" collapsed="false">
      <c r="A660" s="55" t="str">
        <f aca="false">'Exhibiciones '!$A$4</f>
        <v>ECATEPEC</v>
      </c>
      <c r="B660" s="39" t="str">
        <f aca="false">'Exhibiciones '!D412</f>
        <v>Caballeros</v>
      </c>
      <c r="C660" s="39" t="n">
        <f aca="false">'Exhibiciones '!U412</f>
        <v>0</v>
      </c>
      <c r="D660" s="39" t="str">
        <f aca="false">'Exhibiciones '!V412</f>
        <v/>
      </c>
      <c r="E660" s="39" t="str">
        <f aca="false">'Exhibiciones '!F412</f>
        <v>-</v>
      </c>
      <c r="H660" s="39" t="n">
        <f aca="false">'Exhibiciones '!AF412</f>
        <v>0</v>
      </c>
      <c r="I660" s="39" t="n">
        <f aca="false">'Exhibiciones '!AG412</f>
        <v>0</v>
      </c>
      <c r="L660" s="56" t="n">
        <f aca="false">SUM(F660:K660)</f>
        <v>0</v>
      </c>
      <c r="M660" s="40" t="n">
        <v>1</v>
      </c>
    </row>
    <row r="661" customFormat="false" ht="15" hidden="false" customHeight="false" outlineLevel="0" collapsed="false">
      <c r="A661" s="55" t="str">
        <f aca="false">'Exhibiciones '!$A$4</f>
        <v>ECATEPEC</v>
      </c>
      <c r="B661" s="39" t="str">
        <f aca="false">'Exhibiciones '!D413</f>
        <v>Caballeros</v>
      </c>
      <c r="C661" s="39" t="n">
        <f aca="false">'Exhibiciones '!U413</f>
        <v>0</v>
      </c>
      <c r="D661" s="39" t="str">
        <f aca="false">'Exhibiciones '!V413</f>
        <v/>
      </c>
      <c r="E661" s="39" t="str">
        <f aca="false">'Exhibiciones '!F413</f>
        <v>-</v>
      </c>
      <c r="H661" s="39" t="n">
        <f aca="false">'Exhibiciones '!AF413</f>
        <v>0</v>
      </c>
      <c r="I661" s="39" t="n">
        <f aca="false">'Exhibiciones '!AG413</f>
        <v>0</v>
      </c>
      <c r="L661" s="56" t="n">
        <f aca="false">SUM(F661:K661)</f>
        <v>0</v>
      </c>
      <c r="M661" s="40" t="n">
        <v>1</v>
      </c>
    </row>
    <row r="662" customFormat="false" ht="15" hidden="false" customHeight="false" outlineLevel="0" collapsed="false">
      <c r="A662" s="55" t="str">
        <f aca="false">'Exhibiciones '!$A$4</f>
        <v>ECATEPEC</v>
      </c>
      <c r="B662" s="39" t="str">
        <f aca="false">'Exhibiciones '!D414</f>
        <v>Caballeros</v>
      </c>
      <c r="C662" s="39" t="n">
        <f aca="false">'Exhibiciones '!U414</f>
        <v>0</v>
      </c>
      <c r="D662" s="39" t="str">
        <f aca="false">'Exhibiciones '!V414</f>
        <v/>
      </c>
      <c r="E662" s="39" t="str">
        <f aca="false">'Exhibiciones '!F414</f>
        <v>-</v>
      </c>
      <c r="H662" s="39" t="n">
        <f aca="false">'Exhibiciones '!AF414</f>
        <v>0</v>
      </c>
      <c r="I662" s="39" t="n">
        <f aca="false">'Exhibiciones '!AG414</f>
        <v>0</v>
      </c>
      <c r="L662" s="56" t="n">
        <f aca="false">SUM(F662:K662)</f>
        <v>0</v>
      </c>
      <c r="M662" s="40" t="n">
        <v>1</v>
      </c>
    </row>
    <row r="663" customFormat="false" ht="15" hidden="false" customHeight="false" outlineLevel="0" collapsed="false">
      <c r="A663" s="55" t="str">
        <f aca="false">'Exhibiciones '!$A$4</f>
        <v>ECATEPEC</v>
      </c>
      <c r="B663" s="39" t="str">
        <f aca="false">'Exhibiciones '!D415</f>
        <v>Caballeros</v>
      </c>
      <c r="C663" s="39" t="n">
        <f aca="false">'Exhibiciones '!U415</f>
        <v>0</v>
      </c>
      <c r="D663" s="39" t="str">
        <f aca="false">'Exhibiciones '!V415</f>
        <v/>
      </c>
      <c r="E663" s="39" t="str">
        <f aca="false">'Exhibiciones '!F415</f>
        <v>-</v>
      </c>
      <c r="H663" s="39" t="n">
        <f aca="false">'Exhibiciones '!AF415</f>
        <v>0</v>
      </c>
      <c r="I663" s="39" t="n">
        <f aca="false">'Exhibiciones '!AG415</f>
        <v>0</v>
      </c>
      <c r="L663" s="56" t="n">
        <f aca="false">SUM(F663:K663)</f>
        <v>0</v>
      </c>
      <c r="M663" s="40" t="n">
        <v>1</v>
      </c>
    </row>
    <row r="664" customFormat="false" ht="15" hidden="false" customHeight="false" outlineLevel="0" collapsed="false">
      <c r="A664" s="55" t="str">
        <f aca="false">'Exhibiciones '!$A$4</f>
        <v>ECATEPEC</v>
      </c>
      <c r="B664" s="39" t="str">
        <f aca="false">'Exhibiciones '!D416</f>
        <v>Caballeros</v>
      </c>
      <c r="C664" s="39" t="n">
        <f aca="false">'Exhibiciones '!U416</f>
        <v>0</v>
      </c>
      <c r="D664" s="39" t="str">
        <f aca="false">'Exhibiciones '!V416</f>
        <v/>
      </c>
      <c r="E664" s="39" t="str">
        <f aca="false">'Exhibiciones '!F416</f>
        <v>-</v>
      </c>
      <c r="H664" s="39" t="n">
        <f aca="false">'Exhibiciones '!AF416</f>
        <v>0</v>
      </c>
      <c r="I664" s="39" t="n">
        <f aca="false">'Exhibiciones '!AG416</f>
        <v>0</v>
      </c>
      <c r="L664" s="56" t="n">
        <f aca="false">SUM(F664:K664)</f>
        <v>0</v>
      </c>
      <c r="M664" s="40" t="n">
        <v>1</v>
      </c>
    </row>
    <row r="665" customFormat="false" ht="15" hidden="false" customHeight="false" outlineLevel="0" collapsed="false">
      <c r="A665" s="55" t="str">
        <f aca="false">'Exhibiciones '!$A$4</f>
        <v>ECATEPEC</v>
      </c>
      <c r="B665" s="39" t="str">
        <f aca="false">'Exhibiciones '!D417</f>
        <v>Caballeros</v>
      </c>
      <c r="C665" s="39" t="n">
        <f aca="false">'Exhibiciones '!U417</f>
        <v>0</v>
      </c>
      <c r="D665" s="39" t="str">
        <f aca="false">'Exhibiciones '!V417</f>
        <v/>
      </c>
      <c r="E665" s="39" t="str">
        <f aca="false">'Exhibiciones '!F417</f>
        <v>-</v>
      </c>
      <c r="H665" s="39" t="n">
        <f aca="false">'Exhibiciones '!AF417</f>
        <v>0</v>
      </c>
      <c r="I665" s="39" t="n">
        <f aca="false">'Exhibiciones '!AG417</f>
        <v>0</v>
      </c>
      <c r="L665" s="56" t="n">
        <f aca="false">SUM(F665:K665)</f>
        <v>0</v>
      </c>
      <c r="M665" s="40" t="n">
        <v>1</v>
      </c>
    </row>
    <row r="666" customFormat="false" ht="15" hidden="false" customHeight="false" outlineLevel="0" collapsed="false">
      <c r="A666" s="55" t="str">
        <f aca="false">'Exhibiciones '!$A$4</f>
        <v>ECATEPEC</v>
      </c>
      <c r="B666" s="39" t="str">
        <f aca="false">'Exhibiciones '!D418</f>
        <v>Caballeros</v>
      </c>
      <c r="C666" s="39" t="n">
        <f aca="false">'Exhibiciones '!U418</f>
        <v>0</v>
      </c>
      <c r="D666" s="39" t="str">
        <f aca="false">'Exhibiciones '!V418</f>
        <v/>
      </c>
      <c r="E666" s="39" t="str">
        <f aca="false">'Exhibiciones '!F418</f>
        <v>-</v>
      </c>
      <c r="H666" s="39" t="n">
        <f aca="false">'Exhibiciones '!AF418</f>
        <v>0</v>
      </c>
      <c r="I666" s="39" t="n">
        <f aca="false">'Exhibiciones '!AG418</f>
        <v>0</v>
      </c>
      <c r="L666" s="56" t="n">
        <f aca="false">SUM(F666:K666)</f>
        <v>0</v>
      </c>
      <c r="M666" s="40" t="n">
        <v>1</v>
      </c>
    </row>
    <row r="667" customFormat="false" ht="15" hidden="false" customHeight="false" outlineLevel="0" collapsed="false">
      <c r="A667" s="55" t="str">
        <f aca="false">'Exhibiciones '!$A$4</f>
        <v>ECATEPEC</v>
      </c>
      <c r="B667" s="39" t="str">
        <f aca="false">'Exhibiciones '!D419</f>
        <v>Caballeros</v>
      </c>
      <c r="C667" s="39" t="n">
        <f aca="false">'Exhibiciones '!U419</f>
        <v>0</v>
      </c>
      <c r="D667" s="39" t="str">
        <f aca="false">'Exhibiciones '!V419</f>
        <v/>
      </c>
      <c r="E667" s="39" t="str">
        <f aca="false">'Exhibiciones '!F419</f>
        <v>-</v>
      </c>
      <c r="H667" s="39" t="n">
        <f aca="false">'Exhibiciones '!AF419</f>
        <v>0</v>
      </c>
      <c r="I667" s="39" t="n">
        <f aca="false">'Exhibiciones '!AG419</f>
        <v>0</v>
      </c>
      <c r="L667" s="56" t="n">
        <f aca="false">SUM(F667:K667)</f>
        <v>0</v>
      </c>
      <c r="M667" s="40" t="n">
        <v>1</v>
      </c>
    </row>
    <row r="668" customFormat="false" ht="15" hidden="false" customHeight="false" outlineLevel="0" collapsed="false">
      <c r="A668" s="55" t="str">
        <f aca="false">'Exhibiciones '!$A$4</f>
        <v>ECATEPEC</v>
      </c>
      <c r="L668" s="56" t="n">
        <f aca="false">SUM(F668:K668)</f>
        <v>0</v>
      </c>
      <c r="M668" s="40" t="n">
        <v>1</v>
      </c>
    </row>
    <row r="669" customFormat="false" ht="15" hidden="false" customHeight="false" outlineLevel="0" collapsed="false">
      <c r="A669" s="55" t="str">
        <f aca="false">'Exhibiciones '!$A$4</f>
        <v>ECATEPEC</v>
      </c>
      <c r="B669" s="39" t="str">
        <f aca="false">'Exhibiciones '!D421</f>
        <v>Confort</v>
      </c>
      <c r="C669" s="39" t="n">
        <f aca="false">'Exhibiciones '!U411</f>
        <v>0</v>
      </c>
      <c r="D669" s="39" t="str">
        <f aca="false">'Exhibiciones '!V421</f>
        <v>Montiel Ramirez Cintya Elizabeth</v>
      </c>
      <c r="E669" s="39" t="n">
        <f aca="false">'Exhibiciones '!F421</f>
        <v>18</v>
      </c>
      <c r="H669" s="39" t="n">
        <f aca="false">'Exhibiciones '!AF421</f>
        <v>0</v>
      </c>
      <c r="I669" s="39" t="n">
        <f aca="false">'Exhibiciones '!AG421</f>
        <v>0</v>
      </c>
      <c r="L669" s="56" t="n">
        <f aca="false">SUM(F669:K669)</f>
        <v>0</v>
      </c>
      <c r="M669" s="40" t="n">
        <v>1</v>
      </c>
    </row>
    <row r="670" customFormat="false" ht="15" hidden="false" customHeight="false" outlineLevel="0" collapsed="false">
      <c r="A670" s="55" t="str">
        <f aca="false">'Exhibiciones '!$A$4</f>
        <v>ECATEPEC</v>
      </c>
      <c r="B670" s="39" t="str">
        <f aca="false">'Exhibiciones '!D422</f>
        <v>Confort</v>
      </c>
      <c r="C670" s="39" t="n">
        <f aca="false">'Exhibiciones '!U412</f>
        <v>0</v>
      </c>
      <c r="D670" s="39" t="str">
        <f aca="false">'Exhibiciones '!V422</f>
        <v>Montiel Ramirez Cintya Elizabeth</v>
      </c>
      <c r="E670" s="39" t="n">
        <f aca="false">'Exhibiciones '!F422</f>
        <v>59</v>
      </c>
      <c r="H670" s="39" t="n">
        <f aca="false">'Exhibiciones '!AF422</f>
        <v>0</v>
      </c>
      <c r="I670" s="39" t="n">
        <f aca="false">'Exhibiciones '!AG422</f>
        <v>0</v>
      </c>
      <c r="L670" s="56" t="n">
        <f aca="false">SUM(F670:K670)</f>
        <v>0</v>
      </c>
      <c r="M670" s="40" t="n">
        <v>1</v>
      </c>
    </row>
    <row r="671" customFormat="false" ht="15" hidden="false" customHeight="false" outlineLevel="0" collapsed="false">
      <c r="A671" s="55" t="str">
        <f aca="false">'Exhibiciones '!$A$4</f>
        <v>ECATEPEC</v>
      </c>
      <c r="B671" s="39" t="str">
        <f aca="false">'Exhibiciones '!D423</f>
        <v>Confort</v>
      </c>
      <c r="C671" s="39" t="n">
        <f aca="false">'Exhibiciones '!U413</f>
        <v>0</v>
      </c>
      <c r="D671" s="39" t="str">
        <f aca="false">'Exhibiciones '!V423</f>
        <v>Montiel Ramirez Cintya Elizabeth</v>
      </c>
      <c r="E671" s="39" t="n">
        <f aca="false">'Exhibiciones '!F423</f>
        <v>58</v>
      </c>
      <c r="H671" s="39" t="n">
        <f aca="false">'Exhibiciones '!AF423</f>
        <v>0</v>
      </c>
      <c r="I671" s="39" t="n">
        <f aca="false">'Exhibiciones '!AG423</f>
        <v>0</v>
      </c>
      <c r="L671" s="56" t="n">
        <f aca="false">SUM(F671:K671)</f>
        <v>0</v>
      </c>
      <c r="M671" s="40" t="n">
        <v>1</v>
      </c>
    </row>
    <row r="672" customFormat="false" ht="15" hidden="false" customHeight="false" outlineLevel="0" collapsed="false">
      <c r="A672" s="55" t="str">
        <f aca="false">'Exhibiciones '!$A$4</f>
        <v>ECATEPEC</v>
      </c>
      <c r="B672" s="39" t="str">
        <f aca="false">'Exhibiciones '!D424</f>
        <v>Confort</v>
      </c>
      <c r="C672" s="39" t="n">
        <f aca="false">'Exhibiciones '!U414</f>
        <v>0</v>
      </c>
      <c r="D672" s="39" t="str">
        <f aca="false">'Exhibiciones '!V424</f>
        <v>Castillo Ramirez Tania Mayeli</v>
      </c>
      <c r="E672" s="39" t="n">
        <f aca="false">'Exhibiciones '!F424</f>
        <v>56</v>
      </c>
      <c r="H672" s="39" t="n">
        <f aca="false">'Exhibiciones '!AF424</f>
        <v>0</v>
      </c>
      <c r="I672" s="39" t="n">
        <f aca="false">'Exhibiciones '!AG424</f>
        <v>0</v>
      </c>
      <c r="L672" s="56" t="n">
        <f aca="false">SUM(F672:K672)</f>
        <v>0</v>
      </c>
      <c r="M672" s="40" t="n">
        <v>1</v>
      </c>
    </row>
    <row r="673" customFormat="false" ht="15" hidden="false" customHeight="false" outlineLevel="0" collapsed="false">
      <c r="A673" s="55" t="str">
        <f aca="false">'Exhibiciones '!$A$4</f>
        <v>ECATEPEC</v>
      </c>
      <c r="B673" s="39" t="str">
        <f aca="false">'Exhibiciones '!D425</f>
        <v>Confort</v>
      </c>
      <c r="C673" s="39" t="n">
        <f aca="false">'Exhibiciones '!U415</f>
        <v>0</v>
      </c>
      <c r="D673" s="39" t="str">
        <f aca="false">'Exhibiciones '!V425</f>
        <v>Castillo Ramirez Tania Mayeli</v>
      </c>
      <c r="E673" s="39" t="n">
        <f aca="false">'Exhibiciones '!F425</f>
        <v>50</v>
      </c>
      <c r="H673" s="39" t="n">
        <f aca="false">'Exhibiciones '!AF425</f>
        <v>0</v>
      </c>
      <c r="I673" s="39" t="n">
        <f aca="false">'Exhibiciones '!AG425</f>
        <v>0</v>
      </c>
      <c r="L673" s="56" t="n">
        <f aca="false">SUM(F673:K673)</f>
        <v>0</v>
      </c>
      <c r="M673" s="40" t="n">
        <v>1</v>
      </c>
    </row>
    <row r="674" customFormat="false" ht="15" hidden="false" customHeight="false" outlineLevel="0" collapsed="false">
      <c r="A674" s="55" t="str">
        <f aca="false">'Exhibiciones '!$A$4</f>
        <v>ECATEPEC</v>
      </c>
      <c r="B674" s="39" t="str">
        <f aca="false">'Exhibiciones '!D426</f>
        <v>Confort</v>
      </c>
      <c r="C674" s="39" t="n">
        <f aca="false">'Exhibiciones '!U416</f>
        <v>0</v>
      </c>
      <c r="D674" s="39" t="str">
        <f aca="false">'Exhibiciones '!V426</f>
        <v>Castillo Ramirez Tania Mayeli</v>
      </c>
      <c r="E674" s="39" t="n">
        <f aca="false">'Exhibiciones '!F426</f>
        <v>34</v>
      </c>
      <c r="H674" s="39" t="n">
        <f aca="false">'Exhibiciones '!AF426</f>
        <v>0</v>
      </c>
      <c r="I674" s="39" t="n">
        <f aca="false">'Exhibiciones '!AG426</f>
        <v>0</v>
      </c>
      <c r="L674" s="56" t="n">
        <f aca="false">SUM(F674:K674)</f>
        <v>0</v>
      </c>
      <c r="M674" s="40" t="n">
        <v>1</v>
      </c>
    </row>
    <row r="675" customFormat="false" ht="15" hidden="false" customHeight="false" outlineLevel="0" collapsed="false">
      <c r="A675" s="55" t="str">
        <f aca="false">'Exhibiciones '!$A$4</f>
        <v>ECATEPEC</v>
      </c>
      <c r="B675" s="39" t="str">
        <f aca="false">'Exhibiciones '!D427</f>
        <v>Confort</v>
      </c>
      <c r="C675" s="39" t="n">
        <f aca="false">'Exhibiciones '!U417</f>
        <v>0</v>
      </c>
      <c r="D675" s="39" t="str">
        <f aca="false">'Exhibiciones '!V427</f>
        <v/>
      </c>
      <c r="E675" s="39" t="str">
        <f aca="false">'Exhibiciones '!F427</f>
        <v>-</v>
      </c>
      <c r="H675" s="39" t="n">
        <f aca="false">'Exhibiciones '!AF427</f>
        <v>0</v>
      </c>
      <c r="I675" s="39" t="n">
        <f aca="false">'Exhibiciones '!AG427</f>
        <v>0</v>
      </c>
      <c r="L675" s="56" t="n">
        <f aca="false">SUM(F675:K675)</f>
        <v>0</v>
      </c>
      <c r="M675" s="40" t="n">
        <v>1</v>
      </c>
    </row>
    <row r="676" customFormat="false" ht="15" hidden="false" customHeight="false" outlineLevel="0" collapsed="false">
      <c r="A676" s="55" t="str">
        <f aca="false">'Exhibiciones '!$A$4</f>
        <v>ECATEPEC</v>
      </c>
      <c r="B676" s="39" t="str">
        <f aca="false">'Exhibiciones '!D428</f>
        <v>Confort</v>
      </c>
      <c r="C676" s="39" t="n">
        <f aca="false">'Exhibiciones '!U418</f>
        <v>0</v>
      </c>
      <c r="D676" s="39" t="str">
        <f aca="false">'Exhibiciones '!V428</f>
        <v/>
      </c>
      <c r="E676" s="39" t="str">
        <f aca="false">'Exhibiciones '!F428</f>
        <v>-</v>
      </c>
      <c r="H676" s="39" t="n">
        <f aca="false">'Exhibiciones '!AF428</f>
        <v>0</v>
      </c>
      <c r="I676" s="39" t="n">
        <f aca="false">'Exhibiciones '!AG428</f>
        <v>0</v>
      </c>
      <c r="L676" s="56" t="n">
        <f aca="false">SUM(F676:K676)</f>
        <v>0</v>
      </c>
      <c r="M676" s="40" t="n">
        <v>1</v>
      </c>
    </row>
    <row r="677" customFormat="false" ht="15" hidden="false" customHeight="false" outlineLevel="0" collapsed="false">
      <c r="A677" s="55" t="str">
        <f aca="false">'Exhibiciones '!$A$4</f>
        <v>ECATEPEC</v>
      </c>
      <c r="B677" s="39" t="str">
        <f aca="false">'Exhibiciones '!D429</f>
        <v>Confort</v>
      </c>
      <c r="C677" s="39" t="n">
        <f aca="false">'Exhibiciones '!U419</f>
        <v>0</v>
      </c>
      <c r="D677" s="39" t="str">
        <f aca="false">'Exhibiciones '!V429</f>
        <v/>
      </c>
      <c r="E677" s="39" t="str">
        <f aca="false">'Exhibiciones '!F429</f>
        <v>-</v>
      </c>
      <c r="H677" s="39" t="n">
        <f aca="false">'Exhibiciones '!AF429</f>
        <v>0</v>
      </c>
      <c r="I677" s="39" t="n">
        <f aca="false">'Exhibiciones '!AG429</f>
        <v>0</v>
      </c>
      <c r="L677" s="56" t="n">
        <f aca="false">SUM(F677:K677)</f>
        <v>0</v>
      </c>
      <c r="M677" s="40" t="n">
        <v>1</v>
      </c>
    </row>
    <row r="678" customFormat="false" ht="15" hidden="false" customHeight="false" outlineLevel="0" collapsed="false">
      <c r="A678" s="55" t="str">
        <f aca="false">'Exhibiciones '!$A$4</f>
        <v>ECATEPEC</v>
      </c>
      <c r="B678" s="39" t="str">
        <f aca="false">'Exhibiciones '!D430</f>
        <v>Confort</v>
      </c>
      <c r="C678" s="39" t="n">
        <f aca="false">'Exhibiciones '!U420</f>
        <v>0</v>
      </c>
      <c r="D678" s="39" t="str">
        <f aca="false">'Exhibiciones '!V430</f>
        <v/>
      </c>
      <c r="E678" s="39" t="str">
        <f aca="false">'Exhibiciones '!F430</f>
        <v>-</v>
      </c>
      <c r="H678" s="39" t="n">
        <f aca="false">'Exhibiciones '!AF430</f>
        <v>0</v>
      </c>
      <c r="I678" s="39" t="n">
        <f aca="false">'Exhibiciones '!AG430</f>
        <v>0</v>
      </c>
      <c r="L678" s="56" t="n">
        <f aca="false">SUM(F678:K678)</f>
        <v>0</v>
      </c>
      <c r="M678" s="40" t="n">
        <v>1</v>
      </c>
    </row>
    <row r="679" customFormat="false" ht="15" hidden="false" customHeight="false" outlineLevel="0" collapsed="false">
      <c r="A679" s="55" t="str">
        <f aca="false">'Exhibiciones '!$A$4</f>
        <v>ECATEPEC</v>
      </c>
      <c r="B679" s="39" t="str">
        <f aca="false">'Exhibiciones '!D431</f>
        <v>Confort</v>
      </c>
      <c r="C679" s="39" t="n">
        <f aca="false">'Exhibiciones '!U421</f>
        <v>136675</v>
      </c>
      <c r="D679" s="39" t="str">
        <f aca="false">'Exhibiciones '!V431</f>
        <v/>
      </c>
      <c r="E679" s="39" t="str">
        <f aca="false">'Exhibiciones '!F431</f>
        <v>-</v>
      </c>
      <c r="H679" s="39" t="n">
        <f aca="false">'Exhibiciones '!AF431</f>
        <v>0</v>
      </c>
      <c r="I679" s="39" t="n">
        <f aca="false">'Exhibiciones '!AG431</f>
        <v>0</v>
      </c>
      <c r="L679" s="56" t="n">
        <f aca="false">SUM(F679:K679)</f>
        <v>0</v>
      </c>
      <c r="M679" s="40" t="n">
        <v>1</v>
      </c>
    </row>
    <row r="680" customFormat="false" ht="15" hidden="false" customHeight="false" outlineLevel="0" collapsed="false">
      <c r="A680" s="55" t="str">
        <f aca="false">'Exhibiciones '!$A$4</f>
        <v>ECATEPEC</v>
      </c>
      <c r="B680" s="39" t="str">
        <f aca="false">'Exhibiciones '!D432</f>
        <v>Confort</v>
      </c>
      <c r="C680" s="39" t="n">
        <f aca="false">'Exhibiciones '!U422</f>
        <v>136675</v>
      </c>
      <c r="D680" s="39" t="str">
        <f aca="false">'Exhibiciones '!V432</f>
        <v/>
      </c>
      <c r="E680" s="39" t="str">
        <f aca="false">'Exhibiciones '!F432</f>
        <v>-</v>
      </c>
      <c r="H680" s="39" t="n">
        <f aca="false">'Exhibiciones '!AF432</f>
        <v>0</v>
      </c>
      <c r="I680" s="39" t="n">
        <f aca="false">'Exhibiciones '!AG432</f>
        <v>0</v>
      </c>
      <c r="L680" s="56" t="n">
        <f aca="false">SUM(F680:K680)</f>
        <v>0</v>
      </c>
      <c r="M680" s="40" t="n">
        <v>1</v>
      </c>
    </row>
    <row r="681" customFormat="false" ht="15" hidden="false" customHeight="false" outlineLevel="0" collapsed="false">
      <c r="A681" s="55" t="str">
        <f aca="false">'Exhibiciones '!$A$4</f>
        <v>ECATEPEC</v>
      </c>
      <c r="B681" s="39" t="str">
        <f aca="false">'Exhibiciones '!D433</f>
        <v>Confort</v>
      </c>
      <c r="C681" s="39" t="n">
        <f aca="false">'Exhibiciones '!U423</f>
        <v>136675</v>
      </c>
      <c r="D681" s="39" t="str">
        <f aca="false">'Exhibiciones '!V433</f>
        <v/>
      </c>
      <c r="E681" s="39" t="str">
        <f aca="false">'Exhibiciones '!F433</f>
        <v>-</v>
      </c>
      <c r="H681" s="39" t="n">
        <f aca="false">'Exhibiciones '!AF433</f>
        <v>0</v>
      </c>
      <c r="I681" s="39" t="n">
        <f aca="false">'Exhibiciones '!AG433</f>
        <v>0</v>
      </c>
      <c r="L681" s="56" t="n">
        <f aca="false">SUM(F681:K681)</f>
        <v>0</v>
      </c>
      <c r="M681" s="40" t="n">
        <v>1</v>
      </c>
    </row>
    <row r="682" customFormat="false" ht="15" hidden="false" customHeight="false" outlineLevel="0" collapsed="false">
      <c r="A682" s="55" t="str">
        <f aca="false">'Exhibiciones '!$A$4</f>
        <v>ECATEPEC</v>
      </c>
      <c r="B682" s="39" t="str">
        <f aca="false">'Exhibiciones '!D434</f>
        <v>Confort</v>
      </c>
      <c r="C682" s="39" t="n">
        <f aca="false">'Exhibiciones '!U424</f>
        <v>127209</v>
      </c>
      <c r="D682" s="39" t="str">
        <f aca="false">'Exhibiciones '!V434</f>
        <v/>
      </c>
      <c r="E682" s="39" t="str">
        <f aca="false">'Exhibiciones '!F434</f>
        <v>-</v>
      </c>
      <c r="H682" s="39" t="n">
        <f aca="false">'Exhibiciones '!AF434</f>
        <v>0</v>
      </c>
      <c r="I682" s="39" t="n">
        <f aca="false">'Exhibiciones '!AG434</f>
        <v>0</v>
      </c>
      <c r="L682" s="56" t="n">
        <f aca="false">SUM(F682:K682)</f>
        <v>0</v>
      </c>
      <c r="M682" s="40" t="n">
        <v>1</v>
      </c>
    </row>
    <row r="683" customFormat="false" ht="15" hidden="false" customHeight="false" outlineLevel="0" collapsed="false">
      <c r="A683" s="55" t="str">
        <f aca="false">'Exhibiciones '!$A$4</f>
        <v>ECATEPEC</v>
      </c>
      <c r="B683" s="39" t="str">
        <f aca="false">'Exhibiciones '!D435</f>
        <v>Confort</v>
      </c>
      <c r="C683" s="39" t="n">
        <f aca="false">'Exhibiciones '!U425</f>
        <v>127209</v>
      </c>
      <c r="D683" s="39" t="str">
        <f aca="false">'Exhibiciones '!V435</f>
        <v/>
      </c>
      <c r="E683" s="39" t="str">
        <f aca="false">'Exhibiciones '!F435</f>
        <v>-</v>
      </c>
      <c r="H683" s="39" t="n">
        <f aca="false">'Exhibiciones '!AF435</f>
        <v>0</v>
      </c>
      <c r="I683" s="39" t="n">
        <f aca="false">'Exhibiciones '!AG435</f>
        <v>0</v>
      </c>
      <c r="L683" s="56" t="n">
        <f aca="false">SUM(F683:K683)</f>
        <v>0</v>
      </c>
      <c r="M683" s="40" t="n">
        <v>1</v>
      </c>
    </row>
    <row r="684" customFormat="false" ht="15" hidden="false" customHeight="false" outlineLevel="0" collapsed="false">
      <c r="A684" s="55" t="str">
        <f aca="false">'Exhibiciones '!$A$4</f>
        <v>ECATEPEC</v>
      </c>
      <c r="L684" s="56" t="n">
        <f aca="false">SUM(F684:K684)</f>
        <v>0</v>
      </c>
      <c r="M684" s="40" t="n">
        <v>1</v>
      </c>
    </row>
    <row r="685" customFormat="false" ht="15" hidden="false" customHeight="false" outlineLevel="0" collapsed="false">
      <c r="A685" s="55" t="str">
        <f aca="false">'Exhibiciones '!$A$4</f>
        <v>ECATEPEC</v>
      </c>
      <c r="B685" s="39" t="str">
        <f aca="false">'Exhibiciones '!D437</f>
        <v>Escolar</v>
      </c>
      <c r="C685" s="39" t="n">
        <f aca="false">'Exhibiciones '!U437</f>
        <v>155932</v>
      </c>
      <c r="D685" s="39" t="str">
        <f aca="false">'Exhibiciones '!V437</f>
        <v/>
      </c>
      <c r="E685" s="39" t="n">
        <f aca="false">'Exhibiciones '!F437</f>
        <v>29</v>
      </c>
      <c r="H685" s="39" t="n">
        <f aca="false">'Exhibiciones '!AF437</f>
        <v>0</v>
      </c>
      <c r="I685" s="39" t="n">
        <f aca="false">'Exhibiciones '!AG437</f>
        <v>0</v>
      </c>
      <c r="L685" s="56" t="n">
        <f aca="false">SUM(F685:K685)</f>
        <v>0</v>
      </c>
      <c r="M685" s="40" t="n">
        <v>1</v>
      </c>
    </row>
    <row r="686" customFormat="false" ht="15" hidden="false" customHeight="false" outlineLevel="0" collapsed="false">
      <c r="A686" s="55" t="str">
        <f aca="false">'Exhibiciones '!$A$4</f>
        <v>ECATEPEC</v>
      </c>
      <c r="B686" s="39" t="str">
        <f aca="false">'Exhibiciones '!D438</f>
        <v>Escolar</v>
      </c>
      <c r="C686" s="39" t="n">
        <f aca="false">'Exhibiciones '!U438</f>
        <v>155932</v>
      </c>
      <c r="D686" s="39" t="str">
        <f aca="false">'Exhibiciones '!V438</f>
        <v/>
      </c>
      <c r="E686" s="39" t="n">
        <f aca="false">'Exhibiciones '!F438</f>
        <v>68</v>
      </c>
      <c r="H686" s="39" t="n">
        <f aca="false">'Exhibiciones '!AF438</f>
        <v>0</v>
      </c>
      <c r="I686" s="39" t="n">
        <f aca="false">'Exhibiciones '!AG438</f>
        <v>0</v>
      </c>
      <c r="L686" s="56" t="n">
        <f aca="false">SUM(F686:K686)</f>
        <v>0</v>
      </c>
      <c r="M686" s="40" t="n">
        <v>1</v>
      </c>
    </row>
    <row r="687" customFormat="false" ht="15" hidden="false" customHeight="false" outlineLevel="0" collapsed="false">
      <c r="A687" s="55" t="str">
        <f aca="false">'Exhibiciones '!$A$4</f>
        <v>ECATEPEC</v>
      </c>
      <c r="B687" s="39" t="str">
        <f aca="false">'Exhibiciones '!D439</f>
        <v>Escolar</v>
      </c>
      <c r="C687" s="39" t="n">
        <f aca="false">'Exhibiciones '!U439</f>
        <v>155932</v>
      </c>
      <c r="D687" s="39" t="str">
        <f aca="false">'Exhibiciones '!V439</f>
        <v/>
      </c>
      <c r="E687" s="39" t="n">
        <f aca="false">'Exhibiciones '!F439</f>
        <v>43</v>
      </c>
      <c r="H687" s="39" t="n">
        <f aca="false">'Exhibiciones '!AF439</f>
        <v>0</v>
      </c>
      <c r="I687" s="39" t="n">
        <f aca="false">'Exhibiciones '!AG439</f>
        <v>0</v>
      </c>
      <c r="L687" s="56" t="n">
        <f aca="false">SUM(F687:K687)</f>
        <v>0</v>
      </c>
      <c r="M687" s="40" t="n">
        <v>1</v>
      </c>
    </row>
    <row r="688" customFormat="false" ht="15" hidden="false" customHeight="false" outlineLevel="0" collapsed="false">
      <c r="A688" s="55" t="str">
        <f aca="false">'Exhibiciones '!$A$4</f>
        <v>ECATEPEC</v>
      </c>
      <c r="B688" s="39" t="str">
        <f aca="false">'Exhibiciones '!D440</f>
        <v>Escolar</v>
      </c>
      <c r="C688" s="39" t="n">
        <f aca="false">'Exhibiciones '!U440</f>
        <v>127209</v>
      </c>
      <c r="D688" s="39" t="str">
        <f aca="false">'Exhibiciones '!V440</f>
        <v>Castillo Ramirez Tania Mayeli</v>
      </c>
      <c r="E688" s="39" t="n">
        <f aca="false">'Exhibiciones '!F440</f>
        <v>33</v>
      </c>
      <c r="H688" s="39" t="n">
        <f aca="false">'Exhibiciones '!AF440</f>
        <v>0</v>
      </c>
      <c r="I688" s="39" t="n">
        <f aca="false">'Exhibiciones '!AG440</f>
        <v>0</v>
      </c>
      <c r="L688" s="56" t="n">
        <f aca="false">SUM(F688:K688)</f>
        <v>0</v>
      </c>
      <c r="M688" s="40" t="n">
        <v>1</v>
      </c>
    </row>
    <row r="689" customFormat="false" ht="15" hidden="false" customHeight="false" outlineLevel="0" collapsed="false">
      <c r="A689" s="55" t="str">
        <f aca="false">'Exhibiciones '!$A$4</f>
        <v>ECATEPEC</v>
      </c>
      <c r="B689" s="39" t="str">
        <f aca="false">'Exhibiciones '!D441</f>
        <v>Escolar</v>
      </c>
      <c r="C689" s="39" t="n">
        <f aca="false">'Exhibiciones '!U441</f>
        <v>127209</v>
      </c>
      <c r="D689" s="39" t="str">
        <f aca="false">'Exhibiciones '!V441</f>
        <v>Castillo Ramirez Tania Mayeli</v>
      </c>
      <c r="E689" s="39" t="n">
        <f aca="false">'Exhibiciones '!F441</f>
        <v>51</v>
      </c>
      <c r="H689" s="39" t="n">
        <f aca="false">'Exhibiciones '!AF441</f>
        <v>0</v>
      </c>
      <c r="I689" s="39" t="n">
        <f aca="false">'Exhibiciones '!AG441</f>
        <v>0</v>
      </c>
      <c r="L689" s="56" t="n">
        <f aca="false">SUM(F689:K689)</f>
        <v>0</v>
      </c>
      <c r="M689" s="40" t="n">
        <v>1</v>
      </c>
    </row>
    <row r="690" customFormat="false" ht="15" hidden="false" customHeight="false" outlineLevel="0" collapsed="false">
      <c r="A690" s="55" t="str">
        <f aca="false">'Exhibiciones '!$A$4</f>
        <v>ECATEPEC</v>
      </c>
      <c r="B690" s="39" t="str">
        <f aca="false">'Exhibiciones '!D442</f>
        <v>Escolar</v>
      </c>
      <c r="C690" s="39" t="n">
        <f aca="false">'Exhibiciones '!U442</f>
        <v>136675</v>
      </c>
      <c r="D690" s="39" t="str">
        <f aca="false">'Exhibiciones '!V442</f>
        <v>Montiel Ramirez Cintya Elizabeth</v>
      </c>
      <c r="E690" s="39" t="n">
        <f aca="false">'Exhibiciones '!F442</f>
        <v>59</v>
      </c>
      <c r="H690" s="39" t="n">
        <f aca="false">'Exhibiciones '!AF442</f>
        <v>0</v>
      </c>
      <c r="I690" s="39" t="n">
        <f aca="false">'Exhibiciones '!AG442</f>
        <v>2</v>
      </c>
      <c r="L690" s="56" t="n">
        <f aca="false">SUM(F690:K690)</f>
        <v>2</v>
      </c>
      <c r="M690" s="40" t="n">
        <v>1</v>
      </c>
    </row>
    <row r="691" customFormat="false" ht="15" hidden="false" customHeight="false" outlineLevel="0" collapsed="false">
      <c r="A691" s="55" t="str">
        <f aca="false">'Exhibiciones '!$A$4</f>
        <v>ECATEPEC</v>
      </c>
      <c r="B691" s="39" t="str">
        <f aca="false">'Exhibiciones '!D443</f>
        <v>Escolar</v>
      </c>
      <c r="C691" s="39" t="n">
        <f aca="false">'Exhibiciones '!U443</f>
        <v>136675</v>
      </c>
      <c r="D691" s="39" t="str">
        <f aca="false">'Exhibiciones '!V443</f>
        <v>Montiel Ramirez Cintya Elizabeth</v>
      </c>
      <c r="E691" s="39" t="n">
        <f aca="false">'Exhibiciones '!F443</f>
        <v>47</v>
      </c>
      <c r="H691" s="39" t="n">
        <f aca="false">'Exhibiciones '!AF443</f>
        <v>0</v>
      </c>
      <c r="I691" s="39" t="n">
        <f aca="false">'Exhibiciones '!AG443</f>
        <v>0</v>
      </c>
      <c r="L691" s="56" t="n">
        <f aca="false">SUM(F691:K691)</f>
        <v>0</v>
      </c>
      <c r="M691" s="40" t="n">
        <v>1</v>
      </c>
    </row>
    <row r="692" customFormat="false" ht="15" hidden="false" customHeight="false" outlineLevel="0" collapsed="false">
      <c r="A692" s="55" t="str">
        <f aca="false">'Exhibiciones '!$A$4</f>
        <v>ECATEPEC</v>
      </c>
      <c r="B692" s="39" t="str">
        <f aca="false">'Exhibiciones '!D444</f>
        <v>Escolar</v>
      </c>
      <c r="C692" s="39" t="n">
        <f aca="false">'Exhibiciones '!U444</f>
        <v>0</v>
      </c>
      <c r="D692" s="39" t="str">
        <f aca="false">'Exhibiciones '!V444</f>
        <v/>
      </c>
      <c r="E692" s="39" t="str">
        <f aca="false">'Exhibiciones '!F444</f>
        <v>-</v>
      </c>
      <c r="H692" s="39" t="n">
        <f aca="false">'Exhibiciones '!AF444</f>
        <v>0</v>
      </c>
      <c r="I692" s="39" t="n">
        <f aca="false">'Exhibiciones '!AG444</f>
        <v>0</v>
      </c>
      <c r="L692" s="56" t="n">
        <f aca="false">SUM(F692:K692)</f>
        <v>0</v>
      </c>
      <c r="M692" s="40" t="n">
        <v>1</v>
      </c>
    </row>
    <row r="693" customFormat="false" ht="15" hidden="false" customHeight="false" outlineLevel="0" collapsed="false">
      <c r="A693" s="55" t="str">
        <f aca="false">'Exhibiciones '!$A$4</f>
        <v>ECATEPEC</v>
      </c>
      <c r="B693" s="39" t="str">
        <f aca="false">'Exhibiciones '!D445</f>
        <v>Escolar</v>
      </c>
      <c r="C693" s="39" t="n">
        <f aca="false">'Exhibiciones '!U445</f>
        <v>0</v>
      </c>
      <c r="D693" s="39" t="str">
        <f aca="false">'Exhibiciones '!V445</f>
        <v/>
      </c>
      <c r="E693" s="39" t="str">
        <f aca="false">'Exhibiciones '!F445</f>
        <v>-</v>
      </c>
      <c r="H693" s="39" t="n">
        <f aca="false">'Exhibiciones '!AF445</f>
        <v>0</v>
      </c>
      <c r="I693" s="39" t="n">
        <f aca="false">'Exhibiciones '!AG445</f>
        <v>0</v>
      </c>
      <c r="L693" s="56" t="n">
        <f aca="false">SUM(F693:K693)</f>
        <v>0</v>
      </c>
      <c r="M693" s="40" t="n">
        <v>1</v>
      </c>
    </row>
    <row r="694" customFormat="false" ht="15" hidden="false" customHeight="false" outlineLevel="0" collapsed="false">
      <c r="A694" s="55" t="str">
        <f aca="false">'Exhibiciones '!$A$4</f>
        <v>ECATEPEC</v>
      </c>
      <c r="B694" s="39" t="str">
        <f aca="false">'Exhibiciones '!D446</f>
        <v>Escolar</v>
      </c>
      <c r="C694" s="39" t="n">
        <f aca="false">'Exhibiciones '!U446</f>
        <v>0</v>
      </c>
      <c r="D694" s="39" t="str">
        <f aca="false">'Exhibiciones '!V446</f>
        <v/>
      </c>
      <c r="E694" s="39" t="str">
        <f aca="false">'Exhibiciones '!F446</f>
        <v>-</v>
      </c>
      <c r="H694" s="39" t="n">
        <f aca="false">'Exhibiciones '!AF446</f>
        <v>0</v>
      </c>
      <c r="I694" s="39" t="n">
        <f aca="false">'Exhibiciones '!AG446</f>
        <v>0</v>
      </c>
      <c r="L694" s="56" t="n">
        <f aca="false">SUM(F694:K694)</f>
        <v>0</v>
      </c>
      <c r="M694" s="40" t="n">
        <v>1</v>
      </c>
    </row>
    <row r="695" customFormat="false" ht="15" hidden="false" customHeight="false" outlineLevel="0" collapsed="false">
      <c r="A695" s="55" t="str">
        <f aca="false">'Exhibiciones '!$A$4</f>
        <v>ECATEPEC</v>
      </c>
      <c r="B695" s="39" t="str">
        <f aca="false">'Exhibiciones '!D447</f>
        <v>Escolar</v>
      </c>
      <c r="C695" s="39" t="n">
        <f aca="false">'Exhibiciones '!U447</f>
        <v>0</v>
      </c>
      <c r="D695" s="39" t="str">
        <f aca="false">'Exhibiciones '!V447</f>
        <v/>
      </c>
      <c r="E695" s="39" t="str">
        <f aca="false">'Exhibiciones '!F447</f>
        <v>-</v>
      </c>
      <c r="H695" s="39" t="n">
        <f aca="false">'Exhibiciones '!AF447</f>
        <v>0</v>
      </c>
      <c r="I695" s="39" t="n">
        <f aca="false">'Exhibiciones '!AG447</f>
        <v>0</v>
      </c>
      <c r="L695" s="56" t="n">
        <f aca="false">SUM(F695:K695)</f>
        <v>0</v>
      </c>
      <c r="M695" s="40" t="n">
        <v>1</v>
      </c>
    </row>
    <row r="696" customFormat="false" ht="15" hidden="false" customHeight="false" outlineLevel="0" collapsed="false">
      <c r="A696" s="55" t="str">
        <f aca="false">'Exhibiciones '!$A$4</f>
        <v>ECATEPEC</v>
      </c>
      <c r="B696" s="39" t="str">
        <f aca="false">'Exhibiciones '!D448</f>
        <v>Escolar</v>
      </c>
      <c r="C696" s="39" t="n">
        <f aca="false">'Exhibiciones '!U448</f>
        <v>0</v>
      </c>
      <c r="D696" s="39" t="str">
        <f aca="false">'Exhibiciones '!V448</f>
        <v/>
      </c>
      <c r="E696" s="39" t="str">
        <f aca="false">'Exhibiciones '!F448</f>
        <v>-</v>
      </c>
      <c r="H696" s="39" t="n">
        <f aca="false">'Exhibiciones '!AF448</f>
        <v>0</v>
      </c>
      <c r="I696" s="39" t="n">
        <f aca="false">'Exhibiciones '!AG448</f>
        <v>0</v>
      </c>
      <c r="L696" s="56" t="n">
        <f aca="false">SUM(F696:K696)</f>
        <v>0</v>
      </c>
      <c r="M696" s="40" t="n">
        <v>1</v>
      </c>
    </row>
    <row r="697" customFormat="false" ht="15" hidden="false" customHeight="false" outlineLevel="0" collapsed="false">
      <c r="A697" s="55" t="str">
        <f aca="false">'Exhibiciones '!$A$4</f>
        <v>ECATEPEC</v>
      </c>
      <c r="B697" s="39" t="str">
        <f aca="false">'Exhibiciones '!D449</f>
        <v>Escolar</v>
      </c>
      <c r="C697" s="39" t="n">
        <f aca="false">'Exhibiciones '!U449</f>
        <v>0</v>
      </c>
      <c r="D697" s="39" t="str">
        <f aca="false">'Exhibiciones '!V449</f>
        <v/>
      </c>
      <c r="E697" s="39" t="str">
        <f aca="false">'Exhibiciones '!F449</f>
        <v>-</v>
      </c>
      <c r="H697" s="39" t="n">
        <f aca="false">'Exhibiciones '!AF449</f>
        <v>0</v>
      </c>
      <c r="I697" s="39" t="n">
        <f aca="false">'Exhibiciones '!AG449</f>
        <v>0</v>
      </c>
      <c r="L697" s="56" t="n">
        <f aca="false">SUM(F697:K697)</f>
        <v>0</v>
      </c>
      <c r="M697" s="40" t="n">
        <v>1</v>
      </c>
    </row>
    <row r="698" customFormat="false" ht="15" hidden="false" customHeight="false" outlineLevel="0" collapsed="false">
      <c r="A698" s="55" t="str">
        <f aca="false">'Exhibiciones '!$A$4</f>
        <v>ECATEPEC</v>
      </c>
      <c r="B698" s="39" t="str">
        <f aca="false">'Exhibiciones '!D450</f>
        <v>Escolar</v>
      </c>
      <c r="C698" s="39" t="n">
        <f aca="false">'Exhibiciones '!U450</f>
        <v>0</v>
      </c>
      <c r="D698" s="39" t="str">
        <f aca="false">'Exhibiciones '!V450</f>
        <v/>
      </c>
      <c r="E698" s="39" t="str">
        <f aca="false">'Exhibiciones '!F450</f>
        <v>-</v>
      </c>
      <c r="H698" s="39" t="n">
        <f aca="false">'Exhibiciones '!AF450</f>
        <v>0</v>
      </c>
      <c r="I698" s="39" t="n">
        <f aca="false">'Exhibiciones '!AG450</f>
        <v>0</v>
      </c>
      <c r="L698" s="56" t="n">
        <f aca="false">SUM(F698:K698)</f>
        <v>0</v>
      </c>
      <c r="M698" s="40" t="n">
        <v>1</v>
      </c>
    </row>
    <row r="699" customFormat="false" ht="15" hidden="false" customHeight="false" outlineLevel="0" collapsed="false">
      <c r="A699" s="55" t="str">
        <f aca="false">'Exhibiciones '!$A$4</f>
        <v>ECATEPEC</v>
      </c>
      <c r="B699" s="39" t="str">
        <f aca="false">'Exhibiciones '!D451</f>
        <v>Escolar</v>
      </c>
      <c r="C699" s="39" t="n">
        <f aca="false">'Exhibiciones '!U451</f>
        <v>0</v>
      </c>
      <c r="D699" s="39" t="str">
        <f aca="false">'Exhibiciones '!V451</f>
        <v/>
      </c>
      <c r="E699" s="39" t="str">
        <f aca="false">'Exhibiciones '!F451</f>
        <v>-</v>
      </c>
      <c r="H699" s="39" t="n">
        <f aca="false">'Exhibiciones '!AF451</f>
        <v>0</v>
      </c>
      <c r="I699" s="39" t="n">
        <f aca="false">'Exhibiciones '!AG451</f>
        <v>0</v>
      </c>
      <c r="L699" s="56" t="n">
        <f aca="false">SUM(F699:K699)</f>
        <v>0</v>
      </c>
      <c r="M699" s="40" t="n">
        <v>1</v>
      </c>
    </row>
    <row r="700" customFormat="false" ht="15" hidden="false" customHeight="false" outlineLevel="0" collapsed="false">
      <c r="A700" s="55" t="str">
        <f aca="false">'Exhibiciones '!$A$4</f>
        <v>ECATEPEC</v>
      </c>
      <c r="B700" s="39" t="str">
        <f aca="false">'Exhibiciones '!D452</f>
        <v>Escolar</v>
      </c>
      <c r="C700" s="39" t="n">
        <f aca="false">'Exhibiciones '!U452</f>
        <v>0</v>
      </c>
      <c r="D700" s="39" t="str">
        <f aca="false">'Exhibiciones '!V452</f>
        <v/>
      </c>
      <c r="E700" s="39" t="str">
        <f aca="false">'Exhibiciones '!F452</f>
        <v>-</v>
      </c>
      <c r="H700" s="39" t="n">
        <f aca="false">'Exhibiciones '!AF452</f>
        <v>0</v>
      </c>
      <c r="I700" s="39" t="n">
        <f aca="false">'Exhibiciones '!AG452</f>
        <v>0</v>
      </c>
      <c r="L700" s="56" t="n">
        <f aca="false">SUM(F700:K700)</f>
        <v>0</v>
      </c>
      <c r="M700" s="40" t="n">
        <v>1</v>
      </c>
    </row>
    <row r="701" customFormat="false" ht="15" hidden="false" customHeight="false" outlineLevel="0" collapsed="false">
      <c r="A701" s="55" t="str">
        <f aca="false">'Exhibiciones '!$A$4</f>
        <v>ECATEPEC</v>
      </c>
      <c r="B701" s="39" t="str">
        <f aca="false">'Exhibiciones '!D453</f>
        <v>Escolar</v>
      </c>
      <c r="C701" s="39" t="n">
        <f aca="false">'Exhibiciones '!U453</f>
        <v>0</v>
      </c>
      <c r="D701" s="39" t="str">
        <f aca="false">'Exhibiciones '!V453</f>
        <v/>
      </c>
      <c r="E701" s="39" t="str">
        <f aca="false">'Exhibiciones '!F453</f>
        <v>-</v>
      </c>
      <c r="H701" s="39" t="n">
        <f aca="false">'Exhibiciones '!AF453</f>
        <v>0</v>
      </c>
      <c r="I701" s="39" t="n">
        <f aca="false">'Exhibiciones '!AG453</f>
        <v>0</v>
      </c>
      <c r="L701" s="56" t="n">
        <f aca="false">SUM(F701:K701)</f>
        <v>0</v>
      </c>
      <c r="M701" s="40" t="n">
        <v>1</v>
      </c>
    </row>
    <row r="702" customFormat="false" ht="15" hidden="false" customHeight="false" outlineLevel="0" collapsed="false">
      <c r="A702" s="55" t="str">
        <f aca="false">'Exhibiciones '!$A$4</f>
        <v>ECATEPEC</v>
      </c>
      <c r="B702" s="39" t="str">
        <f aca="false">'Exhibiciones '!D454</f>
        <v>Escolar</v>
      </c>
      <c r="C702" s="39" t="n">
        <f aca="false">'Exhibiciones '!U454</f>
        <v>0</v>
      </c>
      <c r="D702" s="39" t="str">
        <f aca="false">'Exhibiciones '!V454</f>
        <v/>
      </c>
      <c r="E702" s="39" t="str">
        <f aca="false">'Exhibiciones '!F454</f>
        <v>-</v>
      </c>
      <c r="H702" s="39" t="n">
        <f aca="false">'Exhibiciones '!AF454</f>
        <v>0</v>
      </c>
      <c r="I702" s="39" t="n">
        <f aca="false">'Exhibiciones '!AG454</f>
        <v>0</v>
      </c>
      <c r="L702" s="56" t="n">
        <f aca="false">SUM(F702:K702)</f>
        <v>0</v>
      </c>
      <c r="M702" s="40" t="n">
        <v>1</v>
      </c>
    </row>
    <row r="703" customFormat="false" ht="15" hidden="false" customHeight="false" outlineLevel="0" collapsed="false">
      <c r="A703" s="55" t="str">
        <f aca="false">'Exhibiciones '!$A$4</f>
        <v>ECATEPEC</v>
      </c>
      <c r="B703" s="39" t="str">
        <f aca="false">'Exhibiciones '!D455</f>
        <v>Escolar</v>
      </c>
      <c r="C703" s="39" t="n">
        <f aca="false">'Exhibiciones '!U455</f>
        <v>0</v>
      </c>
      <c r="D703" s="39" t="str">
        <f aca="false">'Exhibiciones '!V455</f>
        <v/>
      </c>
      <c r="E703" s="39" t="str">
        <f aca="false">'Exhibiciones '!F455</f>
        <v>-</v>
      </c>
      <c r="H703" s="39" t="n">
        <f aca="false">'Exhibiciones '!AF455</f>
        <v>0</v>
      </c>
      <c r="I703" s="39" t="n">
        <f aca="false">'Exhibiciones '!AG455</f>
        <v>0</v>
      </c>
      <c r="L703" s="56" t="n">
        <f aca="false">SUM(F703:K703)</f>
        <v>0</v>
      </c>
      <c r="M703" s="40" t="n">
        <v>1</v>
      </c>
    </row>
    <row r="704" customFormat="false" ht="15" hidden="false" customHeight="false" outlineLevel="0" collapsed="false">
      <c r="A704" s="55" t="str">
        <f aca="false">'Exhibiciones '!$A$4</f>
        <v>ECATEPEC</v>
      </c>
      <c r="B704" s="39" t="str">
        <f aca="false">'Exhibiciones '!D456</f>
        <v>Escolar</v>
      </c>
      <c r="C704" s="39" t="n">
        <f aca="false">'Exhibiciones '!U456</f>
        <v>0</v>
      </c>
      <c r="D704" s="39" t="str">
        <f aca="false">'Exhibiciones '!V456</f>
        <v/>
      </c>
      <c r="E704" s="39" t="str">
        <f aca="false">'Exhibiciones '!F456</f>
        <v>-</v>
      </c>
      <c r="H704" s="39" t="n">
        <f aca="false">'Exhibiciones '!AF456</f>
        <v>0</v>
      </c>
      <c r="I704" s="39" t="n">
        <f aca="false">'Exhibiciones '!AG456</f>
        <v>0</v>
      </c>
      <c r="L704" s="56" t="n">
        <f aca="false">SUM(F704:K704)</f>
        <v>0</v>
      </c>
      <c r="M704" s="40" t="n">
        <v>1</v>
      </c>
    </row>
    <row r="705" customFormat="false" ht="15" hidden="false" customHeight="false" outlineLevel="0" collapsed="false">
      <c r="A705" s="55" t="str">
        <f aca="false">'Exhibiciones '!$A$4</f>
        <v>ECATEPEC</v>
      </c>
      <c r="B705" s="39" t="str">
        <f aca="false">'Exhibiciones '!D457</f>
        <v>Escolar</v>
      </c>
      <c r="C705" s="39" t="n">
        <f aca="false">'Exhibiciones '!U457</f>
        <v>0</v>
      </c>
      <c r="D705" s="39" t="str">
        <f aca="false">'Exhibiciones '!V457</f>
        <v/>
      </c>
      <c r="E705" s="39" t="str">
        <f aca="false">'Exhibiciones '!F457</f>
        <v>-</v>
      </c>
      <c r="H705" s="39" t="n">
        <f aca="false">'Exhibiciones '!AF457</f>
        <v>0</v>
      </c>
      <c r="I705" s="39" t="n">
        <f aca="false">'Exhibiciones '!AG457</f>
        <v>0</v>
      </c>
      <c r="L705" s="56" t="n">
        <f aca="false">SUM(F705:K705)</f>
        <v>0</v>
      </c>
      <c r="M705" s="40" t="n">
        <v>1</v>
      </c>
    </row>
    <row r="706" customFormat="false" ht="15" hidden="false" customHeight="false" outlineLevel="0" collapsed="false">
      <c r="A706" s="55" t="str">
        <f aca="false">'Exhibiciones '!$A$4</f>
        <v>ECATEPEC</v>
      </c>
      <c r="B706" s="39" t="str">
        <f aca="false">'Exhibiciones '!D458</f>
        <v>Escolar</v>
      </c>
      <c r="C706" s="39" t="n">
        <f aca="false">'Exhibiciones '!U458</f>
        <v>0</v>
      </c>
      <c r="D706" s="39" t="str">
        <f aca="false">'Exhibiciones '!V458</f>
        <v/>
      </c>
      <c r="E706" s="39" t="str">
        <f aca="false">'Exhibiciones '!F458</f>
        <v>-</v>
      </c>
      <c r="H706" s="39" t="n">
        <f aca="false">'Exhibiciones '!AF458</f>
        <v>0</v>
      </c>
      <c r="I706" s="39" t="n">
        <f aca="false">'Exhibiciones '!AG458</f>
        <v>0</v>
      </c>
      <c r="L706" s="56" t="n">
        <f aca="false">SUM(F706:K706)</f>
        <v>0</v>
      </c>
      <c r="M706" s="40" t="n">
        <v>1</v>
      </c>
    </row>
    <row r="707" customFormat="false" ht="15" hidden="false" customHeight="false" outlineLevel="0" collapsed="false">
      <c r="A707" s="55" t="str">
        <f aca="false">'Exhibiciones '!$A$4</f>
        <v>ECATEPEC</v>
      </c>
      <c r="L707" s="56" t="n">
        <f aca="false">SUM(F707:K707)</f>
        <v>0</v>
      </c>
      <c r="M707" s="40" t="n">
        <v>1</v>
      </c>
    </row>
    <row r="708" customFormat="false" ht="15" hidden="false" customHeight="false" outlineLevel="0" collapsed="false">
      <c r="A708" s="55" t="str">
        <f aca="false">'Exhibiciones '!$A$4</f>
        <v>ECATEPEC</v>
      </c>
      <c r="B708" s="39" t="str">
        <f aca="false">'Exhibiciones '!D460</f>
        <v>Infantiles</v>
      </c>
      <c r="C708" s="39" t="n">
        <f aca="false">'Exhibiciones '!U460</f>
        <v>154648</v>
      </c>
      <c r="D708" s="39" t="str">
        <f aca="false">'Exhibiciones '!V460</f>
        <v>Sanchez Vazquez Anayareli</v>
      </c>
      <c r="E708" s="39" t="n">
        <f aca="false">'Exhibiciones '!F460</f>
        <v>81</v>
      </c>
      <c r="H708" s="39" t="n">
        <f aca="false">'Exhibiciones '!AF460</f>
        <v>0</v>
      </c>
      <c r="I708" s="39" t="n">
        <f aca="false">'Exhibiciones '!AG460</f>
        <v>1</v>
      </c>
      <c r="L708" s="56" t="n">
        <f aca="false">SUM(F708:K708)</f>
        <v>1</v>
      </c>
      <c r="M708" s="40" t="n">
        <v>1</v>
      </c>
    </row>
    <row r="709" customFormat="false" ht="15" hidden="false" customHeight="false" outlineLevel="0" collapsed="false">
      <c r="A709" s="55" t="str">
        <f aca="false">'Exhibiciones '!$A$4</f>
        <v>ECATEPEC</v>
      </c>
      <c r="B709" s="39" t="str">
        <f aca="false">'Exhibiciones '!D461</f>
        <v>Infantiles</v>
      </c>
      <c r="C709" s="39" t="n">
        <f aca="false">'Exhibiciones '!U461</f>
        <v>154648</v>
      </c>
      <c r="D709" s="39" t="str">
        <f aca="false">'Exhibiciones '!V461</f>
        <v>Sanchez Vazquez Anayareli</v>
      </c>
      <c r="E709" s="39" t="n">
        <f aca="false">'Exhibiciones '!F461</f>
        <v>82</v>
      </c>
      <c r="H709" s="39" t="n">
        <f aca="false">'Exhibiciones '!AF461</f>
        <v>0</v>
      </c>
      <c r="I709" s="39" t="n">
        <f aca="false">'Exhibiciones '!AG461</f>
        <v>0</v>
      </c>
      <c r="L709" s="56" t="n">
        <f aca="false">SUM(F709:K709)</f>
        <v>0</v>
      </c>
      <c r="M709" s="40" t="n">
        <v>1</v>
      </c>
    </row>
    <row r="710" customFormat="false" ht="15" hidden="false" customHeight="false" outlineLevel="0" collapsed="false">
      <c r="A710" s="55" t="str">
        <f aca="false">'Exhibiciones '!$A$4</f>
        <v>ECATEPEC</v>
      </c>
      <c r="B710" s="39" t="str">
        <f aca="false">'Exhibiciones '!D462</f>
        <v>Infantiles</v>
      </c>
      <c r="C710" s="39" t="n">
        <f aca="false">'Exhibiciones '!U462</f>
        <v>154648</v>
      </c>
      <c r="D710" s="39" t="str">
        <f aca="false">'Exhibiciones '!V462</f>
        <v>Sanchez Vazquez Anayareli</v>
      </c>
      <c r="E710" s="39" t="n">
        <f aca="false">'Exhibiciones '!F462</f>
        <v>63</v>
      </c>
      <c r="H710" s="39" t="n">
        <f aca="false">'Exhibiciones '!AF462</f>
        <v>0</v>
      </c>
      <c r="I710" s="39" t="n">
        <f aca="false">'Exhibiciones '!AG462</f>
        <v>0</v>
      </c>
      <c r="L710" s="56" t="n">
        <f aca="false">SUM(F710:K710)</f>
        <v>0</v>
      </c>
      <c r="M710" s="40" t="n">
        <v>1</v>
      </c>
    </row>
    <row r="711" customFormat="false" ht="15" hidden="false" customHeight="false" outlineLevel="0" collapsed="false">
      <c r="A711" s="55" t="str">
        <f aca="false">'Exhibiciones '!$A$4</f>
        <v>ECATEPEC</v>
      </c>
      <c r="B711" s="39" t="str">
        <f aca="false">'Exhibiciones '!D463</f>
        <v>Infantiles</v>
      </c>
      <c r="C711" s="39" t="n">
        <f aca="false">'Exhibiciones '!U463</f>
        <v>154648</v>
      </c>
      <c r="D711" s="39" t="str">
        <f aca="false">'Exhibiciones '!V463</f>
        <v>Sanchez Vazquez Anayareli</v>
      </c>
      <c r="E711" s="39" t="n">
        <f aca="false">'Exhibiciones '!F463</f>
        <v>65</v>
      </c>
      <c r="H711" s="39" t="n">
        <f aca="false">'Exhibiciones '!AF463</f>
        <v>0</v>
      </c>
      <c r="I711" s="39" t="n">
        <f aca="false">'Exhibiciones '!AG463</f>
        <v>0</v>
      </c>
      <c r="L711" s="56" t="n">
        <f aca="false">SUM(F711:K711)</f>
        <v>0</v>
      </c>
      <c r="M711" s="40" t="n">
        <v>1</v>
      </c>
    </row>
    <row r="712" customFormat="false" ht="15" hidden="false" customHeight="false" outlineLevel="0" collapsed="false">
      <c r="A712" s="55" t="str">
        <f aca="false">'Exhibiciones '!$A$4</f>
        <v>ECATEPEC</v>
      </c>
      <c r="B712" s="39" t="str">
        <f aca="false">'Exhibiciones '!D464</f>
        <v>Infantiles</v>
      </c>
      <c r="C712" s="39" t="n">
        <f aca="false">'Exhibiciones '!U464</f>
        <v>154648</v>
      </c>
      <c r="D712" s="39" t="str">
        <f aca="false">'Exhibiciones '!V464</f>
        <v>Sanchez Vazquez Anayareli</v>
      </c>
      <c r="E712" s="39" t="n">
        <f aca="false">'Exhibiciones '!F464</f>
        <v>25</v>
      </c>
      <c r="H712" s="39" t="n">
        <f aca="false">'Exhibiciones '!AF464</f>
        <v>0</v>
      </c>
      <c r="I712" s="39" t="n">
        <f aca="false">'Exhibiciones '!AG464</f>
        <v>0</v>
      </c>
      <c r="L712" s="56" t="n">
        <f aca="false">SUM(F712:K712)</f>
        <v>0</v>
      </c>
      <c r="M712" s="40" t="n">
        <v>1</v>
      </c>
    </row>
    <row r="713" customFormat="false" ht="15" hidden="false" customHeight="false" outlineLevel="0" collapsed="false">
      <c r="A713" s="55" t="str">
        <f aca="false">'Exhibiciones '!$A$4</f>
        <v>ECATEPEC</v>
      </c>
      <c r="B713" s="39" t="str">
        <f aca="false">'Exhibiciones '!D465</f>
        <v>Infantiles</v>
      </c>
      <c r="C713" s="39" t="n">
        <f aca="false">'Exhibiciones '!U465</f>
        <v>0</v>
      </c>
      <c r="D713" s="39" t="str">
        <f aca="false">'Exhibiciones '!V465</f>
        <v/>
      </c>
      <c r="E713" s="39" t="str">
        <f aca="false">'Exhibiciones '!F465</f>
        <v>-</v>
      </c>
      <c r="H713" s="39" t="n">
        <f aca="false">'Exhibiciones '!AF465</f>
        <v>0</v>
      </c>
      <c r="I713" s="39" t="n">
        <f aca="false">'Exhibiciones '!AG465</f>
        <v>0</v>
      </c>
      <c r="L713" s="56" t="n">
        <f aca="false">SUM(F713:K713)</f>
        <v>0</v>
      </c>
      <c r="M713" s="40" t="n">
        <v>1</v>
      </c>
    </row>
    <row r="714" customFormat="false" ht="15" hidden="false" customHeight="false" outlineLevel="0" collapsed="false">
      <c r="A714" s="55" t="str">
        <f aca="false">'Exhibiciones '!$A$4</f>
        <v>ECATEPEC</v>
      </c>
      <c r="B714" s="39" t="str">
        <f aca="false">'Exhibiciones '!D466</f>
        <v>Infantiles</v>
      </c>
      <c r="C714" s="39" t="n">
        <f aca="false">'Exhibiciones '!U466</f>
        <v>0</v>
      </c>
      <c r="D714" s="39" t="str">
        <f aca="false">'Exhibiciones '!V466</f>
        <v/>
      </c>
      <c r="E714" s="39" t="str">
        <f aca="false">'Exhibiciones '!F466</f>
        <v>-</v>
      </c>
      <c r="H714" s="39" t="n">
        <f aca="false">'Exhibiciones '!AF466</f>
        <v>0</v>
      </c>
      <c r="I714" s="39" t="n">
        <f aca="false">'Exhibiciones '!AG466</f>
        <v>0</v>
      </c>
      <c r="L714" s="56" t="n">
        <f aca="false">SUM(F714:K714)</f>
        <v>0</v>
      </c>
      <c r="M714" s="40" t="n">
        <v>1</v>
      </c>
    </row>
    <row r="715" customFormat="false" ht="15" hidden="false" customHeight="false" outlineLevel="0" collapsed="false">
      <c r="A715" s="55" t="str">
        <f aca="false">'Exhibiciones '!$A$4</f>
        <v>ECATEPEC</v>
      </c>
      <c r="B715" s="39" t="str">
        <f aca="false">'Exhibiciones '!D467</f>
        <v>Infantiles</v>
      </c>
      <c r="C715" s="39" t="n">
        <f aca="false">'Exhibiciones '!U467</f>
        <v>0</v>
      </c>
      <c r="D715" s="39" t="str">
        <f aca="false">'Exhibiciones '!V467</f>
        <v/>
      </c>
      <c r="E715" s="39" t="str">
        <f aca="false">'Exhibiciones '!F467</f>
        <v>-</v>
      </c>
      <c r="H715" s="39" t="n">
        <f aca="false">'Exhibiciones '!AF467</f>
        <v>0</v>
      </c>
      <c r="I715" s="39" t="n">
        <f aca="false">'Exhibiciones '!AG467</f>
        <v>0</v>
      </c>
      <c r="L715" s="56" t="n">
        <f aca="false">SUM(F715:K715)</f>
        <v>0</v>
      </c>
      <c r="M715" s="40" t="n">
        <v>1</v>
      </c>
    </row>
    <row r="716" customFormat="false" ht="15" hidden="false" customHeight="false" outlineLevel="0" collapsed="false">
      <c r="A716" s="55" t="str">
        <f aca="false">'Exhibiciones '!$A$4</f>
        <v>ECATEPEC</v>
      </c>
      <c r="B716" s="39" t="str">
        <f aca="false">'Exhibiciones '!D468</f>
        <v>Infantiles</v>
      </c>
      <c r="C716" s="39" t="n">
        <f aca="false">'Exhibiciones '!U468</f>
        <v>0</v>
      </c>
      <c r="D716" s="39" t="str">
        <f aca="false">'Exhibiciones '!V468</f>
        <v/>
      </c>
      <c r="E716" s="39" t="str">
        <f aca="false">'Exhibiciones '!F468</f>
        <v>-</v>
      </c>
      <c r="H716" s="39" t="n">
        <f aca="false">'Exhibiciones '!AF468</f>
        <v>0</v>
      </c>
      <c r="I716" s="39" t="n">
        <f aca="false">'Exhibiciones '!AG468</f>
        <v>0</v>
      </c>
      <c r="L716" s="56" t="n">
        <f aca="false">SUM(F716:K716)</f>
        <v>0</v>
      </c>
      <c r="M716" s="40" t="n">
        <v>1</v>
      </c>
    </row>
    <row r="717" customFormat="false" ht="15" hidden="false" customHeight="false" outlineLevel="0" collapsed="false">
      <c r="A717" s="55" t="str">
        <f aca="false">'Exhibiciones '!$A$4</f>
        <v>ECATEPEC</v>
      </c>
      <c r="B717" s="39" t="str">
        <f aca="false">'Exhibiciones '!D469</f>
        <v>Infantiles</v>
      </c>
      <c r="C717" s="39" t="n">
        <f aca="false">'Exhibiciones '!U469</f>
        <v>0</v>
      </c>
      <c r="D717" s="39" t="str">
        <f aca="false">'Exhibiciones '!V469</f>
        <v/>
      </c>
      <c r="E717" s="39" t="str">
        <f aca="false">'Exhibiciones '!F469</f>
        <v>-</v>
      </c>
      <c r="H717" s="39" t="n">
        <f aca="false">'Exhibiciones '!AF469</f>
        <v>0</v>
      </c>
      <c r="I717" s="39" t="n">
        <f aca="false">'Exhibiciones '!AG469</f>
        <v>0</v>
      </c>
      <c r="L717" s="56" t="n">
        <f aca="false">SUM(F717:K717)</f>
        <v>0</v>
      </c>
      <c r="M717" s="40" t="n">
        <v>1</v>
      </c>
    </row>
    <row r="718" customFormat="false" ht="15" hidden="false" customHeight="false" outlineLevel="0" collapsed="false">
      <c r="A718" s="55" t="str">
        <f aca="false">'Exhibiciones '!$A$4</f>
        <v>ECATEPEC</v>
      </c>
      <c r="B718" s="39" t="str">
        <f aca="false">'Exhibiciones '!D470</f>
        <v>Infantiles</v>
      </c>
      <c r="C718" s="39" t="n">
        <f aca="false">'Exhibiciones '!U470</f>
        <v>0</v>
      </c>
      <c r="D718" s="39" t="str">
        <f aca="false">'Exhibiciones '!V470</f>
        <v/>
      </c>
      <c r="E718" s="39" t="str">
        <f aca="false">'Exhibiciones '!F470</f>
        <v>-</v>
      </c>
      <c r="H718" s="39" t="n">
        <f aca="false">'Exhibiciones '!AF470</f>
        <v>0</v>
      </c>
      <c r="I718" s="39" t="n">
        <f aca="false">'Exhibiciones '!AG470</f>
        <v>0</v>
      </c>
      <c r="L718" s="56" t="n">
        <f aca="false">SUM(F718:K718)</f>
        <v>0</v>
      </c>
      <c r="M718" s="40" t="n">
        <v>1</v>
      </c>
    </row>
    <row r="719" customFormat="false" ht="15" hidden="false" customHeight="false" outlineLevel="0" collapsed="false">
      <c r="A719" s="55" t="str">
        <f aca="false">'Exhibiciones '!$A$4</f>
        <v>ECATEPEC</v>
      </c>
      <c r="B719" s="39" t="str">
        <f aca="false">'Exhibiciones '!D471</f>
        <v>Infantiles</v>
      </c>
      <c r="C719" s="39" t="n">
        <f aca="false">'Exhibiciones '!U471</f>
        <v>0</v>
      </c>
      <c r="D719" s="39" t="str">
        <f aca="false">'Exhibiciones '!V471</f>
        <v/>
      </c>
      <c r="E719" s="39" t="str">
        <f aca="false">'Exhibiciones '!F471</f>
        <v>-</v>
      </c>
      <c r="H719" s="39" t="n">
        <f aca="false">'Exhibiciones '!AF471</f>
        <v>0</v>
      </c>
      <c r="I719" s="39" t="n">
        <f aca="false">'Exhibiciones '!AG471</f>
        <v>0</v>
      </c>
      <c r="L719" s="56" t="n">
        <f aca="false">SUM(F719:K719)</f>
        <v>0</v>
      </c>
      <c r="M719" s="40" t="n">
        <v>1</v>
      </c>
    </row>
    <row r="720" customFormat="false" ht="15" hidden="false" customHeight="false" outlineLevel="0" collapsed="false">
      <c r="A720" s="55" t="str">
        <f aca="false">'Exhibiciones '!$A$4</f>
        <v>ECATEPEC</v>
      </c>
      <c r="L720" s="56" t="n">
        <f aca="false">SUM(F720:K720)</f>
        <v>0</v>
      </c>
      <c r="M720" s="40" t="n">
        <v>1</v>
      </c>
    </row>
    <row r="721" customFormat="false" ht="15" hidden="false" customHeight="false" outlineLevel="0" collapsed="false">
      <c r="A721" s="55" t="str">
        <f aca="false">'Exhibiciones '!$A$4</f>
        <v>ECATEPEC</v>
      </c>
      <c r="B721" s="39" t="str">
        <f aca="false">'Exhibiciones '!D473</f>
        <v>Sandalias</v>
      </c>
      <c r="C721" s="39" t="n">
        <f aca="false">'Exhibiciones '!U473</f>
        <v>136867</v>
      </c>
      <c r="D721" s="39" t="str">
        <f aca="false">'Exhibiciones '!V473</f>
        <v>Barba Ramirez Jatziri Lizeth</v>
      </c>
      <c r="E721" s="39" t="n">
        <f aca="false">'Exhibiciones '!F473</f>
        <v>34</v>
      </c>
      <c r="H721" s="39" t="n">
        <f aca="false">'Exhibiciones '!AF473</f>
        <v>0</v>
      </c>
      <c r="I721" s="39" t="n">
        <f aca="false">'Exhibiciones '!AG473</f>
        <v>0</v>
      </c>
      <c r="L721" s="56" t="n">
        <f aca="false">SUM(F721:K721)</f>
        <v>0</v>
      </c>
      <c r="M721" s="40" t="n">
        <v>1</v>
      </c>
    </row>
    <row r="722" customFormat="false" ht="15" hidden="false" customHeight="false" outlineLevel="0" collapsed="false">
      <c r="A722" s="55" t="str">
        <f aca="false">'Exhibiciones '!$A$4</f>
        <v>ECATEPEC</v>
      </c>
      <c r="B722" s="39" t="str">
        <f aca="false">'Exhibiciones '!D474</f>
        <v>Sandalias</v>
      </c>
      <c r="C722" s="39" t="n">
        <f aca="false">'Exhibiciones '!U474</f>
        <v>136867</v>
      </c>
      <c r="D722" s="39" t="str">
        <f aca="false">'Exhibiciones '!V474</f>
        <v>Barba Ramirez Jatziri Lizeth</v>
      </c>
      <c r="E722" s="39" t="n">
        <f aca="false">'Exhibiciones '!F474</f>
        <v>153</v>
      </c>
      <c r="H722" s="39" t="n">
        <f aca="false">'Exhibiciones '!AF474</f>
        <v>0</v>
      </c>
      <c r="I722" s="39" t="n">
        <f aca="false">'Exhibiciones '!AG474</f>
        <v>0</v>
      </c>
      <c r="L722" s="56" t="n">
        <f aca="false">SUM(F722:K722)</f>
        <v>0</v>
      </c>
      <c r="M722" s="40" t="n">
        <v>1</v>
      </c>
    </row>
    <row r="723" customFormat="false" ht="15" hidden="false" customHeight="false" outlineLevel="0" collapsed="false">
      <c r="A723" s="55" t="str">
        <f aca="false">'Exhibiciones '!$A$4</f>
        <v>ECATEPEC</v>
      </c>
      <c r="B723" s="39" t="str">
        <f aca="false">'Exhibiciones '!D475</f>
        <v>Sandalias</v>
      </c>
      <c r="C723" s="39" t="n">
        <f aca="false">'Exhibiciones '!U475</f>
        <v>136867</v>
      </c>
      <c r="D723" s="39" t="str">
        <f aca="false">'Exhibiciones '!V475</f>
        <v>Barba Ramirez Jatziri Lizeth</v>
      </c>
      <c r="E723" s="39" t="n">
        <f aca="false">'Exhibiciones '!F475</f>
        <v>117</v>
      </c>
      <c r="H723" s="39" t="n">
        <f aca="false">'Exhibiciones '!AF475</f>
        <v>0</v>
      </c>
      <c r="I723" s="39" t="n">
        <f aca="false">'Exhibiciones '!AG475</f>
        <v>1</v>
      </c>
      <c r="L723" s="56" t="n">
        <f aca="false">SUM(F723:K723)</f>
        <v>1</v>
      </c>
      <c r="M723" s="40" t="n">
        <v>1</v>
      </c>
    </row>
    <row r="724" customFormat="false" ht="15" hidden="false" customHeight="false" outlineLevel="0" collapsed="false">
      <c r="A724" s="55" t="str">
        <f aca="false">'Exhibiciones '!$A$4</f>
        <v>ECATEPEC</v>
      </c>
      <c r="B724" s="39" t="str">
        <f aca="false">'Exhibiciones '!D476</f>
        <v>Sandalias</v>
      </c>
      <c r="C724" s="39" t="n">
        <f aca="false">'Exhibiciones '!U476</f>
        <v>136867</v>
      </c>
      <c r="D724" s="39" t="str">
        <f aca="false">'Exhibiciones '!V476</f>
        <v>Barba Ramirez Jatziri Lizeth</v>
      </c>
      <c r="E724" s="39" t="n">
        <f aca="false">'Exhibiciones '!F476</f>
        <v>105</v>
      </c>
      <c r="H724" s="39" t="n">
        <f aca="false">'Exhibiciones '!AF476</f>
        <v>0</v>
      </c>
      <c r="I724" s="39" t="n">
        <f aca="false">'Exhibiciones '!AG476</f>
        <v>0</v>
      </c>
      <c r="L724" s="56" t="n">
        <f aca="false">SUM(F724:K724)</f>
        <v>0</v>
      </c>
      <c r="M724" s="40" t="n">
        <v>1</v>
      </c>
    </row>
    <row r="725" customFormat="false" ht="15" hidden="false" customHeight="false" outlineLevel="0" collapsed="false">
      <c r="A725" s="55" t="str">
        <f aca="false">'Exhibiciones '!$A$4</f>
        <v>ECATEPEC</v>
      </c>
      <c r="B725" s="39" t="str">
        <f aca="false">'Exhibiciones '!D477</f>
        <v>Sandalias</v>
      </c>
      <c r="C725" s="39" t="n">
        <f aca="false">'Exhibiciones '!U477</f>
        <v>136867</v>
      </c>
      <c r="D725" s="39" t="str">
        <f aca="false">'Exhibiciones '!V477</f>
        <v>Barba Ramirez Jatziri Lizeth</v>
      </c>
      <c r="E725" s="39" t="n">
        <f aca="false">'Exhibiciones '!F477</f>
        <v>126</v>
      </c>
      <c r="H725" s="39" t="n">
        <f aca="false">'Exhibiciones '!AF477</f>
        <v>0</v>
      </c>
      <c r="I725" s="39" t="n">
        <f aca="false">'Exhibiciones '!AG477</f>
        <v>0</v>
      </c>
      <c r="L725" s="56" t="n">
        <f aca="false">SUM(F725:K725)</f>
        <v>0</v>
      </c>
      <c r="M725" s="40" t="n">
        <v>1</v>
      </c>
    </row>
    <row r="726" customFormat="false" ht="15" hidden="false" customHeight="false" outlineLevel="0" collapsed="false">
      <c r="A726" s="55" t="str">
        <f aca="false">'Exhibiciones '!$A$4</f>
        <v>ECATEPEC</v>
      </c>
      <c r="B726" s="39" t="str">
        <f aca="false">'Exhibiciones '!D478</f>
        <v>Sandalias</v>
      </c>
      <c r="C726" s="39" t="n">
        <f aca="false">'Exhibiciones '!U478</f>
        <v>0</v>
      </c>
      <c r="D726" s="39" t="str">
        <f aca="false">'Exhibiciones '!V478</f>
        <v/>
      </c>
      <c r="E726" s="39" t="n">
        <f aca="false">'Exhibiciones '!F478</f>
        <v>0</v>
      </c>
      <c r="H726" s="39" t="n">
        <f aca="false">'Exhibiciones '!AF478</f>
        <v>0</v>
      </c>
      <c r="I726" s="39" t="n">
        <f aca="false">'Exhibiciones '!AG478</f>
        <v>0</v>
      </c>
      <c r="L726" s="56" t="n">
        <f aca="false">SUM(F726:K726)</f>
        <v>0</v>
      </c>
      <c r="M726" s="40" t="n">
        <v>1</v>
      </c>
    </row>
    <row r="727" customFormat="false" ht="15" hidden="false" customHeight="false" outlineLevel="0" collapsed="false">
      <c r="A727" s="55" t="str">
        <f aca="false">'Exhibiciones '!$A$4</f>
        <v>ECATEPEC</v>
      </c>
      <c r="B727" s="39" t="str">
        <f aca="false">'Exhibiciones '!D479</f>
        <v>Sandalias</v>
      </c>
      <c r="C727" s="39" t="n">
        <f aca="false">'Exhibiciones '!U479</f>
        <v>0</v>
      </c>
      <c r="D727" s="39" t="str">
        <f aca="false">'Exhibiciones '!V479</f>
        <v/>
      </c>
      <c r="E727" s="39" t="n">
        <f aca="false">'Exhibiciones '!F479</f>
        <v>0</v>
      </c>
      <c r="H727" s="39" t="n">
        <f aca="false">'Exhibiciones '!AF479</f>
        <v>0</v>
      </c>
      <c r="I727" s="39" t="n">
        <f aca="false">'Exhibiciones '!AG479</f>
        <v>0</v>
      </c>
      <c r="L727" s="56" t="n">
        <f aca="false">SUM(F727:K727)</f>
        <v>0</v>
      </c>
      <c r="M727" s="40" t="n">
        <v>1</v>
      </c>
    </row>
    <row r="728" customFormat="false" ht="15" hidden="false" customHeight="false" outlineLevel="0" collapsed="false">
      <c r="A728" s="55" t="str">
        <f aca="false">'Exhibiciones '!$A$4</f>
        <v>ECATEPEC</v>
      </c>
      <c r="B728" s="39" t="str">
        <f aca="false">'Exhibiciones '!D480</f>
        <v>Sandalias</v>
      </c>
      <c r="C728" s="39" t="n">
        <f aca="false">'Exhibiciones '!U480</f>
        <v>0</v>
      </c>
      <c r="D728" s="39" t="str">
        <f aca="false">'Exhibiciones '!V480</f>
        <v/>
      </c>
      <c r="E728" s="39" t="n">
        <f aca="false">'Exhibiciones '!F480</f>
        <v>0</v>
      </c>
      <c r="H728" s="39" t="n">
        <f aca="false">'Exhibiciones '!AF480</f>
        <v>0</v>
      </c>
      <c r="I728" s="39" t="n">
        <f aca="false">'Exhibiciones '!AG480</f>
        <v>0</v>
      </c>
      <c r="L728" s="56" t="n">
        <f aca="false">SUM(F728:K728)</f>
        <v>0</v>
      </c>
      <c r="M728" s="40" t="n">
        <v>1</v>
      </c>
    </row>
    <row r="729" customFormat="false" ht="15" hidden="false" customHeight="false" outlineLevel="0" collapsed="false">
      <c r="A729" s="55" t="str">
        <f aca="false">'Exhibiciones '!$A$4</f>
        <v>ECATEPEC</v>
      </c>
      <c r="B729" s="39" t="str">
        <f aca="false">'Exhibiciones '!D481</f>
        <v>Sandalias</v>
      </c>
      <c r="C729" s="39" t="n">
        <f aca="false">'Exhibiciones '!U481</f>
        <v>0</v>
      </c>
      <c r="D729" s="39" t="str">
        <f aca="false">'Exhibiciones '!V481</f>
        <v/>
      </c>
      <c r="E729" s="39" t="n">
        <f aca="false">'Exhibiciones '!F481</f>
        <v>0</v>
      </c>
      <c r="H729" s="39" t="n">
        <f aca="false">'Exhibiciones '!AF481</f>
        <v>0</v>
      </c>
      <c r="I729" s="39" t="n">
        <f aca="false">'Exhibiciones '!AG481</f>
        <v>0</v>
      </c>
      <c r="L729" s="56" t="n">
        <f aca="false">SUM(F729:K729)</f>
        <v>0</v>
      </c>
      <c r="M729" s="40" t="n">
        <v>1</v>
      </c>
    </row>
    <row r="730" customFormat="false" ht="15" hidden="false" customHeight="false" outlineLevel="0" collapsed="false">
      <c r="A730" s="55" t="str">
        <f aca="false">'Exhibiciones '!$A$4</f>
        <v>ECATEPEC</v>
      </c>
      <c r="B730" s="39" t="str">
        <f aca="false">'Exhibiciones '!D482</f>
        <v>Sandalias</v>
      </c>
      <c r="C730" s="39" t="n">
        <f aca="false">'Exhibiciones '!U482</f>
        <v>0</v>
      </c>
      <c r="D730" s="39" t="str">
        <f aca="false">'Exhibiciones '!V482</f>
        <v/>
      </c>
      <c r="E730" s="39" t="n">
        <f aca="false">'Exhibiciones '!F482</f>
        <v>0</v>
      </c>
      <c r="H730" s="39" t="n">
        <f aca="false">'Exhibiciones '!AF482</f>
        <v>0</v>
      </c>
      <c r="I730" s="39" t="n">
        <f aca="false">'Exhibiciones '!AG482</f>
        <v>0</v>
      </c>
      <c r="L730" s="56" t="n">
        <f aca="false">SUM(F730:K730)</f>
        <v>0</v>
      </c>
      <c r="M730" s="40" t="n">
        <v>1</v>
      </c>
    </row>
    <row r="731" customFormat="false" ht="15" hidden="false" customHeight="false" outlineLevel="0" collapsed="false">
      <c r="A731" s="55" t="str">
        <f aca="false">'Exhibiciones '!$A$4</f>
        <v>ECATEPEC</v>
      </c>
      <c r="B731" s="39" t="str">
        <f aca="false">'Exhibiciones '!D483</f>
        <v>Sandalias</v>
      </c>
      <c r="C731" s="39" t="n">
        <f aca="false">'Exhibiciones '!U483</f>
        <v>0</v>
      </c>
      <c r="D731" s="39" t="str">
        <f aca="false">'Exhibiciones '!V483</f>
        <v/>
      </c>
      <c r="E731" s="39" t="str">
        <f aca="false">'Exhibiciones '!F483</f>
        <v>-</v>
      </c>
      <c r="H731" s="39" t="n">
        <f aca="false">'Exhibiciones '!AF483</f>
        <v>0</v>
      </c>
      <c r="I731" s="39" t="n">
        <f aca="false">'Exhibiciones '!AG483</f>
        <v>0</v>
      </c>
      <c r="L731" s="56" t="n">
        <f aca="false">SUM(F731:K731)</f>
        <v>0</v>
      </c>
      <c r="M731" s="40" t="n">
        <v>1</v>
      </c>
    </row>
    <row r="732" customFormat="false" ht="15" hidden="false" customHeight="false" outlineLevel="0" collapsed="false">
      <c r="A732" s="55" t="str">
        <f aca="false">'Exhibiciones '!$A$4</f>
        <v>ECATEPEC</v>
      </c>
      <c r="B732" s="39" t="str">
        <f aca="false">'Exhibiciones '!D484</f>
        <v>Sandalias</v>
      </c>
      <c r="C732" s="39" t="n">
        <f aca="false">'Exhibiciones '!U484</f>
        <v>0</v>
      </c>
      <c r="D732" s="39" t="str">
        <f aca="false">'Exhibiciones '!V484</f>
        <v/>
      </c>
      <c r="E732" s="39" t="str">
        <f aca="false">'Exhibiciones '!F484</f>
        <v>-</v>
      </c>
      <c r="H732" s="39" t="n">
        <f aca="false">'Exhibiciones '!AF484</f>
        <v>0</v>
      </c>
      <c r="I732" s="39" t="n">
        <f aca="false">'Exhibiciones '!AG484</f>
        <v>0</v>
      </c>
      <c r="L732" s="56" t="n">
        <f aca="false">SUM(F732:K732)</f>
        <v>0</v>
      </c>
      <c r="M732" s="40" t="n">
        <v>1</v>
      </c>
    </row>
    <row r="733" customFormat="false" ht="15" hidden="false" customHeight="false" outlineLevel="0" collapsed="false">
      <c r="A733" s="55" t="str">
        <f aca="false">'Exhibiciones '!$A$4</f>
        <v>ECATEPEC</v>
      </c>
      <c r="B733" s="39" t="str">
        <f aca="false">'Exhibiciones '!D485</f>
        <v>Sandalias</v>
      </c>
      <c r="C733" s="39" t="n">
        <f aca="false">'Exhibiciones '!U485</f>
        <v>0</v>
      </c>
      <c r="D733" s="39" t="str">
        <f aca="false">'Exhibiciones '!V485</f>
        <v/>
      </c>
      <c r="E733" s="39" t="str">
        <f aca="false">'Exhibiciones '!F485</f>
        <v>-</v>
      </c>
      <c r="H733" s="39" t="n">
        <f aca="false">'Exhibiciones '!AF485</f>
        <v>0</v>
      </c>
      <c r="I733" s="39" t="n">
        <f aca="false">'Exhibiciones '!AG485</f>
        <v>0</v>
      </c>
      <c r="L733" s="56" t="n">
        <f aca="false">SUM(F733:K733)</f>
        <v>0</v>
      </c>
      <c r="M733" s="40" t="n">
        <v>1</v>
      </c>
    </row>
    <row r="734" customFormat="false" ht="15" hidden="false" customHeight="false" outlineLevel="0" collapsed="false">
      <c r="A734" s="55" t="str">
        <f aca="false">'Exhibiciones '!$A$4</f>
        <v>ECATEPEC</v>
      </c>
      <c r="B734" s="39" t="str">
        <f aca="false">'Exhibiciones '!D486</f>
        <v>Sandalias</v>
      </c>
      <c r="C734" s="39" t="n">
        <f aca="false">'Exhibiciones '!U486</f>
        <v>0</v>
      </c>
      <c r="D734" s="39" t="str">
        <f aca="false">'Exhibiciones '!V486</f>
        <v/>
      </c>
      <c r="E734" s="39" t="str">
        <f aca="false">'Exhibiciones '!F486</f>
        <v>-</v>
      </c>
      <c r="H734" s="39" t="n">
        <f aca="false">'Exhibiciones '!AF486</f>
        <v>0</v>
      </c>
      <c r="I734" s="39" t="n">
        <f aca="false">'Exhibiciones '!AG486</f>
        <v>0</v>
      </c>
      <c r="L734" s="56" t="n">
        <f aca="false">SUM(F734:K734)</f>
        <v>0</v>
      </c>
      <c r="M734" s="40" t="n">
        <v>1</v>
      </c>
    </row>
    <row r="735" customFormat="false" ht="15" hidden="false" customHeight="false" outlineLevel="0" collapsed="false">
      <c r="A735" s="55" t="str">
        <f aca="false">'Exhibiciones '!$A$4</f>
        <v>ECATEPEC</v>
      </c>
      <c r="B735" s="39" t="str">
        <f aca="false">'Exhibiciones '!D487</f>
        <v>Sandalias</v>
      </c>
      <c r="C735" s="39" t="n">
        <f aca="false">'Exhibiciones '!U487</f>
        <v>0</v>
      </c>
      <c r="D735" s="39" t="str">
        <f aca="false">'Exhibiciones '!V487</f>
        <v/>
      </c>
      <c r="E735" s="39" t="str">
        <f aca="false">'Exhibiciones '!F487</f>
        <v>-</v>
      </c>
      <c r="H735" s="39" t="n">
        <f aca="false">'Exhibiciones '!AF487</f>
        <v>0</v>
      </c>
      <c r="I735" s="39" t="n">
        <f aca="false">'Exhibiciones '!AG487</f>
        <v>0</v>
      </c>
      <c r="L735" s="56" t="n">
        <f aca="false">SUM(F735:K735)</f>
        <v>0</v>
      </c>
      <c r="M735" s="40" t="n">
        <v>1</v>
      </c>
    </row>
    <row r="736" customFormat="false" ht="15" hidden="false" customHeight="false" outlineLevel="0" collapsed="false">
      <c r="A736" s="55" t="str">
        <f aca="false">'Exhibiciones '!$A$4</f>
        <v>ECATEPEC</v>
      </c>
      <c r="B736" s="39" t="str">
        <f aca="false">'Exhibiciones '!D488</f>
        <v>Sandalias</v>
      </c>
      <c r="C736" s="39" t="n">
        <f aca="false">'Exhibiciones '!U488</f>
        <v>0</v>
      </c>
      <c r="D736" s="39" t="str">
        <f aca="false">'Exhibiciones '!V488</f>
        <v/>
      </c>
      <c r="E736" s="39" t="str">
        <f aca="false">'Exhibiciones '!F488</f>
        <v>-</v>
      </c>
      <c r="H736" s="39" t="n">
        <f aca="false">'Exhibiciones '!AF488</f>
        <v>0</v>
      </c>
      <c r="I736" s="39" t="n">
        <f aca="false">'Exhibiciones '!AG488</f>
        <v>0</v>
      </c>
      <c r="L736" s="56" t="n">
        <f aca="false">SUM(F736:K736)</f>
        <v>0</v>
      </c>
      <c r="M736" s="40" t="n">
        <v>1</v>
      </c>
    </row>
    <row r="737" customFormat="false" ht="15" hidden="false" customHeight="false" outlineLevel="0" collapsed="false">
      <c r="A737" s="55" t="str">
        <f aca="false">'Exhibiciones '!$A$4</f>
        <v>ECATEPEC</v>
      </c>
      <c r="B737" s="39" t="str">
        <f aca="false">'Exhibiciones '!D489</f>
        <v>Sandalias</v>
      </c>
      <c r="C737" s="39" t="n">
        <f aca="false">'Exhibiciones '!U489</f>
        <v>0</v>
      </c>
      <c r="D737" s="39" t="str">
        <f aca="false">'Exhibiciones '!V489</f>
        <v/>
      </c>
      <c r="E737" s="39" t="str">
        <f aca="false">'Exhibiciones '!F489</f>
        <v>-</v>
      </c>
      <c r="H737" s="39" t="n">
        <f aca="false">'Exhibiciones '!AF489</f>
        <v>0</v>
      </c>
      <c r="I737" s="39" t="n">
        <f aca="false">'Exhibiciones '!AG489</f>
        <v>0</v>
      </c>
      <c r="L737" s="56" t="n">
        <f aca="false">SUM(F737:K737)</f>
        <v>0</v>
      </c>
      <c r="M737" s="40" t="n">
        <v>1</v>
      </c>
    </row>
    <row r="738" customFormat="false" ht="15" hidden="false" customHeight="false" outlineLevel="0" collapsed="false">
      <c r="A738" s="55" t="str">
        <f aca="false">'Exhibiciones '!$A$4</f>
        <v>ECATEPEC</v>
      </c>
      <c r="B738" s="39" t="str">
        <f aca="false">'Exhibiciones '!D490</f>
        <v>Sandalias</v>
      </c>
      <c r="C738" s="39" t="n">
        <f aca="false">'Exhibiciones '!U490</f>
        <v>0</v>
      </c>
      <c r="D738" s="39" t="str">
        <f aca="false">'Exhibiciones '!V490</f>
        <v/>
      </c>
      <c r="E738" s="39" t="str">
        <f aca="false">'Exhibiciones '!F490</f>
        <v>-</v>
      </c>
      <c r="H738" s="39" t="n">
        <f aca="false">'Exhibiciones '!AF490</f>
        <v>0</v>
      </c>
      <c r="I738" s="39" t="n">
        <f aca="false">'Exhibiciones '!AG490</f>
        <v>0</v>
      </c>
      <c r="L738" s="56" t="n">
        <f aca="false">SUM(F738:K738)</f>
        <v>0</v>
      </c>
      <c r="M738" s="40" t="n">
        <v>1</v>
      </c>
    </row>
    <row r="739" customFormat="false" ht="15" hidden="false" customHeight="false" outlineLevel="0" collapsed="false">
      <c r="A739" s="55" t="str">
        <f aca="false">'Exhibiciones '!$A$4</f>
        <v>ECATEPEC</v>
      </c>
      <c r="B739" s="39" t="str">
        <f aca="false">'Exhibiciones '!D491</f>
        <v>Sandalias</v>
      </c>
      <c r="C739" s="39" t="n">
        <f aca="false">'Exhibiciones '!U491</f>
        <v>0</v>
      </c>
      <c r="D739" s="39" t="str">
        <f aca="false">'Exhibiciones '!V491</f>
        <v/>
      </c>
      <c r="E739" s="39" t="str">
        <f aca="false">'Exhibiciones '!F491</f>
        <v>-</v>
      </c>
      <c r="H739" s="39" t="n">
        <f aca="false">'Exhibiciones '!AF491</f>
        <v>0</v>
      </c>
      <c r="I739" s="39" t="n">
        <f aca="false">'Exhibiciones '!AG491</f>
        <v>0</v>
      </c>
      <c r="L739" s="56" t="n">
        <f aca="false">SUM(F739:K739)</f>
        <v>0</v>
      </c>
      <c r="M739" s="40" t="n">
        <v>1</v>
      </c>
    </row>
    <row r="740" customFormat="false" ht="15" hidden="false" customHeight="false" outlineLevel="0" collapsed="false">
      <c r="A740" s="55" t="str">
        <f aca="false">'Exhibiciones '!$A$4</f>
        <v>ECATEPEC</v>
      </c>
      <c r="B740" s="39" t="str">
        <f aca="false">'Exhibiciones '!D492</f>
        <v>Sandalias</v>
      </c>
      <c r="C740" s="39" t="n">
        <f aca="false">'Exhibiciones '!U492</f>
        <v>0</v>
      </c>
      <c r="D740" s="39" t="str">
        <f aca="false">'Exhibiciones '!V492</f>
        <v/>
      </c>
      <c r="E740" s="39" t="str">
        <f aca="false">'Exhibiciones '!F492</f>
        <v>-</v>
      </c>
      <c r="H740" s="39" t="n">
        <f aca="false">'Exhibiciones '!AF492</f>
        <v>0</v>
      </c>
      <c r="I740" s="39" t="n">
        <f aca="false">'Exhibiciones '!AG492</f>
        <v>0</v>
      </c>
      <c r="L740" s="56" t="n">
        <f aca="false">SUM(F740:K740)</f>
        <v>0</v>
      </c>
      <c r="M740" s="40" t="n">
        <v>1</v>
      </c>
    </row>
    <row r="741" customFormat="false" ht="15" hidden="false" customHeight="false" outlineLevel="0" collapsed="false">
      <c r="A741" s="55" t="str">
        <f aca="false">'Exhibiciones '!$A$4</f>
        <v>ECATEPEC</v>
      </c>
      <c r="B741" s="39" t="str">
        <f aca="false">'Exhibiciones '!D493</f>
        <v>Sandalias</v>
      </c>
      <c r="C741" s="39" t="n">
        <f aca="false">'Exhibiciones '!U493</f>
        <v>0</v>
      </c>
      <c r="D741" s="39" t="str">
        <f aca="false">'Exhibiciones '!V493</f>
        <v/>
      </c>
      <c r="E741" s="39" t="str">
        <f aca="false">'Exhibiciones '!F493</f>
        <v>-</v>
      </c>
      <c r="H741" s="39" t="n">
        <f aca="false">'Exhibiciones '!AF493</f>
        <v>0</v>
      </c>
      <c r="I741" s="39" t="n">
        <f aca="false">'Exhibiciones '!AG493</f>
        <v>0</v>
      </c>
      <c r="L741" s="56" t="n">
        <f aca="false">SUM(F741:K741)</f>
        <v>0</v>
      </c>
      <c r="M741" s="40" t="n">
        <v>1</v>
      </c>
    </row>
    <row r="742" customFormat="false" ht="15" hidden="false" customHeight="false" outlineLevel="0" collapsed="false">
      <c r="A742" s="55" t="str">
        <f aca="false">'Exhibiciones '!$A$4</f>
        <v>ECATEPEC</v>
      </c>
      <c r="B742" s="39" t="str">
        <f aca="false">'Exhibiciones '!D494</f>
        <v>Sandalias</v>
      </c>
      <c r="C742" s="39" t="n">
        <f aca="false">'Exhibiciones '!U494</f>
        <v>0</v>
      </c>
      <c r="D742" s="39" t="str">
        <f aca="false">'Exhibiciones '!V494</f>
        <v/>
      </c>
      <c r="E742" s="39" t="str">
        <f aca="false">'Exhibiciones '!F494</f>
        <v>-</v>
      </c>
      <c r="H742" s="39" t="n">
        <f aca="false">'Exhibiciones '!AF494</f>
        <v>0</v>
      </c>
      <c r="I742" s="39" t="n">
        <f aca="false">'Exhibiciones '!AG494</f>
        <v>0</v>
      </c>
      <c r="L742" s="56" t="n">
        <f aca="false">SUM(F742:K742)</f>
        <v>0</v>
      </c>
      <c r="M742" s="40" t="n">
        <v>1</v>
      </c>
    </row>
    <row r="743" customFormat="false" ht="15" hidden="false" customHeight="false" outlineLevel="0" collapsed="false">
      <c r="A743" s="55" t="str">
        <f aca="false">'Exhibiciones '!$A$4</f>
        <v>ECATEPEC</v>
      </c>
      <c r="B743" s="39" t="str">
        <f aca="false">'Exhibiciones '!D495</f>
        <v>Sandalias</v>
      </c>
      <c r="C743" s="39" t="n">
        <f aca="false">'Exhibiciones '!U495</f>
        <v>0</v>
      </c>
      <c r="D743" s="39" t="str">
        <f aca="false">'Exhibiciones '!V495</f>
        <v/>
      </c>
      <c r="E743" s="39" t="str">
        <f aca="false">'Exhibiciones '!F495</f>
        <v>-</v>
      </c>
      <c r="H743" s="39" t="n">
        <f aca="false">'Exhibiciones '!AF495</f>
        <v>0</v>
      </c>
      <c r="I743" s="39" t="n">
        <f aca="false">'Exhibiciones '!AG495</f>
        <v>0</v>
      </c>
      <c r="L743" s="56" t="n">
        <f aca="false">SUM(F743:K743)</f>
        <v>0</v>
      </c>
      <c r="M743" s="40" t="n">
        <v>1</v>
      </c>
    </row>
    <row r="744" customFormat="false" ht="15" hidden="false" customHeight="false" outlineLevel="0" collapsed="false">
      <c r="A744" s="55" t="str">
        <f aca="false">'Exhibiciones '!$A$4</f>
        <v>ECATEPEC</v>
      </c>
      <c r="L744" s="56" t="n">
        <f aca="false">SUM(F744:K744)</f>
        <v>0</v>
      </c>
      <c r="M744" s="40" t="n">
        <v>1</v>
      </c>
    </row>
    <row r="745" customFormat="false" ht="15" hidden="false" customHeight="false" outlineLevel="0" collapsed="false">
      <c r="A745" s="55" t="str">
        <f aca="false">'Exhibiciones '!$A$4</f>
        <v>ECATEPEC</v>
      </c>
      <c r="B745" s="39" t="str">
        <f aca="false">'Exhibiciones '!D497</f>
        <v>Urbano</v>
      </c>
      <c r="C745" s="39" t="n">
        <f aca="false">'Exhibiciones '!U497</f>
        <v>137339</v>
      </c>
      <c r="D745" s="39" t="str">
        <f aca="false">'Exhibiciones '!V497</f>
        <v>Nicolas De German Nadia Ivonne</v>
      </c>
      <c r="E745" s="39" t="n">
        <f aca="false">'Exhibiciones '!F497</f>
        <v>122</v>
      </c>
      <c r="H745" s="39" t="n">
        <f aca="false">'Exhibiciones '!AF497</f>
        <v>0</v>
      </c>
      <c r="I745" s="39" t="n">
        <f aca="false">'Exhibiciones '!AG497</f>
        <v>0</v>
      </c>
      <c r="L745" s="56" t="n">
        <f aca="false">SUM(F745:K745)</f>
        <v>0</v>
      </c>
      <c r="M745" s="40" t="n">
        <v>1</v>
      </c>
    </row>
    <row r="746" customFormat="false" ht="15" hidden="false" customHeight="false" outlineLevel="0" collapsed="false">
      <c r="A746" s="55" t="str">
        <f aca="false">'Exhibiciones '!$A$4</f>
        <v>ECATEPEC</v>
      </c>
      <c r="B746" s="39" t="str">
        <f aca="false">'Exhibiciones '!D498</f>
        <v>Urbano</v>
      </c>
      <c r="C746" s="39" t="n">
        <f aca="false">'Exhibiciones '!U498</f>
        <v>137339</v>
      </c>
      <c r="D746" s="39" t="str">
        <f aca="false">'Exhibiciones '!V498</f>
        <v>Nicolas De German Nadia Ivonne</v>
      </c>
      <c r="E746" s="39" t="n">
        <f aca="false">'Exhibiciones '!F498</f>
        <v>147</v>
      </c>
      <c r="H746" s="39" t="n">
        <f aca="false">'Exhibiciones '!AF498</f>
        <v>0</v>
      </c>
      <c r="I746" s="39" t="n">
        <f aca="false">'Exhibiciones '!AG498</f>
        <v>0</v>
      </c>
      <c r="L746" s="56" t="n">
        <f aca="false">SUM(F746:K746)</f>
        <v>0</v>
      </c>
      <c r="M746" s="40" t="n">
        <v>1</v>
      </c>
    </row>
    <row r="747" customFormat="false" ht="15" hidden="false" customHeight="false" outlineLevel="0" collapsed="false">
      <c r="A747" s="55" t="str">
        <f aca="false">'Exhibiciones '!$A$4</f>
        <v>ECATEPEC</v>
      </c>
      <c r="B747" s="39" t="str">
        <f aca="false">'Exhibiciones '!D499</f>
        <v>Urbano</v>
      </c>
      <c r="C747" s="39" t="n">
        <f aca="false">'Exhibiciones '!U499</f>
        <v>137339</v>
      </c>
      <c r="D747" s="39" t="str">
        <f aca="false">'Exhibiciones '!V499</f>
        <v>Nicolas De German Nadia Ivonne</v>
      </c>
      <c r="E747" s="39" t="n">
        <f aca="false">'Exhibiciones '!F499</f>
        <v>178</v>
      </c>
      <c r="H747" s="39" t="n">
        <f aca="false">'Exhibiciones '!AF499</f>
        <v>0</v>
      </c>
      <c r="I747" s="39" t="n">
        <f aca="false">'Exhibiciones '!AG499</f>
        <v>0</v>
      </c>
      <c r="L747" s="56" t="n">
        <f aca="false">SUM(F747:K747)</f>
        <v>0</v>
      </c>
      <c r="M747" s="40" t="n">
        <v>1</v>
      </c>
    </row>
    <row r="748" customFormat="false" ht="15" hidden="false" customHeight="false" outlineLevel="0" collapsed="false">
      <c r="A748" s="55" t="str">
        <f aca="false">'Exhibiciones '!$A$4</f>
        <v>ECATEPEC</v>
      </c>
      <c r="B748" s="39" t="str">
        <f aca="false">'Exhibiciones '!D500</f>
        <v>Urbano</v>
      </c>
      <c r="C748" s="39" t="n">
        <f aca="false">'Exhibiciones '!U500</f>
        <v>137339</v>
      </c>
      <c r="D748" s="39" t="str">
        <f aca="false">'Exhibiciones '!V500</f>
        <v>Nicolas De German Nadia Ivonne</v>
      </c>
      <c r="E748" s="39" t="n">
        <f aca="false">'Exhibiciones '!F500</f>
        <v>64</v>
      </c>
      <c r="H748" s="39" t="n">
        <f aca="false">'Exhibiciones '!AF500</f>
        <v>0</v>
      </c>
      <c r="I748" s="39" t="n">
        <f aca="false">'Exhibiciones '!AG500</f>
        <v>0</v>
      </c>
      <c r="L748" s="56" t="n">
        <f aca="false">SUM(F748:K748)</f>
        <v>0</v>
      </c>
      <c r="M748" s="40" t="n">
        <v>1</v>
      </c>
    </row>
    <row r="749" customFormat="false" ht="15" hidden="false" customHeight="false" outlineLevel="0" collapsed="false">
      <c r="A749" s="55" t="str">
        <f aca="false">'Exhibiciones '!$A$4</f>
        <v>ECATEPEC</v>
      </c>
      <c r="B749" s="39" t="str">
        <f aca="false">'Exhibiciones '!D501</f>
        <v>Urbano</v>
      </c>
      <c r="C749" s="39" t="n">
        <f aca="false">'Exhibiciones '!U501</f>
        <v>137339</v>
      </c>
      <c r="D749" s="39" t="str">
        <f aca="false">'Exhibiciones '!V501</f>
        <v>Nicolas De German Nadia Ivonne</v>
      </c>
      <c r="E749" s="39" t="n">
        <f aca="false">'Exhibiciones '!F501</f>
        <v>125</v>
      </c>
      <c r="H749" s="39" t="n">
        <f aca="false">'Exhibiciones '!AF501</f>
        <v>0</v>
      </c>
      <c r="I749" s="39" t="n">
        <f aca="false">'Exhibiciones '!AG501</f>
        <v>0</v>
      </c>
      <c r="L749" s="56" t="n">
        <f aca="false">SUM(F749:K749)</f>
        <v>0</v>
      </c>
      <c r="M749" s="40" t="n">
        <v>1</v>
      </c>
    </row>
    <row r="750" customFormat="false" ht="15" hidden="false" customHeight="false" outlineLevel="0" collapsed="false">
      <c r="A750" s="55" t="str">
        <f aca="false">'Exhibiciones '!$A$4</f>
        <v>ECATEPEC</v>
      </c>
      <c r="B750" s="39" t="str">
        <f aca="false">'Exhibiciones '!D502</f>
        <v>Urbano</v>
      </c>
      <c r="C750" s="39" t="n">
        <f aca="false">'Exhibiciones '!U502</f>
        <v>137339</v>
      </c>
      <c r="D750" s="39" t="str">
        <f aca="false">'Exhibiciones '!V502</f>
        <v>Nicolas De German Nadia Ivonne</v>
      </c>
      <c r="E750" s="39" t="n">
        <f aca="false">'Exhibiciones '!F502</f>
        <v>51</v>
      </c>
      <c r="H750" s="39" t="n">
        <f aca="false">'Exhibiciones '!AF502</f>
        <v>0</v>
      </c>
      <c r="I750" s="39" t="n">
        <f aca="false">'Exhibiciones '!AG502</f>
        <v>0</v>
      </c>
      <c r="L750" s="56" t="n">
        <f aca="false">SUM(F750:K750)</f>
        <v>0</v>
      </c>
      <c r="M750" s="40" t="n">
        <v>1</v>
      </c>
    </row>
    <row r="751" customFormat="false" ht="15" hidden="false" customHeight="false" outlineLevel="0" collapsed="false">
      <c r="A751" s="55" t="str">
        <f aca="false">'Exhibiciones '!$A$4</f>
        <v>ECATEPEC</v>
      </c>
      <c r="B751" s="39" t="str">
        <f aca="false">'Exhibiciones '!D503</f>
        <v>Urbano</v>
      </c>
      <c r="C751" s="39" t="n">
        <f aca="false">'Exhibiciones '!U503</f>
        <v>137339</v>
      </c>
      <c r="D751" s="39" t="str">
        <f aca="false">'Exhibiciones '!V503</f>
        <v>Nicolas De German Nadia Ivonne</v>
      </c>
      <c r="E751" s="39" t="n">
        <f aca="false">'Exhibiciones '!F503</f>
        <v>33</v>
      </c>
      <c r="H751" s="39" t="n">
        <f aca="false">'Exhibiciones '!AF503</f>
        <v>0</v>
      </c>
      <c r="I751" s="39" t="n">
        <f aca="false">'Exhibiciones '!AG503</f>
        <v>0</v>
      </c>
      <c r="L751" s="56" t="n">
        <f aca="false">SUM(F751:K751)</f>
        <v>0</v>
      </c>
      <c r="M751" s="40" t="n">
        <v>1</v>
      </c>
    </row>
    <row r="752" customFormat="false" ht="15" hidden="false" customHeight="false" outlineLevel="0" collapsed="false">
      <c r="A752" s="55" t="str">
        <f aca="false">'Exhibiciones '!$A$4</f>
        <v>ECATEPEC</v>
      </c>
      <c r="B752" s="39" t="str">
        <f aca="false">'Exhibiciones '!D504</f>
        <v>Urbano</v>
      </c>
      <c r="C752" s="39" t="n">
        <f aca="false">'Exhibiciones '!U504</f>
        <v>137339</v>
      </c>
      <c r="D752" s="39" t="str">
        <f aca="false">'Exhibiciones '!V504</f>
        <v>Nicolas De German Nadia Ivonne</v>
      </c>
      <c r="E752" s="39" t="n">
        <f aca="false">'Exhibiciones '!F504</f>
        <v>103</v>
      </c>
      <c r="H752" s="39" t="n">
        <f aca="false">'Exhibiciones '!AF504</f>
        <v>0</v>
      </c>
      <c r="I752" s="39" t="n">
        <f aca="false">'Exhibiciones '!AG504</f>
        <v>0</v>
      </c>
      <c r="L752" s="56" t="n">
        <f aca="false">SUM(F752:K752)</f>
        <v>0</v>
      </c>
      <c r="M752" s="40" t="n">
        <v>1</v>
      </c>
    </row>
    <row r="753" customFormat="false" ht="15" hidden="false" customHeight="false" outlineLevel="0" collapsed="false">
      <c r="A753" s="55" t="str">
        <f aca="false">'Exhibiciones '!$A$4</f>
        <v>ECATEPEC</v>
      </c>
      <c r="B753" s="39" t="str">
        <f aca="false">'Exhibiciones '!D505</f>
        <v>Urbano</v>
      </c>
      <c r="C753" s="39" t="n">
        <f aca="false">'Exhibiciones '!U505</f>
        <v>137339</v>
      </c>
      <c r="D753" s="39" t="str">
        <f aca="false">'Exhibiciones '!V505</f>
        <v>Nicolas De German Nadia Ivonne</v>
      </c>
      <c r="E753" s="39" t="n">
        <f aca="false">'Exhibiciones '!F505</f>
        <v>151</v>
      </c>
      <c r="H753" s="39" t="n">
        <f aca="false">'Exhibiciones '!AF505</f>
        <v>0</v>
      </c>
      <c r="I753" s="39" t="n">
        <f aca="false">'Exhibiciones '!AG505</f>
        <v>0</v>
      </c>
      <c r="L753" s="56" t="n">
        <f aca="false">SUM(F753:K753)</f>
        <v>0</v>
      </c>
      <c r="M753" s="40" t="n">
        <v>1</v>
      </c>
    </row>
    <row r="754" customFormat="false" ht="15" hidden="false" customHeight="false" outlineLevel="0" collapsed="false">
      <c r="A754" s="55" t="str">
        <f aca="false">'Exhibiciones '!$A$4</f>
        <v>ECATEPEC</v>
      </c>
      <c r="B754" s="39" t="str">
        <f aca="false">'Exhibiciones '!D506</f>
        <v>Urbano</v>
      </c>
      <c r="C754" s="39" t="n">
        <f aca="false">'Exhibiciones '!U506</f>
        <v>137339</v>
      </c>
      <c r="D754" s="39" t="str">
        <f aca="false">'Exhibiciones '!V506</f>
        <v>Nicolas De German Nadia Ivonne</v>
      </c>
      <c r="E754" s="39" t="n">
        <f aca="false">'Exhibiciones '!F506</f>
        <v>133</v>
      </c>
      <c r="H754" s="39" t="n">
        <f aca="false">'Exhibiciones '!AF506</f>
        <v>0</v>
      </c>
      <c r="I754" s="39" t="n">
        <f aca="false">'Exhibiciones '!AG506</f>
        <v>0</v>
      </c>
      <c r="L754" s="56" t="n">
        <f aca="false">SUM(F754:K754)</f>
        <v>0</v>
      </c>
      <c r="M754" s="40" t="n">
        <v>1</v>
      </c>
    </row>
    <row r="755" customFormat="false" ht="15" hidden="false" customHeight="false" outlineLevel="0" collapsed="false">
      <c r="A755" s="55" t="str">
        <f aca="false">'Exhibiciones '!$A$4</f>
        <v>ECATEPEC</v>
      </c>
      <c r="B755" s="39" t="str">
        <f aca="false">'Exhibiciones '!D507</f>
        <v>Urbano</v>
      </c>
      <c r="C755" s="39" t="n">
        <f aca="false">'Exhibiciones '!U507</f>
        <v>137339</v>
      </c>
      <c r="D755" s="39" t="str">
        <f aca="false">'Exhibiciones '!V507</f>
        <v>Nicolas De German Nadia Ivonne</v>
      </c>
      <c r="E755" s="39" t="n">
        <f aca="false">'Exhibiciones '!F507</f>
        <v>83</v>
      </c>
      <c r="H755" s="39" t="n">
        <f aca="false">'Exhibiciones '!AF507</f>
        <v>0</v>
      </c>
      <c r="I755" s="39" t="n">
        <f aca="false">'Exhibiciones '!AG507</f>
        <v>0</v>
      </c>
      <c r="L755" s="56" t="n">
        <f aca="false">SUM(F755:K755)</f>
        <v>0</v>
      </c>
      <c r="M755" s="40" t="n">
        <v>1</v>
      </c>
    </row>
    <row r="756" customFormat="false" ht="15" hidden="false" customHeight="false" outlineLevel="0" collapsed="false">
      <c r="A756" s="55" t="str">
        <f aca="false">'Exhibiciones '!$A$4</f>
        <v>ECATEPEC</v>
      </c>
      <c r="B756" s="39" t="str">
        <f aca="false">'Exhibiciones '!D508</f>
        <v>Urbano</v>
      </c>
      <c r="C756" s="39" t="n">
        <f aca="false">'Exhibiciones '!U508</f>
        <v>137339</v>
      </c>
      <c r="D756" s="39" t="str">
        <f aca="false">'Exhibiciones '!V508</f>
        <v>Nicolas De German Nadia Ivonne</v>
      </c>
      <c r="E756" s="39" t="n">
        <f aca="false">'Exhibiciones '!F508</f>
        <v>85</v>
      </c>
      <c r="H756" s="39" t="n">
        <f aca="false">'Exhibiciones '!AF508</f>
        <v>0</v>
      </c>
      <c r="I756" s="39" t="n">
        <f aca="false">'Exhibiciones '!AG508</f>
        <v>0</v>
      </c>
      <c r="L756" s="56" t="n">
        <f aca="false">SUM(F756:K756)</f>
        <v>0</v>
      </c>
      <c r="M756" s="40" t="n">
        <v>1</v>
      </c>
    </row>
    <row r="757" customFormat="false" ht="15" hidden="false" customHeight="false" outlineLevel="0" collapsed="false">
      <c r="A757" s="55" t="str">
        <f aca="false">'Exhibiciones '!$A$4</f>
        <v>ECATEPEC</v>
      </c>
      <c r="B757" s="39" t="str">
        <f aca="false">'Exhibiciones '!D509</f>
        <v>Urbano</v>
      </c>
      <c r="C757" s="39" t="n">
        <f aca="false">'Exhibiciones '!U509</f>
        <v>137339</v>
      </c>
      <c r="D757" s="39" t="str">
        <f aca="false">'Exhibiciones '!V509</f>
        <v>Nicolas De German Nadia Ivonne</v>
      </c>
      <c r="E757" s="39" t="n">
        <f aca="false">'Exhibiciones '!F509</f>
        <v>72</v>
      </c>
      <c r="H757" s="39" t="n">
        <f aca="false">'Exhibiciones '!AF509</f>
        <v>1</v>
      </c>
      <c r="I757" s="39" t="n">
        <f aca="false">'Exhibiciones '!AG509</f>
        <v>0</v>
      </c>
      <c r="L757" s="56" t="n">
        <f aca="false">SUM(F757:K757)</f>
        <v>1</v>
      </c>
      <c r="M757" s="40" t="n">
        <v>1</v>
      </c>
    </row>
    <row r="758" customFormat="false" ht="15" hidden="false" customHeight="false" outlineLevel="0" collapsed="false">
      <c r="A758" s="55" t="str">
        <f aca="false">'Exhibiciones '!$A$4</f>
        <v>ECATEPEC</v>
      </c>
      <c r="B758" s="39" t="str">
        <f aca="false">'Exhibiciones '!D510</f>
        <v>Urbano</v>
      </c>
      <c r="C758" s="39" t="n">
        <f aca="false">'Exhibiciones '!U510</f>
        <v>0</v>
      </c>
      <c r="D758" s="39" t="str">
        <f aca="false">'Exhibiciones '!V510</f>
        <v/>
      </c>
      <c r="E758" s="39" t="str">
        <f aca="false">'Exhibiciones '!F510</f>
        <v>-</v>
      </c>
      <c r="H758" s="39" t="n">
        <f aca="false">'Exhibiciones '!AF510</f>
        <v>0</v>
      </c>
      <c r="I758" s="39" t="n">
        <f aca="false">'Exhibiciones '!AG510</f>
        <v>0</v>
      </c>
      <c r="L758" s="56" t="n">
        <f aca="false">SUM(F758:K758)</f>
        <v>0</v>
      </c>
      <c r="M758" s="40" t="n">
        <v>1</v>
      </c>
    </row>
    <row r="759" customFormat="false" ht="15" hidden="false" customHeight="false" outlineLevel="0" collapsed="false">
      <c r="A759" s="55" t="str">
        <f aca="false">'Exhibiciones '!$A$4</f>
        <v>ECATEPEC</v>
      </c>
      <c r="B759" s="39" t="str">
        <f aca="false">'Exhibiciones '!D511</f>
        <v>Urbano</v>
      </c>
      <c r="C759" s="39" t="n">
        <f aca="false">'Exhibiciones '!U511</f>
        <v>0</v>
      </c>
      <c r="D759" s="39" t="str">
        <f aca="false">'Exhibiciones '!V511</f>
        <v/>
      </c>
      <c r="E759" s="39" t="str">
        <f aca="false">'Exhibiciones '!F511</f>
        <v>-</v>
      </c>
      <c r="H759" s="39" t="n">
        <f aca="false">'Exhibiciones '!AF511</f>
        <v>0</v>
      </c>
      <c r="I759" s="39" t="n">
        <f aca="false">'Exhibiciones '!AG511</f>
        <v>0</v>
      </c>
      <c r="L759" s="56" t="n">
        <f aca="false">SUM(F759:K759)</f>
        <v>0</v>
      </c>
      <c r="M759" s="40" t="n">
        <v>1</v>
      </c>
    </row>
    <row r="760" customFormat="false" ht="15" hidden="false" customHeight="false" outlineLevel="0" collapsed="false">
      <c r="A760" s="55" t="str">
        <f aca="false">'Exhibiciones '!$A$4</f>
        <v>ECATEPEC</v>
      </c>
      <c r="B760" s="39" t="str">
        <f aca="false">'Exhibiciones '!D512</f>
        <v>Urbano</v>
      </c>
      <c r="C760" s="39" t="n">
        <f aca="false">'Exhibiciones '!U512</f>
        <v>0</v>
      </c>
      <c r="D760" s="39" t="str">
        <f aca="false">'Exhibiciones '!V512</f>
        <v/>
      </c>
      <c r="E760" s="39" t="str">
        <f aca="false">'Exhibiciones '!F512</f>
        <v>-</v>
      </c>
      <c r="H760" s="39" t="n">
        <f aca="false">'Exhibiciones '!AF512</f>
        <v>0</v>
      </c>
      <c r="I760" s="39" t="n">
        <f aca="false">'Exhibiciones '!AG512</f>
        <v>0</v>
      </c>
      <c r="L760" s="56" t="n">
        <f aca="false">SUM(F760:K760)</f>
        <v>0</v>
      </c>
      <c r="M760" s="40" t="n">
        <v>1</v>
      </c>
    </row>
    <row r="761" customFormat="false" ht="15" hidden="false" customHeight="false" outlineLevel="0" collapsed="false">
      <c r="A761" s="55" t="str">
        <f aca="false">'Exhibiciones '!$A$4</f>
        <v>ECATEPEC</v>
      </c>
      <c r="B761" s="39" t="str">
        <f aca="false">'Exhibiciones '!D513</f>
        <v>Urbano</v>
      </c>
      <c r="C761" s="39" t="n">
        <f aca="false">'Exhibiciones '!U513</f>
        <v>0</v>
      </c>
      <c r="D761" s="39" t="str">
        <f aca="false">'Exhibiciones '!V513</f>
        <v/>
      </c>
      <c r="E761" s="39" t="str">
        <f aca="false">'Exhibiciones '!F513</f>
        <v>-</v>
      </c>
      <c r="H761" s="39" t="n">
        <f aca="false">'Exhibiciones '!AF513</f>
        <v>0</v>
      </c>
      <c r="I761" s="39" t="n">
        <f aca="false">'Exhibiciones '!AG513</f>
        <v>0</v>
      </c>
      <c r="L761" s="56" t="n">
        <f aca="false">SUM(F761:K761)</f>
        <v>0</v>
      </c>
      <c r="M761" s="40" t="n">
        <v>1</v>
      </c>
    </row>
    <row r="762" customFormat="false" ht="15" hidden="false" customHeight="false" outlineLevel="0" collapsed="false">
      <c r="A762" s="55" t="str">
        <f aca="false">'Exhibiciones '!$A$4</f>
        <v>ECATEPEC</v>
      </c>
      <c r="B762" s="39" t="str">
        <f aca="false">'Exhibiciones '!D514</f>
        <v>Urbano</v>
      </c>
      <c r="C762" s="39" t="n">
        <f aca="false">'Exhibiciones '!U514</f>
        <v>0</v>
      </c>
      <c r="D762" s="39" t="str">
        <f aca="false">'Exhibiciones '!V514</f>
        <v/>
      </c>
      <c r="E762" s="39" t="str">
        <f aca="false">'Exhibiciones '!F514</f>
        <v>-</v>
      </c>
      <c r="H762" s="39" t="n">
        <f aca="false">'Exhibiciones '!AF514</f>
        <v>0</v>
      </c>
      <c r="I762" s="39" t="n">
        <f aca="false">'Exhibiciones '!AG514</f>
        <v>0</v>
      </c>
      <c r="L762" s="56" t="n">
        <f aca="false">SUM(F762:K762)</f>
        <v>0</v>
      </c>
      <c r="M762" s="40" t="n">
        <v>1</v>
      </c>
    </row>
    <row r="763" customFormat="false" ht="15" hidden="false" customHeight="false" outlineLevel="0" collapsed="false">
      <c r="A763" s="55" t="str">
        <f aca="false">'Exhibiciones '!$A$4</f>
        <v>ECATEPEC</v>
      </c>
      <c r="B763" s="39" t="str">
        <f aca="false">'Exhibiciones '!D515</f>
        <v>Urbano</v>
      </c>
      <c r="C763" s="39" t="n">
        <f aca="false">'Exhibiciones '!U515</f>
        <v>0</v>
      </c>
      <c r="D763" s="39" t="str">
        <f aca="false">'Exhibiciones '!V515</f>
        <v/>
      </c>
      <c r="E763" s="39" t="str">
        <f aca="false">'Exhibiciones '!F515</f>
        <v>-</v>
      </c>
      <c r="H763" s="39" t="n">
        <f aca="false">'Exhibiciones '!AF515</f>
        <v>0</v>
      </c>
      <c r="I763" s="39" t="n">
        <f aca="false">'Exhibiciones '!AG515</f>
        <v>0</v>
      </c>
      <c r="L763" s="56" t="n">
        <f aca="false">SUM(F763:K763)</f>
        <v>0</v>
      </c>
      <c r="M763" s="40" t="n">
        <v>1</v>
      </c>
    </row>
    <row r="764" customFormat="false" ht="15" hidden="false" customHeight="false" outlineLevel="0" collapsed="false">
      <c r="A764" s="55" t="str">
        <f aca="false">'Exhibiciones '!$A$4</f>
        <v>ECATEPEC</v>
      </c>
      <c r="B764" s="39" t="str">
        <f aca="false">'Exhibiciones '!D516</f>
        <v>Urbano</v>
      </c>
      <c r="C764" s="39" t="n">
        <f aca="false">'Exhibiciones '!U516</f>
        <v>0</v>
      </c>
      <c r="D764" s="39" t="str">
        <f aca="false">'Exhibiciones '!V516</f>
        <v/>
      </c>
      <c r="E764" s="39" t="str">
        <f aca="false">'Exhibiciones '!F516</f>
        <v>-</v>
      </c>
      <c r="H764" s="39" t="n">
        <f aca="false">'Exhibiciones '!AF516</f>
        <v>0</v>
      </c>
      <c r="I764" s="39" t="n">
        <f aca="false">'Exhibiciones '!AG516</f>
        <v>0</v>
      </c>
      <c r="L764" s="56" t="n">
        <f aca="false">SUM(F764:K764)</f>
        <v>0</v>
      </c>
      <c r="M764" s="40" t="n">
        <v>1</v>
      </c>
    </row>
    <row r="765" customFormat="false" ht="15" hidden="false" customHeight="false" outlineLevel="0" collapsed="false">
      <c r="A765" s="55" t="str">
        <f aca="false">'Exhibiciones '!$A$4</f>
        <v>ECATEPEC</v>
      </c>
      <c r="L765" s="56" t="n">
        <f aca="false">SUM(F765:K765)</f>
        <v>0</v>
      </c>
      <c r="M765" s="40" t="n">
        <v>1</v>
      </c>
    </row>
    <row r="766" customFormat="false" ht="15" hidden="false" customHeight="false" outlineLevel="0" collapsed="false">
      <c r="A766" s="55" t="str">
        <f aca="false">'Exhibiciones '!$A$4</f>
        <v>ECATEPEC</v>
      </c>
      <c r="B766" s="39" t="str">
        <f aca="false">'Exhibiciones '!D518</f>
        <v>Vestir Casual</v>
      </c>
      <c r="C766" s="39" t="n">
        <f aca="false">'Exhibiciones '!U518</f>
        <v>155938</v>
      </c>
      <c r="D766" s="39" t="str">
        <f aca="false">'Exhibiciones '!V518</f>
        <v>Aguilar Flores Erika Jazmin</v>
      </c>
      <c r="E766" s="39" t="n">
        <f aca="false">'Exhibiciones '!F518</f>
        <v>62</v>
      </c>
      <c r="H766" s="39" t="n">
        <f aca="false">'Exhibiciones '!AF518</f>
        <v>0</v>
      </c>
      <c r="I766" s="39" t="n">
        <f aca="false">'Exhibiciones '!AG518</f>
        <v>0</v>
      </c>
      <c r="L766" s="56" t="n">
        <f aca="false">SUM(F766:K766)</f>
        <v>0</v>
      </c>
      <c r="M766" s="40" t="n">
        <v>1</v>
      </c>
    </row>
    <row r="767" customFormat="false" ht="15" hidden="false" customHeight="false" outlineLevel="0" collapsed="false">
      <c r="A767" s="55" t="str">
        <f aca="false">'Exhibiciones '!$A$4</f>
        <v>ECATEPEC</v>
      </c>
      <c r="B767" s="39" t="str">
        <f aca="false">'Exhibiciones '!D519</f>
        <v>Vestir Casual</v>
      </c>
      <c r="C767" s="39" t="n">
        <f aca="false">'Exhibiciones '!U519</f>
        <v>155938</v>
      </c>
      <c r="D767" s="39" t="str">
        <f aca="false">'Exhibiciones '!V519</f>
        <v>Aguilar Flores Erika Jazmin</v>
      </c>
      <c r="E767" s="39" t="n">
        <f aca="false">'Exhibiciones '!F519</f>
        <v>77</v>
      </c>
      <c r="H767" s="39" t="n">
        <f aca="false">'Exhibiciones '!AF519</f>
        <v>0</v>
      </c>
      <c r="I767" s="39" t="n">
        <f aca="false">'Exhibiciones '!AG519</f>
        <v>0</v>
      </c>
      <c r="L767" s="56" t="n">
        <f aca="false">SUM(F767:K767)</f>
        <v>0</v>
      </c>
      <c r="M767" s="40" t="n">
        <v>1</v>
      </c>
    </row>
    <row r="768" customFormat="false" ht="15" hidden="false" customHeight="false" outlineLevel="0" collapsed="false">
      <c r="A768" s="55" t="str">
        <f aca="false">'Exhibiciones '!$A$4</f>
        <v>ECATEPEC</v>
      </c>
      <c r="B768" s="39" t="str">
        <f aca="false">'Exhibiciones '!D520</f>
        <v>Vestir Casual</v>
      </c>
      <c r="C768" s="39" t="n">
        <f aca="false">'Exhibiciones '!U520</f>
        <v>155938</v>
      </c>
      <c r="D768" s="39" t="str">
        <f aca="false">'Exhibiciones '!V520</f>
        <v>Aguilar Flores Erika Jazmin</v>
      </c>
      <c r="E768" s="39" t="n">
        <f aca="false">'Exhibiciones '!F520</f>
        <v>68</v>
      </c>
      <c r="H768" s="39" t="n">
        <f aca="false">'Exhibiciones '!AF520</f>
        <v>0</v>
      </c>
      <c r="I768" s="39" t="n">
        <f aca="false">'Exhibiciones '!AG520</f>
        <v>0</v>
      </c>
      <c r="L768" s="56" t="n">
        <f aca="false">SUM(F768:K768)</f>
        <v>0</v>
      </c>
      <c r="M768" s="40" t="n">
        <v>1</v>
      </c>
    </row>
    <row r="769" customFormat="false" ht="15" hidden="false" customHeight="false" outlineLevel="0" collapsed="false">
      <c r="A769" s="55" t="str">
        <f aca="false">'Exhibiciones '!$A$4</f>
        <v>ECATEPEC</v>
      </c>
      <c r="B769" s="39" t="str">
        <f aca="false">'Exhibiciones '!D521</f>
        <v>Vestir Casual</v>
      </c>
      <c r="C769" s="39" t="n">
        <f aca="false">'Exhibiciones '!U521</f>
        <v>155938</v>
      </c>
      <c r="D769" s="39" t="str">
        <f aca="false">'Exhibiciones '!V521</f>
        <v>Aguilar Flores Erika Jazmin</v>
      </c>
      <c r="E769" s="39" t="n">
        <f aca="false">'Exhibiciones '!F521</f>
        <v>88</v>
      </c>
      <c r="H769" s="39" t="n">
        <f aca="false">'Exhibiciones '!AF521</f>
        <v>0</v>
      </c>
      <c r="I769" s="39" t="n">
        <f aca="false">'Exhibiciones '!AG521</f>
        <v>0</v>
      </c>
      <c r="L769" s="56" t="n">
        <f aca="false">SUM(F769:K769)</f>
        <v>0</v>
      </c>
      <c r="M769" s="40" t="n">
        <v>1</v>
      </c>
    </row>
    <row r="770" customFormat="false" ht="15" hidden="false" customHeight="false" outlineLevel="0" collapsed="false">
      <c r="A770" s="55" t="str">
        <f aca="false">'Exhibiciones '!$A$4</f>
        <v>ECATEPEC</v>
      </c>
      <c r="B770" s="39" t="str">
        <f aca="false">'Exhibiciones '!D522</f>
        <v>Vestir Casual</v>
      </c>
      <c r="C770" s="39" t="n">
        <f aca="false">'Exhibiciones '!U522</f>
        <v>0</v>
      </c>
      <c r="D770" s="39" t="str">
        <f aca="false">'Exhibiciones '!V522</f>
        <v/>
      </c>
      <c r="E770" s="39" t="n">
        <f aca="false">'Exhibiciones '!F522</f>
        <v>0</v>
      </c>
      <c r="H770" s="39" t="n">
        <f aca="false">'Exhibiciones '!AF522</f>
        <v>0</v>
      </c>
      <c r="I770" s="39" t="n">
        <f aca="false">'Exhibiciones '!AG522</f>
        <v>0</v>
      </c>
      <c r="L770" s="56" t="n">
        <f aca="false">SUM(F770:K770)</f>
        <v>0</v>
      </c>
      <c r="M770" s="40" t="n">
        <v>1</v>
      </c>
    </row>
    <row r="771" customFormat="false" ht="15" hidden="false" customHeight="false" outlineLevel="0" collapsed="false">
      <c r="A771" s="55" t="str">
        <f aca="false">'Exhibiciones '!$A$4</f>
        <v>ECATEPEC</v>
      </c>
      <c r="B771" s="39" t="str">
        <f aca="false">'Exhibiciones '!D523</f>
        <v>Vestir Casual</v>
      </c>
      <c r="C771" s="39" t="n">
        <f aca="false">'Exhibiciones '!U523</f>
        <v>0</v>
      </c>
      <c r="D771" s="39" t="str">
        <f aca="false">'Exhibiciones '!V523</f>
        <v/>
      </c>
      <c r="E771" s="39" t="str">
        <f aca="false">'Exhibiciones '!F523</f>
        <v>-</v>
      </c>
      <c r="H771" s="39" t="n">
        <f aca="false">'Exhibiciones '!AF523</f>
        <v>0</v>
      </c>
      <c r="I771" s="39" t="n">
        <f aca="false">'Exhibiciones '!AG523</f>
        <v>0</v>
      </c>
      <c r="L771" s="56" t="n">
        <f aca="false">SUM(F771:K771)</f>
        <v>0</v>
      </c>
      <c r="M771" s="40" t="n">
        <v>1</v>
      </c>
    </row>
    <row r="772" customFormat="false" ht="15" hidden="false" customHeight="false" outlineLevel="0" collapsed="false">
      <c r="A772" s="55" t="str">
        <f aca="false">'Exhibiciones '!$A$4</f>
        <v>ECATEPEC</v>
      </c>
      <c r="B772" s="39" t="str">
        <f aca="false">'Exhibiciones '!D524</f>
        <v>Vestir Casual</v>
      </c>
      <c r="C772" s="39" t="n">
        <f aca="false">'Exhibiciones '!U524</f>
        <v>0</v>
      </c>
      <c r="D772" s="39" t="str">
        <f aca="false">'Exhibiciones '!V524</f>
        <v/>
      </c>
      <c r="E772" s="39" t="str">
        <f aca="false">'Exhibiciones '!F524</f>
        <v>-</v>
      </c>
      <c r="H772" s="39" t="n">
        <f aca="false">'Exhibiciones '!AF524</f>
        <v>0</v>
      </c>
      <c r="I772" s="39" t="n">
        <f aca="false">'Exhibiciones '!AG524</f>
        <v>0</v>
      </c>
      <c r="L772" s="56" t="n">
        <f aca="false">SUM(F772:K772)</f>
        <v>0</v>
      </c>
      <c r="M772" s="40" t="n">
        <v>1</v>
      </c>
    </row>
    <row r="773" customFormat="false" ht="15" hidden="false" customHeight="false" outlineLevel="0" collapsed="false">
      <c r="A773" s="55" t="str">
        <f aca="false">'Exhibiciones '!$A$4</f>
        <v>ECATEPEC</v>
      </c>
      <c r="B773" s="39" t="str">
        <f aca="false">'Exhibiciones '!D525</f>
        <v>Vestir Casual</v>
      </c>
      <c r="C773" s="39" t="n">
        <f aca="false">'Exhibiciones '!U525</f>
        <v>0</v>
      </c>
      <c r="D773" s="39" t="str">
        <f aca="false">'Exhibiciones '!V525</f>
        <v/>
      </c>
      <c r="E773" s="39" t="str">
        <f aca="false">'Exhibiciones '!F525</f>
        <v>-</v>
      </c>
      <c r="H773" s="39" t="n">
        <f aca="false">'Exhibiciones '!AF525</f>
        <v>0</v>
      </c>
      <c r="I773" s="39" t="n">
        <f aca="false">'Exhibiciones '!AG525</f>
        <v>0</v>
      </c>
      <c r="L773" s="56" t="n">
        <f aca="false">SUM(F773:K773)</f>
        <v>0</v>
      </c>
      <c r="M773" s="40" t="n">
        <v>1</v>
      </c>
    </row>
    <row r="774" customFormat="false" ht="15" hidden="false" customHeight="false" outlineLevel="0" collapsed="false">
      <c r="A774" s="55" t="str">
        <f aca="false">'Exhibiciones '!$A$4</f>
        <v>ECATEPEC</v>
      </c>
      <c r="B774" s="39" t="str">
        <f aca="false">'Exhibiciones '!D526</f>
        <v>Vestir Casual</v>
      </c>
      <c r="C774" s="39" t="n">
        <f aca="false">'Exhibiciones '!U526</f>
        <v>0</v>
      </c>
      <c r="D774" s="39" t="str">
        <f aca="false">'Exhibiciones '!V526</f>
        <v/>
      </c>
      <c r="E774" s="39" t="str">
        <f aca="false">'Exhibiciones '!F526</f>
        <v>-</v>
      </c>
      <c r="H774" s="39" t="n">
        <f aca="false">'Exhibiciones '!AF526</f>
        <v>0</v>
      </c>
      <c r="I774" s="39" t="n">
        <f aca="false">'Exhibiciones '!AG526</f>
        <v>0</v>
      </c>
      <c r="L774" s="56" t="n">
        <f aca="false">SUM(F774:K774)</f>
        <v>0</v>
      </c>
      <c r="M774" s="40" t="n">
        <v>1</v>
      </c>
    </row>
    <row r="775" customFormat="false" ht="15" hidden="false" customHeight="false" outlineLevel="0" collapsed="false">
      <c r="A775" s="55" t="str">
        <f aca="false">'Exhibiciones '!$A$4</f>
        <v>ECATEPEC</v>
      </c>
      <c r="B775" s="39" t="str">
        <f aca="false">'Exhibiciones '!D527</f>
        <v>Vestir Casual</v>
      </c>
      <c r="C775" s="39" t="n">
        <f aca="false">'Exhibiciones '!U527</f>
        <v>0</v>
      </c>
      <c r="D775" s="39" t="str">
        <f aca="false">'Exhibiciones '!V527</f>
        <v/>
      </c>
      <c r="E775" s="39" t="str">
        <f aca="false">'Exhibiciones '!F527</f>
        <v>-</v>
      </c>
      <c r="H775" s="39" t="n">
        <f aca="false">'Exhibiciones '!AF527</f>
        <v>0</v>
      </c>
      <c r="I775" s="39" t="n">
        <f aca="false">'Exhibiciones '!AG527</f>
        <v>0</v>
      </c>
      <c r="L775" s="56" t="n">
        <f aca="false">SUM(F775:K775)</f>
        <v>0</v>
      </c>
      <c r="M775" s="40" t="n">
        <v>1</v>
      </c>
    </row>
    <row r="776" customFormat="false" ht="15" hidden="false" customHeight="false" outlineLevel="0" collapsed="false">
      <c r="A776" s="55" t="str">
        <f aca="false">'Exhibiciones '!$A$4</f>
        <v>ECATEPEC</v>
      </c>
      <c r="B776" s="39" t="str">
        <f aca="false">'Exhibiciones '!D528</f>
        <v>Vestir Casual</v>
      </c>
      <c r="C776" s="39" t="n">
        <f aca="false">'Exhibiciones '!U528</f>
        <v>0</v>
      </c>
      <c r="D776" s="39" t="str">
        <f aca="false">'Exhibiciones '!V528</f>
        <v/>
      </c>
      <c r="E776" s="39" t="str">
        <f aca="false">'Exhibiciones '!F528</f>
        <v>-</v>
      </c>
      <c r="H776" s="39" t="n">
        <f aca="false">'Exhibiciones '!AF528</f>
        <v>0</v>
      </c>
      <c r="I776" s="39" t="n">
        <f aca="false">'Exhibiciones '!AG528</f>
        <v>0</v>
      </c>
      <c r="L776" s="56" t="n">
        <f aca="false">SUM(F776:K776)</f>
        <v>0</v>
      </c>
      <c r="M776" s="40" t="n">
        <v>1</v>
      </c>
    </row>
    <row r="777" customFormat="false" ht="15" hidden="false" customHeight="false" outlineLevel="0" collapsed="false">
      <c r="A777" s="55" t="str">
        <f aca="false">'Exhibiciones '!$A$4</f>
        <v>ECATEPEC</v>
      </c>
      <c r="B777" s="39" t="str">
        <f aca="false">'Exhibiciones '!D529</f>
        <v>Vestir Casual</v>
      </c>
      <c r="C777" s="39" t="n">
        <f aca="false">'Exhibiciones '!U529</f>
        <v>0</v>
      </c>
      <c r="D777" s="39" t="str">
        <f aca="false">'Exhibiciones '!V529</f>
        <v/>
      </c>
      <c r="E777" s="39" t="str">
        <f aca="false">'Exhibiciones '!F529</f>
        <v>-</v>
      </c>
      <c r="H777" s="39" t="n">
        <f aca="false">'Exhibiciones '!AF529</f>
        <v>0</v>
      </c>
      <c r="I777" s="39" t="n">
        <f aca="false">'Exhibiciones '!AG529</f>
        <v>0</v>
      </c>
      <c r="L777" s="56" t="n">
        <f aca="false">SUM(F777:K777)</f>
        <v>0</v>
      </c>
      <c r="M777" s="40" t="n">
        <v>1</v>
      </c>
    </row>
    <row r="778" customFormat="false" ht="15" hidden="false" customHeight="false" outlineLevel="0" collapsed="false">
      <c r="A778" s="55" t="str">
        <f aca="false">'Exhibiciones '!$A$4</f>
        <v>ECATEPEC</v>
      </c>
      <c r="B778" s="39" t="str">
        <f aca="false">'Exhibiciones '!D530</f>
        <v>Vestir Casual</v>
      </c>
      <c r="C778" s="39" t="n">
        <f aca="false">'Exhibiciones '!U530</f>
        <v>0</v>
      </c>
      <c r="D778" s="39" t="str">
        <f aca="false">'Exhibiciones '!V530</f>
        <v/>
      </c>
      <c r="E778" s="39" t="str">
        <f aca="false">'Exhibiciones '!F530</f>
        <v>-</v>
      </c>
      <c r="H778" s="39" t="n">
        <f aca="false">'Exhibiciones '!AF530</f>
        <v>0</v>
      </c>
      <c r="I778" s="39" t="n">
        <f aca="false">'Exhibiciones '!AG530</f>
        <v>0</v>
      </c>
      <c r="L778" s="56" t="n">
        <f aca="false">SUM(F778:K778)</f>
        <v>0</v>
      </c>
      <c r="M778" s="40" t="n">
        <v>1</v>
      </c>
    </row>
    <row r="779" customFormat="false" ht="15" hidden="false" customHeight="false" outlineLevel="0" collapsed="false">
      <c r="A779" s="55" t="str">
        <f aca="false">'Exhibiciones '!$A$4</f>
        <v>ECATEPEC</v>
      </c>
      <c r="B779" s="39" t="str">
        <f aca="false">'Exhibiciones '!D531</f>
        <v>Vestir Casual</v>
      </c>
      <c r="C779" s="39" t="n">
        <f aca="false">'Exhibiciones '!U531</f>
        <v>0</v>
      </c>
      <c r="D779" s="39" t="str">
        <f aca="false">'Exhibiciones '!V531</f>
        <v/>
      </c>
      <c r="E779" s="39" t="str">
        <f aca="false">'Exhibiciones '!F531</f>
        <v>-</v>
      </c>
      <c r="H779" s="39" t="n">
        <f aca="false">'Exhibiciones '!AF531</f>
        <v>0</v>
      </c>
      <c r="I779" s="39" t="n">
        <f aca="false">'Exhibiciones '!AG531</f>
        <v>0</v>
      </c>
      <c r="L779" s="56" t="n">
        <f aca="false">SUM(F779:K779)</f>
        <v>0</v>
      </c>
      <c r="M779" s="40" t="n">
        <v>1</v>
      </c>
    </row>
    <row r="780" customFormat="false" ht="15" hidden="false" customHeight="false" outlineLevel="0" collapsed="false">
      <c r="A780" s="55" t="str">
        <f aca="false">'Exhibiciones '!$A$4</f>
        <v>ECATEPEC</v>
      </c>
      <c r="L780" s="56" t="n">
        <f aca="false">SUM(F780:K780)</f>
        <v>0</v>
      </c>
      <c r="M780" s="40" t="n">
        <v>1</v>
      </c>
    </row>
    <row r="781" customFormat="false" ht="15" hidden="false" customHeight="false" outlineLevel="0" collapsed="false">
      <c r="A781" s="55" t="str">
        <f aca="false">'Exhibiciones '!$A$4</f>
        <v>ECATEPEC</v>
      </c>
      <c r="B781" s="39" t="str">
        <f aca="false">'Exhibiciones '!D533</f>
        <v>Hasta</v>
      </c>
      <c r="C781" s="39" t="n">
        <f aca="false">'Exhibiciones '!U533</f>
        <v>0</v>
      </c>
      <c r="D781" s="39" t="str">
        <f aca="false">'Exhibiciones '!V533</f>
        <v/>
      </c>
      <c r="E781" s="39" t="str">
        <f aca="false">'Exhibiciones '!F533</f>
        <v>-</v>
      </c>
      <c r="H781" s="39" t="n">
        <f aca="false">'Exhibiciones '!AF533</f>
        <v>0</v>
      </c>
      <c r="I781" s="39" t="n">
        <f aca="false">'Exhibiciones '!AG533</f>
        <v>0</v>
      </c>
      <c r="L781" s="56" t="n">
        <f aca="false">SUM(F781:K781)</f>
        <v>0</v>
      </c>
      <c r="M781" s="40" t="n">
        <v>1</v>
      </c>
    </row>
    <row r="782" customFormat="false" ht="15" hidden="false" customHeight="false" outlineLevel="0" collapsed="false">
      <c r="A782" s="55" t="str">
        <f aca="false">'Exhibiciones '!$A$4</f>
        <v>ECATEPEC</v>
      </c>
      <c r="B782" s="39" t="str">
        <f aca="false">'Exhibiciones '!D534</f>
        <v>Hasta</v>
      </c>
      <c r="C782" s="39" t="n">
        <f aca="false">'Exhibiciones '!U534</f>
        <v>0</v>
      </c>
      <c r="D782" s="39" t="str">
        <f aca="false">'Exhibiciones '!V534</f>
        <v/>
      </c>
      <c r="E782" s="39" t="str">
        <f aca="false">'Exhibiciones '!F534</f>
        <v>-</v>
      </c>
      <c r="H782" s="39" t="n">
        <f aca="false">'Exhibiciones '!AF534</f>
        <v>0</v>
      </c>
      <c r="I782" s="39" t="n">
        <f aca="false">'Exhibiciones '!AG534</f>
        <v>0</v>
      </c>
      <c r="L782" s="56" t="n">
        <f aca="false">SUM(F782:K782)</f>
        <v>0</v>
      </c>
      <c r="M782" s="40" t="n">
        <v>1</v>
      </c>
    </row>
    <row r="783" customFormat="false" ht="15" hidden="false" customHeight="false" outlineLevel="0" collapsed="false">
      <c r="A783" s="55" t="str">
        <f aca="false">'Exhibiciones '!$A$4</f>
        <v>ECATEPEC</v>
      </c>
      <c r="B783" s="39" t="str">
        <f aca="false">'Exhibiciones '!D535</f>
        <v>Hasta</v>
      </c>
      <c r="C783" s="39" t="n">
        <f aca="false">'Exhibiciones '!U535</f>
        <v>0</v>
      </c>
      <c r="D783" s="39" t="str">
        <f aca="false">'Exhibiciones '!V535</f>
        <v/>
      </c>
      <c r="E783" s="39" t="str">
        <f aca="false">'Exhibiciones '!F535</f>
        <v>-</v>
      </c>
      <c r="H783" s="39" t="n">
        <f aca="false">'Exhibiciones '!AF535</f>
        <v>0</v>
      </c>
      <c r="I783" s="39" t="n">
        <f aca="false">'Exhibiciones '!AG535</f>
        <v>0</v>
      </c>
      <c r="L783" s="56" t="n">
        <f aca="false">SUM(F783:K783)</f>
        <v>0</v>
      </c>
      <c r="M783" s="40" t="n">
        <v>1</v>
      </c>
    </row>
    <row r="784" customFormat="false" ht="15" hidden="false" customHeight="false" outlineLevel="0" collapsed="false">
      <c r="A784" s="55" t="str">
        <f aca="false">'Exhibiciones '!$A$4</f>
        <v>ECATEPEC</v>
      </c>
      <c r="B784" s="39" t="str">
        <f aca="false">'Exhibiciones '!D536</f>
        <v>Hasta</v>
      </c>
      <c r="C784" s="39" t="n">
        <f aca="false">'Exhibiciones '!U536</f>
        <v>0</v>
      </c>
      <c r="D784" s="39" t="str">
        <f aca="false">'Exhibiciones '!V536</f>
        <v/>
      </c>
      <c r="E784" s="39" t="str">
        <f aca="false">'Exhibiciones '!F536</f>
        <v>-</v>
      </c>
      <c r="H784" s="39" t="n">
        <f aca="false">'Exhibiciones '!AF536</f>
        <v>0</v>
      </c>
      <c r="I784" s="39" t="n">
        <f aca="false">'Exhibiciones '!AG536</f>
        <v>0</v>
      </c>
      <c r="L784" s="56" t="n">
        <f aca="false">SUM(F784:K784)</f>
        <v>0</v>
      </c>
      <c r="M784" s="40" t="n">
        <v>1</v>
      </c>
    </row>
    <row r="785" customFormat="false" ht="15" hidden="false" customHeight="false" outlineLevel="0" collapsed="false">
      <c r="A785" s="55" t="str">
        <f aca="false">'Exhibiciones '!$A$4</f>
        <v>ECATEPEC</v>
      </c>
      <c r="B785" s="39" t="str">
        <f aca="false">'Exhibiciones '!D537</f>
        <v>Hasta</v>
      </c>
      <c r="C785" s="39" t="n">
        <f aca="false">'Exhibiciones '!U537</f>
        <v>0</v>
      </c>
      <c r="D785" s="39" t="str">
        <f aca="false">'Exhibiciones '!V537</f>
        <v/>
      </c>
      <c r="E785" s="39" t="str">
        <f aca="false">'Exhibiciones '!F537</f>
        <v>-</v>
      </c>
      <c r="H785" s="39" t="n">
        <f aca="false">'Exhibiciones '!AF537</f>
        <v>0</v>
      </c>
      <c r="I785" s="39" t="n">
        <f aca="false">'Exhibiciones '!AG537</f>
        <v>0</v>
      </c>
      <c r="L785" s="56" t="n">
        <f aca="false">SUM(F785:K785)</f>
        <v>0</v>
      </c>
      <c r="M785" s="40" t="n">
        <v>1</v>
      </c>
    </row>
    <row r="786" customFormat="false" ht="15" hidden="false" customHeight="false" outlineLevel="0" collapsed="false">
      <c r="A786" s="55" t="str">
        <f aca="false">'Exhibiciones '!$A$4</f>
        <v>ECATEPEC</v>
      </c>
      <c r="L786" s="56" t="n">
        <f aca="false">SUM(F786:K786)</f>
        <v>0</v>
      </c>
      <c r="M786" s="40" t="n">
        <v>1</v>
      </c>
    </row>
    <row r="787" customFormat="false" ht="15" hidden="false" customHeight="false" outlineLevel="0" collapsed="false">
      <c r="A787" s="55" t="str">
        <f aca="false">'Exhibiciones '!$A$4</f>
        <v>ECATEPEC</v>
      </c>
      <c r="B787" s="39" t="str">
        <f aca="false">'Exhibiciones '!D539</f>
        <v>QR</v>
      </c>
      <c r="C787" s="39" t="n">
        <f aca="false">'Exhibiciones '!U539</f>
        <v>0</v>
      </c>
      <c r="D787" s="39" t="str">
        <f aca="false">'Exhibiciones '!V539</f>
        <v/>
      </c>
      <c r="E787" s="39" t="str">
        <f aca="false">'Exhibiciones '!F539</f>
        <v>-</v>
      </c>
      <c r="H787" s="39" t="n">
        <f aca="false">'Exhibiciones '!AF539</f>
        <v>0</v>
      </c>
      <c r="I787" s="39" t="n">
        <f aca="false">'Exhibiciones '!AG539</f>
        <v>0</v>
      </c>
      <c r="L787" s="56" t="n">
        <f aca="false">SUM(F787:K787)</f>
        <v>0</v>
      </c>
      <c r="M787" s="40" t="n">
        <v>1</v>
      </c>
    </row>
    <row r="788" customFormat="false" ht="15" hidden="false" customHeight="false" outlineLevel="0" collapsed="false">
      <c r="A788" s="55" t="str">
        <f aca="false">'Exhibiciones '!$A$4</f>
        <v>ECATEPEC</v>
      </c>
      <c r="B788" s="39" t="str">
        <f aca="false">'Exhibiciones '!D540</f>
        <v>QR</v>
      </c>
      <c r="C788" s="39" t="n">
        <f aca="false">'Exhibiciones '!U540</f>
        <v>0</v>
      </c>
      <c r="D788" s="39" t="str">
        <f aca="false">'Exhibiciones '!V540</f>
        <v/>
      </c>
      <c r="E788" s="39" t="str">
        <f aca="false">'Exhibiciones '!F540</f>
        <v>-</v>
      </c>
      <c r="H788" s="39" t="n">
        <f aca="false">'Exhibiciones '!AF540</f>
        <v>0</v>
      </c>
      <c r="I788" s="39" t="n">
        <f aca="false">'Exhibiciones '!AG540</f>
        <v>0</v>
      </c>
      <c r="L788" s="56" t="n">
        <f aca="false">SUM(F788:K788)</f>
        <v>0</v>
      </c>
      <c r="M788" s="40" t="n">
        <v>1</v>
      </c>
    </row>
    <row r="789" customFormat="false" ht="15" hidden="false" customHeight="false" outlineLevel="0" collapsed="false">
      <c r="A789" s="55" t="str">
        <f aca="false">'Exhibiciones '!$A$4</f>
        <v>ECATEPEC</v>
      </c>
      <c r="B789" s="39" t="str">
        <f aca="false">'Exhibiciones '!D541</f>
        <v>QR</v>
      </c>
      <c r="C789" s="39" t="n">
        <f aca="false">'Exhibiciones '!U541</f>
        <v>0</v>
      </c>
      <c r="D789" s="39" t="str">
        <f aca="false">'Exhibiciones '!V541</f>
        <v/>
      </c>
      <c r="E789" s="39" t="str">
        <f aca="false">'Exhibiciones '!F541</f>
        <v>-</v>
      </c>
      <c r="H789" s="39" t="n">
        <f aca="false">'Exhibiciones '!AF541</f>
        <v>0</v>
      </c>
      <c r="I789" s="39" t="n">
        <f aca="false">'Exhibiciones '!AG541</f>
        <v>0</v>
      </c>
      <c r="L789" s="56" t="n">
        <f aca="false">SUM(F789:K789)</f>
        <v>0</v>
      </c>
      <c r="M789" s="40" t="n">
        <v>1</v>
      </c>
    </row>
    <row r="790" customFormat="false" ht="15" hidden="false" customHeight="false" outlineLevel="0" collapsed="false">
      <c r="A790" s="55" t="str">
        <f aca="false">'Exhibiciones '!$A$4</f>
        <v>ECATEPEC</v>
      </c>
      <c r="B790" s="39" t="str">
        <f aca="false">'Exhibiciones '!D542</f>
        <v>QR</v>
      </c>
      <c r="C790" s="39" t="n">
        <f aca="false">'Exhibiciones '!U542</f>
        <v>0</v>
      </c>
      <c r="D790" s="39" t="str">
        <f aca="false">'Exhibiciones '!V542</f>
        <v/>
      </c>
      <c r="E790" s="39" t="str">
        <f aca="false">'Exhibiciones '!F542</f>
        <v>-</v>
      </c>
      <c r="H790" s="39" t="n">
        <f aca="false">'Exhibiciones '!AF542</f>
        <v>0</v>
      </c>
      <c r="I790" s="39" t="n">
        <f aca="false">'Exhibiciones '!AG542</f>
        <v>0</v>
      </c>
      <c r="L790" s="56" t="n">
        <f aca="false">SUM(F790:K790)</f>
        <v>0</v>
      </c>
      <c r="M790" s="40" t="n">
        <v>1</v>
      </c>
    </row>
    <row r="791" customFormat="false" ht="15" hidden="false" customHeight="false" outlineLevel="0" collapsed="false">
      <c r="A791" s="55" t="str">
        <f aca="false">'Exhibiciones '!$A$4</f>
        <v>ECATEPEC</v>
      </c>
      <c r="B791" s="39" t="str">
        <f aca="false">'Exhibiciones '!D543</f>
        <v>QR</v>
      </c>
      <c r="C791" s="39" t="n">
        <f aca="false">'Exhibiciones '!U543</f>
        <v>0</v>
      </c>
      <c r="D791" s="39" t="str">
        <f aca="false">'Exhibiciones '!V543</f>
        <v/>
      </c>
      <c r="E791" s="39" t="str">
        <f aca="false">'Exhibiciones '!F543</f>
        <v>-</v>
      </c>
      <c r="H791" s="39" t="n">
        <f aca="false">'Exhibiciones '!AF543</f>
        <v>0</v>
      </c>
      <c r="I791" s="39" t="n">
        <f aca="false">'Exhibiciones '!AG543</f>
        <v>0</v>
      </c>
      <c r="L791" s="56" t="n">
        <f aca="false">SUM(F791:K791)</f>
        <v>0</v>
      </c>
      <c r="M791" s="40" t="n">
        <v>1</v>
      </c>
    </row>
    <row r="792" customFormat="false" ht="15" hidden="false" customHeight="false" outlineLevel="0" collapsed="false">
      <c r="A792" s="55" t="str">
        <f aca="false">'Exhibiciones '!$A$4</f>
        <v>ECATEPEC</v>
      </c>
      <c r="L792" s="56" t="n">
        <f aca="false">SUM(F792:K792)</f>
        <v>0</v>
      </c>
      <c r="M792" s="40" t="n">
        <v>1</v>
      </c>
    </row>
    <row r="793" customFormat="false" ht="15" hidden="false" customHeight="false" outlineLevel="0" collapsed="false">
      <c r="A793" s="55" t="str">
        <f aca="false">'Exhibiciones '!$A$4</f>
        <v>ECATEPEC</v>
      </c>
      <c r="B793" s="39" t="str">
        <f aca="false">'Exhibiciones '!D545</f>
        <v>Oportunidades</v>
      </c>
      <c r="C793" s="39" t="n">
        <f aca="false">'Exhibiciones '!U545</f>
        <v>0</v>
      </c>
      <c r="D793" s="39" t="str">
        <f aca="false">'Exhibiciones '!V545</f>
        <v/>
      </c>
      <c r="E793" s="39" t="str">
        <f aca="false">'Exhibiciones '!F545</f>
        <v>-</v>
      </c>
      <c r="H793" s="39" t="n">
        <f aca="false">'Exhibiciones '!AF545</f>
        <v>0</v>
      </c>
      <c r="I793" s="39" t="n">
        <f aca="false">'Exhibiciones '!AG545</f>
        <v>0</v>
      </c>
      <c r="L793" s="56" t="n">
        <f aca="false">SUM(F793:K793)</f>
        <v>0</v>
      </c>
      <c r="M793" s="40" t="n">
        <v>1</v>
      </c>
    </row>
    <row r="794" customFormat="false" ht="15" hidden="false" customHeight="false" outlineLevel="0" collapsed="false">
      <c r="A794" s="55" t="str">
        <f aca="false">'Exhibiciones '!$A$4</f>
        <v>ECATEPEC</v>
      </c>
      <c r="B794" s="39" t="str">
        <f aca="false">'Exhibiciones '!D546</f>
        <v>Oportunidades</v>
      </c>
      <c r="C794" s="39" t="n">
        <f aca="false">'Exhibiciones '!U546</f>
        <v>0</v>
      </c>
      <c r="D794" s="39" t="str">
        <f aca="false">'Exhibiciones '!V546</f>
        <v/>
      </c>
      <c r="E794" s="39" t="str">
        <f aca="false">'Exhibiciones '!F546</f>
        <v>-</v>
      </c>
      <c r="H794" s="39" t="n">
        <f aca="false">'Exhibiciones '!AF546</f>
        <v>0</v>
      </c>
      <c r="I794" s="39" t="n">
        <f aca="false">'Exhibiciones '!AG546</f>
        <v>0</v>
      </c>
      <c r="L794" s="56" t="n">
        <f aca="false">SUM(F794:K794)</f>
        <v>0</v>
      </c>
      <c r="M794" s="40" t="n">
        <v>1</v>
      </c>
    </row>
    <row r="795" customFormat="false" ht="15" hidden="false" customHeight="false" outlineLevel="0" collapsed="false">
      <c r="A795" s="55" t="str">
        <f aca="false">'Exhibiciones '!$A$4</f>
        <v>ECATEPEC</v>
      </c>
      <c r="B795" s="39" t="str">
        <f aca="false">'Exhibiciones '!D547</f>
        <v>Oportunidades</v>
      </c>
      <c r="C795" s="39" t="n">
        <f aca="false">'Exhibiciones '!U547</f>
        <v>0</v>
      </c>
      <c r="D795" s="39" t="str">
        <f aca="false">'Exhibiciones '!V547</f>
        <v/>
      </c>
      <c r="E795" s="39" t="str">
        <f aca="false">'Exhibiciones '!F547</f>
        <v>-</v>
      </c>
      <c r="H795" s="39" t="n">
        <f aca="false">'Exhibiciones '!AF547</f>
        <v>0</v>
      </c>
      <c r="I795" s="39" t="n">
        <f aca="false">'Exhibiciones '!AG547</f>
        <v>0</v>
      </c>
      <c r="L795" s="56" t="n">
        <f aca="false">SUM(F795:K795)</f>
        <v>0</v>
      </c>
      <c r="M795" s="40" t="n">
        <v>1</v>
      </c>
    </row>
    <row r="796" customFormat="false" ht="15" hidden="false" customHeight="false" outlineLevel="0" collapsed="false">
      <c r="A796" s="55" t="str">
        <f aca="false">'Exhibiciones '!$A$4</f>
        <v>ECATEPEC</v>
      </c>
      <c r="B796" s="39" t="str">
        <f aca="false">'Exhibiciones '!D548</f>
        <v>Oportunidades</v>
      </c>
      <c r="C796" s="39" t="n">
        <f aca="false">'Exhibiciones '!U548</f>
        <v>0</v>
      </c>
      <c r="D796" s="39" t="str">
        <f aca="false">'Exhibiciones '!V548</f>
        <v/>
      </c>
      <c r="E796" s="39" t="str">
        <f aca="false">'Exhibiciones '!F548</f>
        <v>-</v>
      </c>
      <c r="H796" s="39" t="n">
        <f aca="false">'Exhibiciones '!AF548</f>
        <v>0</v>
      </c>
      <c r="I796" s="39" t="n">
        <f aca="false">'Exhibiciones '!AG548</f>
        <v>0</v>
      </c>
      <c r="L796" s="56" t="n">
        <f aca="false">SUM(F796:K796)</f>
        <v>0</v>
      </c>
      <c r="M796" s="40" t="n">
        <v>1</v>
      </c>
    </row>
    <row r="797" customFormat="false" ht="15" hidden="false" customHeight="false" outlineLevel="0" collapsed="false">
      <c r="A797" s="55" t="str">
        <f aca="false">'Exhibiciones '!$A$4</f>
        <v>ECATEPEC</v>
      </c>
      <c r="B797" s="39" t="str">
        <f aca="false">'Exhibiciones '!D549</f>
        <v>Oportunidades</v>
      </c>
      <c r="C797" s="39" t="n">
        <f aca="false">'Exhibiciones '!U549</f>
        <v>0</v>
      </c>
      <c r="D797" s="39" t="str">
        <f aca="false">'Exhibiciones '!V549</f>
        <v/>
      </c>
      <c r="E797" s="39" t="str">
        <f aca="false">'Exhibiciones '!F549</f>
        <v>-</v>
      </c>
      <c r="H797" s="39" t="n">
        <f aca="false">'Exhibiciones '!AF549</f>
        <v>0</v>
      </c>
      <c r="I797" s="39" t="n">
        <f aca="false">'Exhibiciones '!AG549</f>
        <v>0</v>
      </c>
      <c r="L797" s="56" t="n">
        <f aca="false">SUM(F797:K797)</f>
        <v>0</v>
      </c>
      <c r="M797" s="40" t="n">
        <v>1</v>
      </c>
    </row>
    <row r="798" customFormat="false" ht="15" hidden="false" customHeight="false" outlineLevel="0" collapsed="false">
      <c r="A798" s="55" t="str">
        <f aca="false">'Exhibiciones '!$A$4</f>
        <v>ECATEPEC</v>
      </c>
      <c r="B798" s="39" t="str">
        <f aca="false">DImp!$D$4</f>
        <v>Importados</v>
      </c>
      <c r="C798" s="39" t="n">
        <f aca="false">DImp!AE9</f>
        <v>115965</v>
      </c>
      <c r="D798" s="39" t="str">
        <f aca="false">DImp!AF9</f>
        <v>Damazo Perez Rocio</v>
      </c>
      <c r="E798" s="39" t="n">
        <f aca="false">DImp!A9</f>
        <v>1</v>
      </c>
      <c r="F798" s="39" t="n">
        <f aca="false">DImp!D9</f>
        <v>0</v>
      </c>
      <c r="G798" s="39" t="n">
        <f aca="false">DImp!M9</f>
        <v>0</v>
      </c>
      <c r="J798" s="39" t="n">
        <f aca="false">DImp!S9</f>
        <v>0</v>
      </c>
      <c r="K798" s="39" t="n">
        <f aca="false">DBeb!T9</f>
        <v>0</v>
      </c>
      <c r="L798" s="56" t="n">
        <f aca="false">SUM(F798:K798)</f>
        <v>0</v>
      </c>
      <c r="M798" s="40" t="n">
        <v>1</v>
      </c>
    </row>
    <row r="799" customFormat="false" ht="15" hidden="false" customHeight="false" outlineLevel="0" collapsed="false">
      <c r="A799" s="55" t="str">
        <f aca="false">'Exhibiciones '!$A$4</f>
        <v>ECATEPEC</v>
      </c>
      <c r="B799" s="39" t="str">
        <f aca="false">DImp!$D$4</f>
        <v>Importados</v>
      </c>
      <c r="C799" s="39" t="n">
        <f aca="false">DImp!AE10</f>
        <v>32978</v>
      </c>
      <c r="D799" s="39" t="str">
        <f aca="false">DImp!AF10</f>
        <v>Angeles Garcia Carlos</v>
      </c>
      <c r="E799" s="39" t="n">
        <f aca="false">DImp!A10</f>
        <v>2</v>
      </c>
      <c r="F799" s="39" t="n">
        <f aca="false">DImp!D10</f>
        <v>0</v>
      </c>
      <c r="G799" s="39" t="n">
        <f aca="false">DImp!M10</f>
        <v>0</v>
      </c>
      <c r="J799" s="39" t="n">
        <f aca="false">DImp!S10</f>
        <v>0</v>
      </c>
      <c r="K799" s="39" t="n">
        <f aca="false">DBeb!T10</f>
        <v>0</v>
      </c>
      <c r="L799" s="56" t="n">
        <f aca="false">SUM(F799:K799)</f>
        <v>0</v>
      </c>
      <c r="M799" s="40" t="n">
        <v>1</v>
      </c>
    </row>
    <row r="800" customFormat="false" ht="15" hidden="false" customHeight="false" outlineLevel="0" collapsed="false">
      <c r="A800" s="55" t="str">
        <f aca="false">'Exhibiciones '!$A$4</f>
        <v>ECATEPEC</v>
      </c>
      <c r="B800" s="39" t="str">
        <f aca="false">DImp!$D$4</f>
        <v>Importados</v>
      </c>
      <c r="C800" s="39" t="n">
        <f aca="false">DImp!AE11</f>
        <v>144702</v>
      </c>
      <c r="D800" s="39" t="str">
        <f aca="false">DImp!AF11</f>
        <v>Hernandez Hermenegildo Jose De Jesus</v>
      </c>
      <c r="E800" s="39" t="n">
        <f aca="false">DImp!A11</f>
        <v>3</v>
      </c>
      <c r="F800" s="39" t="n">
        <f aca="false">DImp!D11</f>
        <v>1</v>
      </c>
      <c r="G800" s="39" t="n">
        <f aca="false">DImp!M11</f>
        <v>1</v>
      </c>
      <c r="J800" s="39" t="n">
        <f aca="false">DImp!S11</f>
        <v>1</v>
      </c>
      <c r="K800" s="39" t="n">
        <f aca="false">DBeb!T11</f>
        <v>0</v>
      </c>
      <c r="L800" s="56" t="n">
        <f aca="false">SUM(F800:K800)</f>
        <v>3</v>
      </c>
      <c r="M800" s="40" t="n">
        <v>1</v>
      </c>
    </row>
    <row r="801" customFormat="false" ht="15" hidden="false" customHeight="false" outlineLevel="0" collapsed="false">
      <c r="A801" s="55" t="str">
        <f aca="false">'Exhibiciones '!$A$4</f>
        <v>ECATEPEC</v>
      </c>
      <c r="B801" s="39" t="str">
        <f aca="false">DImp!$D$4</f>
        <v>Importados</v>
      </c>
      <c r="C801" s="39" t="n">
        <f aca="false">DImp!AE12</f>
        <v>151166</v>
      </c>
      <c r="D801" s="39" t="str">
        <f aca="false">DImp!AF12</f>
        <v>Perez Sanchez Anet Guadalupe</v>
      </c>
      <c r="E801" s="39" t="n">
        <f aca="false">DImp!A12</f>
        <v>4</v>
      </c>
      <c r="F801" s="39" t="n">
        <f aca="false">DImp!D12</f>
        <v>2</v>
      </c>
      <c r="G801" s="39" t="n">
        <f aca="false">DImp!M12</f>
        <v>0</v>
      </c>
      <c r="J801" s="39" t="n">
        <f aca="false">DImp!S12</f>
        <v>0</v>
      </c>
      <c r="K801" s="39" t="n">
        <f aca="false">DBeb!T12</f>
        <v>0</v>
      </c>
      <c r="L801" s="56" t="n">
        <f aca="false">SUM(F801:K801)</f>
        <v>2</v>
      </c>
      <c r="M801" s="40" t="n">
        <v>1</v>
      </c>
    </row>
    <row r="802" customFormat="false" ht="15" hidden="false" customHeight="false" outlineLevel="0" collapsed="false">
      <c r="A802" s="55" t="str">
        <f aca="false">'Exhibiciones '!$A$4</f>
        <v>ECATEPEC</v>
      </c>
      <c r="B802" s="39" t="str">
        <f aca="false">DImp!$D$4</f>
        <v>Importados</v>
      </c>
      <c r="C802" s="39" t="n">
        <f aca="false">DImp!AE13</f>
        <v>136946</v>
      </c>
      <c r="D802" s="39" t="str">
        <f aca="false">DImp!AF13</f>
        <v>Lopez Perez Israel</v>
      </c>
      <c r="E802" s="39" t="n">
        <f aca="false">DImp!A13</f>
        <v>5</v>
      </c>
      <c r="F802" s="39" t="n">
        <f aca="false">DImp!D13</f>
        <v>6</v>
      </c>
      <c r="G802" s="39" t="n">
        <f aca="false">DImp!M13</f>
        <v>6</v>
      </c>
      <c r="J802" s="39" t="n">
        <f aca="false">DImp!S13</f>
        <v>0</v>
      </c>
      <c r="K802" s="39" t="n">
        <f aca="false">DBeb!T13</f>
        <v>0</v>
      </c>
      <c r="L802" s="56" t="n">
        <f aca="false">SUM(F802:K802)</f>
        <v>12</v>
      </c>
      <c r="M802" s="40" t="n">
        <v>1</v>
      </c>
    </row>
    <row r="803" customFormat="false" ht="15" hidden="false" customHeight="false" outlineLevel="0" collapsed="false">
      <c r="A803" s="55" t="str">
        <f aca="false">'Exhibiciones '!$A$4</f>
        <v>ECATEPEC</v>
      </c>
      <c r="B803" s="39" t="str">
        <f aca="false">DImp!$D$4</f>
        <v>Importados</v>
      </c>
      <c r="C803" s="39" t="n">
        <f aca="false">DImp!AE14</f>
        <v>144702</v>
      </c>
      <c r="D803" s="39" t="str">
        <f aca="false">DImp!AF14</f>
        <v>Hernandez Hermenegildo Jose De Jesus</v>
      </c>
      <c r="E803" s="39" t="n">
        <f aca="false">DImp!A14</f>
        <v>6</v>
      </c>
      <c r="F803" s="39" t="n">
        <f aca="false">DImp!D14</f>
        <v>2</v>
      </c>
      <c r="G803" s="39" t="n">
        <f aca="false">DImp!M14</f>
        <v>0</v>
      </c>
      <c r="J803" s="39" t="n">
        <f aca="false">DImp!S14</f>
        <v>0</v>
      </c>
      <c r="K803" s="39" t="n">
        <f aca="false">DBeb!T14</f>
        <v>0</v>
      </c>
      <c r="L803" s="56" t="n">
        <f aca="false">SUM(F803:K803)</f>
        <v>2</v>
      </c>
      <c r="M803" s="40" t="n">
        <v>1</v>
      </c>
    </row>
    <row r="804" customFormat="false" ht="15" hidden="false" customHeight="false" outlineLevel="0" collapsed="false">
      <c r="A804" s="55" t="str">
        <f aca="false">'Exhibiciones '!$A$4</f>
        <v>ECATEPEC</v>
      </c>
      <c r="B804" s="39" t="str">
        <f aca="false">DImp!$D$4</f>
        <v>Importados</v>
      </c>
      <c r="C804" s="39" t="n">
        <f aca="false">DImp!AE15</f>
        <v>32978</v>
      </c>
      <c r="D804" s="39" t="str">
        <f aca="false">DImp!AF15</f>
        <v>Angeles Garcia Carlos</v>
      </c>
      <c r="E804" s="39" t="n">
        <f aca="false">DImp!A15</f>
        <v>7</v>
      </c>
      <c r="F804" s="39" t="n">
        <f aca="false">DImp!D15</f>
        <v>0</v>
      </c>
      <c r="G804" s="39" t="n">
        <f aca="false">DImp!M15</f>
        <v>0</v>
      </c>
      <c r="J804" s="39" t="n">
        <f aca="false">DImp!S15</f>
        <v>0</v>
      </c>
      <c r="K804" s="39" t="n">
        <f aca="false">DBeb!T15</f>
        <v>0</v>
      </c>
      <c r="L804" s="56" t="n">
        <f aca="false">SUM(F804:K804)</f>
        <v>0</v>
      </c>
      <c r="M804" s="40" t="n">
        <v>1</v>
      </c>
    </row>
    <row r="805" customFormat="false" ht="15" hidden="false" customHeight="false" outlineLevel="0" collapsed="false">
      <c r="A805" s="55" t="str">
        <f aca="false">'Exhibiciones '!$A$4</f>
        <v>ECATEPEC</v>
      </c>
      <c r="B805" s="39" t="str">
        <f aca="false">DImp!$D$4</f>
        <v>Importados</v>
      </c>
      <c r="C805" s="39" t="n">
        <f aca="false">DImp!AE16</f>
        <v>144702</v>
      </c>
      <c r="D805" s="39" t="str">
        <f aca="false">DImp!AF16</f>
        <v>Hernandez Hermenegildo Jose De Jesus</v>
      </c>
      <c r="E805" s="39" t="n">
        <f aca="false">DImp!A16</f>
        <v>8</v>
      </c>
      <c r="F805" s="39" t="n">
        <f aca="false">DImp!D16</f>
        <v>1</v>
      </c>
      <c r="G805" s="39" t="n">
        <f aca="false">DImp!M16</f>
        <v>0</v>
      </c>
      <c r="J805" s="39" t="n">
        <f aca="false">DImp!S16</f>
        <v>0</v>
      </c>
      <c r="K805" s="39" t="n">
        <f aca="false">DBeb!T16</f>
        <v>0</v>
      </c>
      <c r="L805" s="56" t="n">
        <f aca="false">SUM(F805:K805)</f>
        <v>1</v>
      </c>
      <c r="M805" s="40" t="n">
        <v>1</v>
      </c>
    </row>
    <row r="806" customFormat="false" ht="15" hidden="false" customHeight="false" outlineLevel="0" collapsed="false">
      <c r="A806" s="55" t="str">
        <f aca="false">'Exhibiciones '!$A$4</f>
        <v>ECATEPEC</v>
      </c>
      <c r="B806" s="39" t="str">
        <f aca="false">DImp!$D$4</f>
        <v>Importados</v>
      </c>
      <c r="C806" s="39" t="n">
        <f aca="false">DImp!AE17</f>
        <v>136946</v>
      </c>
      <c r="D806" s="39" t="str">
        <f aca="false">DImp!AF17</f>
        <v>Lopez Perez Israel</v>
      </c>
      <c r="E806" s="39" t="n">
        <f aca="false">DImp!A17</f>
        <v>9</v>
      </c>
      <c r="F806" s="39" t="n">
        <f aca="false">DImp!D17</f>
        <v>3</v>
      </c>
      <c r="G806" s="39" t="n">
        <f aca="false">DImp!M17</f>
        <v>0</v>
      </c>
      <c r="J806" s="39" t="n">
        <f aca="false">DImp!S17</f>
        <v>0</v>
      </c>
      <c r="K806" s="39" t="n">
        <f aca="false">DBeb!T17</f>
        <v>0</v>
      </c>
      <c r="L806" s="56" t="n">
        <f aca="false">SUM(F806:K806)</f>
        <v>3</v>
      </c>
      <c r="M806" s="40" t="n">
        <v>1</v>
      </c>
    </row>
    <row r="807" customFormat="false" ht="15" hidden="false" customHeight="false" outlineLevel="0" collapsed="false">
      <c r="A807" s="55" t="str">
        <f aca="false">'Exhibiciones '!$A$4</f>
        <v>ECATEPEC</v>
      </c>
      <c r="B807" s="39" t="str">
        <f aca="false">DImp!$D$4</f>
        <v>Importados</v>
      </c>
      <c r="C807" s="39" t="n">
        <f aca="false">DImp!AE18</f>
        <v>115965</v>
      </c>
      <c r="D807" s="39" t="str">
        <f aca="false">DImp!AF18</f>
        <v>Damazo Perez Rocio</v>
      </c>
      <c r="E807" s="39" t="n">
        <f aca="false">DImp!A18</f>
        <v>10</v>
      </c>
      <c r="F807" s="39" t="n">
        <f aca="false">DImp!D18</f>
        <v>0</v>
      </c>
      <c r="G807" s="39" t="n">
        <f aca="false">DImp!M18</f>
        <v>0</v>
      </c>
      <c r="J807" s="39" t="n">
        <f aca="false">DImp!S18</f>
        <v>0</v>
      </c>
      <c r="K807" s="39" t="n">
        <f aca="false">DBeb!T18</f>
        <v>0</v>
      </c>
      <c r="L807" s="56" t="n">
        <f aca="false">SUM(F807:K807)</f>
        <v>0</v>
      </c>
      <c r="M807" s="40" t="n">
        <v>1</v>
      </c>
    </row>
    <row r="808" customFormat="false" ht="15" hidden="false" customHeight="false" outlineLevel="0" collapsed="false">
      <c r="A808" s="55" t="str">
        <f aca="false">'Exhibiciones '!$A$4</f>
        <v>ECATEPEC</v>
      </c>
      <c r="B808" s="39" t="str">
        <f aca="false">DImp!$D$4</f>
        <v>Importados</v>
      </c>
      <c r="C808" s="39" t="n">
        <f aca="false">DImp!AE19</f>
        <v>32978</v>
      </c>
      <c r="D808" s="39" t="str">
        <f aca="false">DImp!AF19</f>
        <v>Angeles Garcia Carlos</v>
      </c>
      <c r="E808" s="39" t="n">
        <f aca="false">DImp!A19</f>
        <v>11</v>
      </c>
      <c r="F808" s="39" t="n">
        <f aca="false">DImp!D19</f>
        <v>2</v>
      </c>
      <c r="G808" s="39" t="n">
        <f aca="false">DImp!M19</f>
        <v>0</v>
      </c>
      <c r="J808" s="39" t="n">
        <f aca="false">DImp!S19</f>
        <v>1</v>
      </c>
      <c r="K808" s="39" t="n">
        <f aca="false">DBeb!T19</f>
        <v>0</v>
      </c>
      <c r="L808" s="56" t="n">
        <f aca="false">SUM(F808:K808)</f>
        <v>3</v>
      </c>
      <c r="M808" s="40" t="n">
        <v>1</v>
      </c>
    </row>
    <row r="809" customFormat="false" ht="15" hidden="false" customHeight="false" outlineLevel="0" collapsed="false">
      <c r="A809" s="55" t="str">
        <f aca="false">'Exhibiciones '!$A$4</f>
        <v>ECATEPEC</v>
      </c>
      <c r="B809" s="39" t="str">
        <f aca="false">DImp!$D$4</f>
        <v>Importados</v>
      </c>
      <c r="C809" s="39" t="n">
        <f aca="false">DImp!AE20</f>
        <v>115965</v>
      </c>
      <c r="D809" s="39" t="str">
        <f aca="false">DImp!AF20</f>
        <v>Damazo Perez Rocio</v>
      </c>
      <c r="E809" s="39" t="n">
        <f aca="false">DImp!A20</f>
        <v>12</v>
      </c>
      <c r="F809" s="39" t="n">
        <f aca="false">DImp!D20</f>
        <v>0</v>
      </c>
      <c r="G809" s="39" t="n">
        <f aca="false">DImp!M20</f>
        <v>0</v>
      </c>
      <c r="J809" s="39" t="n">
        <f aca="false">DImp!S20</f>
        <v>0</v>
      </c>
      <c r="K809" s="39" t="n">
        <f aca="false">DBeb!T20</f>
        <v>0</v>
      </c>
      <c r="L809" s="56" t="n">
        <f aca="false">SUM(F809:K809)</f>
        <v>0</v>
      </c>
      <c r="M809" s="40" t="n">
        <v>1</v>
      </c>
    </row>
    <row r="810" customFormat="false" ht="15" hidden="false" customHeight="false" outlineLevel="0" collapsed="false">
      <c r="A810" s="55" t="str">
        <f aca="false">'Exhibiciones '!$A$4</f>
        <v>ECATEPEC</v>
      </c>
      <c r="B810" s="39" t="str">
        <f aca="false">DImp!$D$4</f>
        <v>Importados</v>
      </c>
      <c r="C810" s="39" t="n">
        <f aca="false">DImp!AE21</f>
        <v>144702</v>
      </c>
      <c r="D810" s="39" t="str">
        <f aca="false">DImp!AF21</f>
        <v>Hernandez Hermenegildo Jose De Jesus</v>
      </c>
      <c r="E810" s="39" t="n">
        <f aca="false">DImp!A21</f>
        <v>13</v>
      </c>
      <c r="F810" s="39" t="n">
        <f aca="false">DImp!D21</f>
        <v>1</v>
      </c>
      <c r="G810" s="39" t="n">
        <f aca="false">DImp!M21</f>
        <v>0</v>
      </c>
      <c r="J810" s="39" t="n">
        <f aca="false">DImp!S21</f>
        <v>0</v>
      </c>
      <c r="K810" s="39" t="n">
        <f aca="false">DBeb!T21</f>
        <v>0</v>
      </c>
      <c r="L810" s="56" t="n">
        <f aca="false">SUM(F810:K810)</f>
        <v>1</v>
      </c>
      <c r="M810" s="40" t="n">
        <v>1</v>
      </c>
    </row>
    <row r="811" customFormat="false" ht="15" hidden="false" customHeight="false" outlineLevel="0" collapsed="false">
      <c r="A811" s="55" t="str">
        <f aca="false">'Exhibiciones '!$A$4</f>
        <v>ECATEPEC</v>
      </c>
      <c r="B811" s="39" t="str">
        <f aca="false">DImp!$D$4</f>
        <v>Importados</v>
      </c>
      <c r="C811" s="39" t="n">
        <f aca="false">DImp!AE22</f>
        <v>32978</v>
      </c>
      <c r="D811" s="39" t="str">
        <f aca="false">DImp!AF22</f>
        <v>Angeles Garcia Carlos</v>
      </c>
      <c r="E811" s="39" t="n">
        <f aca="false">DImp!A22</f>
        <v>14</v>
      </c>
      <c r="F811" s="39" t="n">
        <f aca="false">DImp!D22</f>
        <v>0</v>
      </c>
      <c r="G811" s="39" t="n">
        <f aca="false">DImp!M22</f>
        <v>0</v>
      </c>
      <c r="J811" s="39" t="n">
        <f aca="false">DImp!S22</f>
        <v>0</v>
      </c>
      <c r="K811" s="39" t="n">
        <f aca="false">DBeb!T22</f>
        <v>0</v>
      </c>
      <c r="L811" s="56" t="n">
        <f aca="false">SUM(F811:K811)</f>
        <v>0</v>
      </c>
      <c r="M811" s="40" t="n">
        <v>1</v>
      </c>
    </row>
    <row r="812" customFormat="false" ht="15" hidden="false" customHeight="false" outlineLevel="0" collapsed="false">
      <c r="A812" s="55" t="str">
        <f aca="false">'Exhibiciones '!$A$4</f>
        <v>ECATEPEC</v>
      </c>
      <c r="B812" s="39" t="str">
        <f aca="false">DImp!$D$4</f>
        <v>Importados</v>
      </c>
      <c r="C812" s="39" t="n">
        <f aca="false">DImp!AE23</f>
        <v>32978</v>
      </c>
      <c r="D812" s="39" t="str">
        <f aca="false">DImp!AF23</f>
        <v>Angeles Garcia Carlos</v>
      </c>
      <c r="E812" s="39" t="n">
        <f aca="false">DImp!A23</f>
        <v>15</v>
      </c>
      <c r="F812" s="39" t="n">
        <f aca="false">DImp!D23</f>
        <v>0</v>
      </c>
      <c r="G812" s="39" t="n">
        <f aca="false">DImp!M23</f>
        <v>0</v>
      </c>
      <c r="J812" s="39" t="n">
        <f aca="false">DImp!S23</f>
        <v>0</v>
      </c>
      <c r="K812" s="39" t="n">
        <f aca="false">DBeb!T23</f>
        <v>0</v>
      </c>
      <c r="L812" s="56" t="n">
        <f aca="false">SUM(F812:K812)</f>
        <v>0</v>
      </c>
      <c r="M812" s="40" t="n">
        <v>1</v>
      </c>
    </row>
    <row r="813" customFormat="false" ht="15" hidden="false" customHeight="false" outlineLevel="0" collapsed="false">
      <c r="A813" s="55" t="str">
        <f aca="false">'Exhibiciones '!$A$4</f>
        <v>ECATEPEC</v>
      </c>
      <c r="B813" s="39" t="str">
        <f aca="false">DImp!$D$4</f>
        <v>Importados</v>
      </c>
      <c r="C813" s="39" t="n">
        <f aca="false">DImp!AE24</f>
        <v>0</v>
      </c>
      <c r="D813" s="39" t="str">
        <f aca="false">DImp!AF24</f>
        <v/>
      </c>
      <c r="E813" s="39" t="n">
        <f aca="false">DImp!A24</f>
        <v>0</v>
      </c>
      <c r="F813" s="39" t="n">
        <f aca="false">DImp!D24</f>
        <v>0</v>
      </c>
      <c r="G813" s="39" t="n">
        <f aca="false">DImp!M24</f>
        <v>0</v>
      </c>
      <c r="J813" s="39" t="n">
        <f aca="false">DImp!S24</f>
        <v>0</v>
      </c>
      <c r="K813" s="39" t="n">
        <f aca="false">DBeb!T24</f>
        <v>0</v>
      </c>
      <c r="L813" s="56" t="n">
        <f aca="false">SUM(F813:K813)</f>
        <v>0</v>
      </c>
      <c r="M813" s="40" t="n">
        <v>1</v>
      </c>
    </row>
    <row r="814" customFormat="false" ht="15" hidden="false" customHeight="false" outlineLevel="0" collapsed="false">
      <c r="A814" s="55" t="str">
        <f aca="false">'Exhibiciones '!$A$4</f>
        <v>ECATEPEC</v>
      </c>
      <c r="B814" s="39" t="str">
        <f aca="false">DImp!$D$4</f>
        <v>Importados</v>
      </c>
      <c r="C814" s="39" t="n">
        <f aca="false">DImp!AE25</f>
        <v>0</v>
      </c>
      <c r="D814" s="39" t="str">
        <f aca="false">DImp!AF25</f>
        <v/>
      </c>
      <c r="E814" s="39" t="n">
        <f aca="false">DImp!A25</f>
        <v>0</v>
      </c>
      <c r="F814" s="39" t="n">
        <f aca="false">DImp!D25</f>
        <v>0</v>
      </c>
      <c r="G814" s="39" t="n">
        <f aca="false">DImp!M25</f>
        <v>0</v>
      </c>
      <c r="J814" s="39" t="n">
        <f aca="false">DImp!S25</f>
        <v>0</v>
      </c>
      <c r="K814" s="39" t="n">
        <f aca="false">DBeb!T25</f>
        <v>0</v>
      </c>
      <c r="L814" s="56" t="n">
        <f aca="false">SUM(F814:K814)</f>
        <v>0</v>
      </c>
      <c r="M814" s="40" t="n">
        <v>1</v>
      </c>
    </row>
    <row r="815" customFormat="false" ht="15" hidden="false" customHeight="false" outlineLevel="0" collapsed="false">
      <c r="A815" s="55" t="str">
        <f aca="false">'Exhibiciones '!$A$4</f>
        <v>ECATEPEC</v>
      </c>
      <c r="B815" s="39" t="str">
        <f aca="false">DImp!$D$4</f>
        <v>Importados</v>
      </c>
      <c r="C815" s="39" t="n">
        <f aca="false">DImp!AE26</f>
        <v>0</v>
      </c>
      <c r="D815" s="39" t="str">
        <f aca="false">DImp!AF26</f>
        <v/>
      </c>
      <c r="E815" s="39" t="n">
        <f aca="false">DImp!A26</f>
        <v>0</v>
      </c>
      <c r="F815" s="39" t="n">
        <f aca="false">DImp!D26</f>
        <v>0</v>
      </c>
      <c r="G815" s="39" t="n">
        <f aca="false">DImp!M26</f>
        <v>0</v>
      </c>
      <c r="J815" s="39" t="n">
        <f aca="false">DImp!S26</f>
        <v>0</v>
      </c>
      <c r="K815" s="39" t="n">
        <f aca="false">DBeb!T26</f>
        <v>0</v>
      </c>
      <c r="L815" s="56" t="n">
        <f aca="false">SUM(F815:K815)</f>
        <v>0</v>
      </c>
      <c r="M815" s="40" t="n">
        <v>1</v>
      </c>
    </row>
    <row r="816" customFormat="false" ht="15" hidden="false" customHeight="false" outlineLevel="0" collapsed="false">
      <c r="A816" s="55" t="str">
        <f aca="false">'Exhibiciones '!$A$4</f>
        <v>ECATEPEC</v>
      </c>
      <c r="B816" s="39" t="str">
        <f aca="false">DImp!$D$4</f>
        <v>Importados</v>
      </c>
      <c r="C816" s="39" t="n">
        <f aca="false">DImp!AE27</f>
        <v>0</v>
      </c>
      <c r="D816" s="39" t="str">
        <f aca="false">DImp!AF27</f>
        <v/>
      </c>
      <c r="E816" s="39" t="n">
        <f aca="false">DImp!A27</f>
        <v>0</v>
      </c>
      <c r="F816" s="39" t="n">
        <f aca="false">DImp!D27</f>
        <v>0</v>
      </c>
      <c r="G816" s="39" t="n">
        <f aca="false">DImp!M27</f>
        <v>0</v>
      </c>
      <c r="J816" s="39" t="n">
        <f aca="false">DImp!S27</f>
        <v>0</v>
      </c>
      <c r="K816" s="39" t="n">
        <f aca="false">DBeb!T27</f>
        <v>0</v>
      </c>
      <c r="L816" s="56" t="n">
        <f aca="false">SUM(F816:K816)</f>
        <v>0</v>
      </c>
      <c r="M816" s="40" t="n">
        <v>1</v>
      </c>
    </row>
    <row r="817" customFormat="false" ht="15" hidden="false" customHeight="false" outlineLevel="0" collapsed="false">
      <c r="A817" s="55" t="str">
        <f aca="false">'Exhibiciones '!$A$4</f>
        <v>ECATEPEC</v>
      </c>
      <c r="B817" s="39" t="str">
        <f aca="false">DImp!$D$4</f>
        <v>Importados</v>
      </c>
      <c r="C817" s="39" t="n">
        <f aca="false">DImp!AE28</f>
        <v>0</v>
      </c>
      <c r="D817" s="39" t="str">
        <f aca="false">DImp!AF28</f>
        <v/>
      </c>
      <c r="E817" s="39" t="n">
        <f aca="false">DImp!A28</f>
        <v>0</v>
      </c>
      <c r="F817" s="39" t="n">
        <f aca="false">DImp!D28</f>
        <v>0</v>
      </c>
      <c r="G817" s="39" t="n">
        <f aca="false">DImp!M28</f>
        <v>0</v>
      </c>
      <c r="J817" s="39" t="n">
        <f aca="false">DImp!S28</f>
        <v>0</v>
      </c>
      <c r="K817" s="39" t="n">
        <f aca="false">DBeb!T28</f>
        <v>0</v>
      </c>
      <c r="L817" s="56" t="n">
        <f aca="false">SUM(F817:K817)</f>
        <v>0</v>
      </c>
      <c r="M817" s="40" t="n">
        <v>1</v>
      </c>
    </row>
    <row r="818" customFormat="false" ht="15" hidden="false" customHeight="false" outlineLevel="0" collapsed="false">
      <c r="A818" s="55" t="str">
        <f aca="false">'Exhibiciones '!$A$4</f>
        <v>ECATEPEC</v>
      </c>
      <c r="B818" s="39" t="str">
        <f aca="false">DImp!$D$4</f>
        <v>Importados</v>
      </c>
      <c r="C818" s="39" t="n">
        <f aca="false">DImp!AE29</f>
        <v>0</v>
      </c>
      <c r="D818" s="39" t="str">
        <f aca="false">DImp!AF29</f>
        <v/>
      </c>
      <c r="E818" s="39" t="n">
        <f aca="false">DImp!A29</f>
        <v>0</v>
      </c>
      <c r="F818" s="39" t="n">
        <f aca="false">DImp!D29</f>
        <v>0</v>
      </c>
      <c r="G818" s="39" t="n">
        <f aca="false">DImp!M29</f>
        <v>0</v>
      </c>
      <c r="J818" s="39" t="n">
        <f aca="false">DImp!S29</f>
        <v>0</v>
      </c>
      <c r="K818" s="39" t="n">
        <f aca="false">DBeb!T29</f>
        <v>0</v>
      </c>
      <c r="L818" s="56" t="n">
        <f aca="false">SUM(F818:K818)</f>
        <v>0</v>
      </c>
      <c r="M818" s="40" t="n">
        <v>1</v>
      </c>
    </row>
    <row r="819" customFormat="false" ht="15" hidden="false" customHeight="false" outlineLevel="0" collapsed="false">
      <c r="A819" s="55" t="str">
        <f aca="false">'Exhibiciones '!$A$4</f>
        <v>ECATEPEC</v>
      </c>
      <c r="B819" s="39" t="str">
        <f aca="false">DImp!$D$4</f>
        <v>Importados</v>
      </c>
      <c r="C819" s="39" t="n">
        <f aca="false">DImp!AE30</f>
        <v>0</v>
      </c>
      <c r="D819" s="39" t="str">
        <f aca="false">DImp!AF30</f>
        <v/>
      </c>
      <c r="E819" s="39" t="n">
        <f aca="false">DImp!A30</f>
        <v>0</v>
      </c>
      <c r="F819" s="39" t="n">
        <f aca="false">DImp!D30</f>
        <v>0</v>
      </c>
      <c r="G819" s="39" t="n">
        <f aca="false">DImp!M30</f>
        <v>0</v>
      </c>
      <c r="J819" s="39" t="n">
        <f aca="false">DImp!S30</f>
        <v>0</v>
      </c>
      <c r="K819" s="39" t="n">
        <f aca="false">DBeb!T30</f>
        <v>0</v>
      </c>
      <c r="L819" s="56" t="n">
        <f aca="false">SUM(F819:K819)</f>
        <v>0</v>
      </c>
      <c r="M819" s="40" t="n">
        <v>1</v>
      </c>
    </row>
    <row r="820" customFormat="false" ht="15" hidden="false" customHeight="false" outlineLevel="0" collapsed="false">
      <c r="A820" s="55" t="str">
        <f aca="false">'Exhibiciones '!$A$4</f>
        <v>ECATEPEC</v>
      </c>
      <c r="B820" s="39" t="str">
        <f aca="false">DBeb!$D$4</f>
        <v>BARRA DE BEBES</v>
      </c>
      <c r="C820" s="39" t="n">
        <f aca="false">DBeb!AE9</f>
        <v>0</v>
      </c>
      <c r="D820" s="39" t="str">
        <f aca="false">DBeb!AF9</f>
        <v/>
      </c>
      <c r="E820" s="39" t="n">
        <f aca="false">DBeb!A9</f>
        <v>1</v>
      </c>
      <c r="F820" s="39" t="n">
        <f aca="false">DBeb!D9</f>
        <v>0</v>
      </c>
      <c r="G820" s="39" t="n">
        <f aca="false">DBeb!M9</f>
        <v>0</v>
      </c>
      <c r="J820" s="39" t="n">
        <f aca="false">DBeb!S9</f>
        <v>0</v>
      </c>
      <c r="K820" s="39" t="n">
        <f aca="false">DBeb!T9</f>
        <v>0</v>
      </c>
      <c r="L820" s="56" t="n">
        <f aca="false">SUM(F820:K820)</f>
        <v>0</v>
      </c>
      <c r="M820" s="40" t="n">
        <v>1</v>
      </c>
    </row>
    <row r="821" customFormat="false" ht="15" hidden="false" customHeight="false" outlineLevel="0" collapsed="false">
      <c r="A821" s="55" t="str">
        <f aca="false">'Exhibiciones '!$A$4</f>
        <v>ECATEPEC</v>
      </c>
      <c r="B821" s="39" t="str">
        <f aca="false">DBeb!$D$4</f>
        <v>BARRA DE BEBES</v>
      </c>
      <c r="C821" s="39" t="n">
        <f aca="false">DBeb!AE10</f>
        <v>0</v>
      </c>
      <c r="D821" s="39" t="str">
        <f aca="false">DBeb!AF10</f>
        <v/>
      </c>
      <c r="E821" s="39" t="n">
        <f aca="false">DBeb!A10</f>
        <v>2</v>
      </c>
      <c r="F821" s="39" t="n">
        <f aca="false">DBeb!D10</f>
        <v>0</v>
      </c>
      <c r="G821" s="39" t="n">
        <f aca="false">DBeb!M10</f>
        <v>0</v>
      </c>
      <c r="J821" s="39" t="n">
        <f aca="false">DBeb!S10</f>
        <v>0</v>
      </c>
      <c r="K821" s="39" t="n">
        <f aca="false">DBeb!T10</f>
        <v>0</v>
      </c>
      <c r="L821" s="56" t="n">
        <f aca="false">SUM(F821:K821)</f>
        <v>0</v>
      </c>
      <c r="M821" s="40" t="n">
        <v>1</v>
      </c>
    </row>
    <row r="822" customFormat="false" ht="15" hidden="false" customHeight="false" outlineLevel="0" collapsed="false">
      <c r="A822" s="55" t="str">
        <f aca="false">'Exhibiciones '!$A$4</f>
        <v>ECATEPEC</v>
      </c>
      <c r="B822" s="39" t="str">
        <f aca="false">DBeb!$D$4</f>
        <v>BARRA DE BEBES</v>
      </c>
      <c r="C822" s="39" t="n">
        <f aca="false">DBeb!AE11</f>
        <v>0</v>
      </c>
      <c r="D822" s="39" t="str">
        <f aca="false">DBeb!AF11</f>
        <v/>
      </c>
      <c r="E822" s="39" t="n">
        <f aca="false">DBeb!A11</f>
        <v>3</v>
      </c>
      <c r="F822" s="39" t="n">
        <f aca="false">DBeb!D11</f>
        <v>0</v>
      </c>
      <c r="G822" s="39" t="n">
        <f aca="false">DBeb!M11</f>
        <v>0</v>
      </c>
      <c r="J822" s="39" t="n">
        <f aca="false">DBeb!S11</f>
        <v>0</v>
      </c>
      <c r="K822" s="39" t="n">
        <f aca="false">DBeb!T11</f>
        <v>0</v>
      </c>
      <c r="L822" s="56" t="n">
        <f aca="false">SUM(F822:K822)</f>
        <v>0</v>
      </c>
      <c r="M822" s="40" t="n">
        <v>1</v>
      </c>
    </row>
    <row r="823" customFormat="false" ht="15" hidden="false" customHeight="false" outlineLevel="0" collapsed="false">
      <c r="A823" s="55" t="str">
        <f aca="false">'Exhibiciones '!$A$4</f>
        <v>ECATEPEC</v>
      </c>
      <c r="B823" s="39" t="str">
        <f aca="false">DBeb!$D$4</f>
        <v>BARRA DE BEBES</v>
      </c>
      <c r="C823" s="39" t="n">
        <f aca="false">DBeb!AE12</f>
        <v>0</v>
      </c>
      <c r="D823" s="39" t="str">
        <f aca="false">DBeb!AF12</f>
        <v/>
      </c>
      <c r="E823" s="39" t="n">
        <f aca="false">DBeb!A12</f>
        <v>4</v>
      </c>
      <c r="F823" s="39" t="n">
        <f aca="false">DBeb!D12</f>
        <v>0</v>
      </c>
      <c r="G823" s="39" t="n">
        <f aca="false">DBeb!M12</f>
        <v>0</v>
      </c>
      <c r="J823" s="39" t="n">
        <f aca="false">DBeb!S12</f>
        <v>0</v>
      </c>
      <c r="K823" s="39" t="n">
        <f aca="false">DBeb!T12</f>
        <v>0</v>
      </c>
      <c r="L823" s="56" t="n">
        <f aca="false">SUM(F823:K823)</f>
        <v>0</v>
      </c>
      <c r="M823" s="40" t="n">
        <v>1</v>
      </c>
    </row>
    <row r="824" customFormat="false" ht="15" hidden="false" customHeight="false" outlineLevel="0" collapsed="false">
      <c r="A824" s="55" t="str">
        <f aca="false">'Exhibiciones '!$A$4</f>
        <v>ECATEPEC</v>
      </c>
      <c r="B824" s="39" t="str">
        <f aca="false">DBeb!$D$4</f>
        <v>BARRA DE BEBES</v>
      </c>
      <c r="C824" s="39" t="n">
        <f aca="false">DBeb!AE13</f>
        <v>0</v>
      </c>
      <c r="D824" s="39" t="str">
        <f aca="false">DBeb!AF13</f>
        <v/>
      </c>
      <c r="E824" s="39" t="n">
        <f aca="false">DBeb!A13</f>
        <v>5</v>
      </c>
      <c r="F824" s="39" t="n">
        <f aca="false">DBeb!D13</f>
        <v>0</v>
      </c>
      <c r="G824" s="39" t="n">
        <f aca="false">DBeb!M13</f>
        <v>0</v>
      </c>
      <c r="J824" s="39" t="n">
        <f aca="false">DBeb!S13</f>
        <v>0</v>
      </c>
      <c r="K824" s="39" t="n">
        <f aca="false">DBeb!T13</f>
        <v>0</v>
      </c>
      <c r="L824" s="56" t="n">
        <f aca="false">SUM(F824:K824)</f>
        <v>0</v>
      </c>
      <c r="M824" s="40" t="n">
        <v>1</v>
      </c>
    </row>
    <row r="825" customFormat="false" ht="15" hidden="false" customHeight="false" outlineLevel="0" collapsed="false">
      <c r="A825" s="55" t="str">
        <f aca="false">'Exhibiciones '!$A$4</f>
        <v>ECATEPEC</v>
      </c>
      <c r="B825" s="39" t="str">
        <f aca="false">DBeb!$D$4</f>
        <v>BARRA DE BEBES</v>
      </c>
      <c r="C825" s="39" t="n">
        <f aca="false">DBeb!AE14</f>
        <v>0</v>
      </c>
      <c r="D825" s="39" t="str">
        <f aca="false">DBeb!AF14</f>
        <v/>
      </c>
      <c r="E825" s="39" t="n">
        <f aca="false">DBeb!A14</f>
        <v>6</v>
      </c>
      <c r="F825" s="39" t="n">
        <f aca="false">DBeb!D14</f>
        <v>0</v>
      </c>
      <c r="G825" s="39" t="n">
        <f aca="false">DBeb!M14</f>
        <v>0</v>
      </c>
      <c r="J825" s="39" t="n">
        <f aca="false">DBeb!S14</f>
        <v>0</v>
      </c>
      <c r="K825" s="39" t="n">
        <f aca="false">DBeb!T14</f>
        <v>0</v>
      </c>
      <c r="L825" s="56" t="n">
        <f aca="false">SUM(F825:K825)</f>
        <v>0</v>
      </c>
      <c r="M825" s="40" t="n">
        <v>1</v>
      </c>
    </row>
    <row r="826" customFormat="false" ht="15" hidden="false" customHeight="false" outlineLevel="0" collapsed="false">
      <c r="A826" s="55" t="str">
        <f aca="false">'Exhibiciones '!$A$4</f>
        <v>ECATEPEC</v>
      </c>
      <c r="B826" s="39" t="str">
        <f aca="false">DBeb!$D$4</f>
        <v>BARRA DE BEBES</v>
      </c>
      <c r="C826" s="39" t="n">
        <f aca="false">DBeb!AE15</f>
        <v>0</v>
      </c>
      <c r="D826" s="39" t="str">
        <f aca="false">DBeb!AF15</f>
        <v/>
      </c>
      <c r="E826" s="39" t="n">
        <f aca="false">DBeb!A15</f>
        <v>7</v>
      </c>
      <c r="F826" s="39" t="n">
        <f aca="false">DBeb!D15</f>
        <v>0</v>
      </c>
      <c r="G826" s="39" t="n">
        <f aca="false">DBeb!M15</f>
        <v>0</v>
      </c>
      <c r="J826" s="39" t="n">
        <f aca="false">DBeb!S15</f>
        <v>0</v>
      </c>
      <c r="K826" s="39" t="n">
        <f aca="false">DBeb!T15</f>
        <v>0</v>
      </c>
      <c r="L826" s="56" t="n">
        <f aca="false">SUM(F826:K826)</f>
        <v>0</v>
      </c>
      <c r="M826" s="40" t="n">
        <v>1</v>
      </c>
    </row>
    <row r="827" customFormat="false" ht="15" hidden="false" customHeight="false" outlineLevel="0" collapsed="false">
      <c r="A827" s="55" t="str">
        <f aca="false">'Exhibiciones '!$A$4</f>
        <v>ECATEPEC</v>
      </c>
      <c r="B827" s="39" t="str">
        <f aca="false">DBeb!$D$4</f>
        <v>BARRA DE BEBES</v>
      </c>
      <c r="C827" s="39" t="n">
        <f aca="false">DBeb!AE16</f>
        <v>0</v>
      </c>
      <c r="D827" s="39" t="str">
        <f aca="false">DBeb!AF16</f>
        <v/>
      </c>
      <c r="E827" s="39" t="n">
        <f aca="false">DBeb!A16</f>
        <v>8</v>
      </c>
      <c r="F827" s="39" t="n">
        <f aca="false">DBeb!D16</f>
        <v>0</v>
      </c>
      <c r="G827" s="39" t="n">
        <f aca="false">DBeb!M16</f>
        <v>0</v>
      </c>
      <c r="J827" s="39" t="n">
        <f aca="false">DBeb!S16</f>
        <v>0</v>
      </c>
      <c r="K827" s="39" t="n">
        <f aca="false">DBeb!T16</f>
        <v>0</v>
      </c>
      <c r="L827" s="56" t="n">
        <f aca="false">SUM(F827:K827)</f>
        <v>0</v>
      </c>
      <c r="M827" s="40" t="n">
        <v>1</v>
      </c>
    </row>
    <row r="828" customFormat="false" ht="15" hidden="false" customHeight="false" outlineLevel="0" collapsed="false">
      <c r="A828" s="55" t="str">
        <f aca="false">'Exhibiciones '!$A$4</f>
        <v>ECATEPEC</v>
      </c>
      <c r="B828" s="39" t="str">
        <f aca="false">DBeb!$D$4</f>
        <v>BARRA DE BEBES</v>
      </c>
      <c r="C828" s="39" t="n">
        <f aca="false">DBeb!AE17</f>
        <v>0</v>
      </c>
      <c r="D828" s="39" t="str">
        <f aca="false">DBeb!AF17</f>
        <v/>
      </c>
      <c r="E828" s="39" t="n">
        <f aca="false">DBeb!A17</f>
        <v>0</v>
      </c>
      <c r="F828" s="39" t="n">
        <f aca="false">DBeb!D17</f>
        <v>0</v>
      </c>
      <c r="G828" s="39" t="n">
        <f aca="false">DBeb!M17</f>
        <v>0</v>
      </c>
      <c r="J828" s="39" t="n">
        <f aca="false">DBeb!S17</f>
        <v>0</v>
      </c>
      <c r="K828" s="39" t="n">
        <f aca="false">DBeb!T17</f>
        <v>0</v>
      </c>
      <c r="L828" s="56" t="n">
        <f aca="false">SUM(F828:K828)</f>
        <v>0</v>
      </c>
      <c r="M828" s="40" t="n">
        <v>1</v>
      </c>
    </row>
    <row r="829" customFormat="false" ht="15" hidden="false" customHeight="false" outlineLevel="0" collapsed="false">
      <c r="A829" s="55" t="str">
        <f aca="false">'Exhibiciones '!$A$4</f>
        <v>ECATEPEC</v>
      </c>
      <c r="B829" s="39" t="str">
        <f aca="false">DBeb!$D$4</f>
        <v>BARRA DE BEBES</v>
      </c>
      <c r="C829" s="39" t="n">
        <f aca="false">DBeb!AE18</f>
        <v>0</v>
      </c>
      <c r="D829" s="39" t="str">
        <f aca="false">DBeb!AF18</f>
        <v/>
      </c>
      <c r="E829" s="39" t="n">
        <f aca="false">DBeb!A18</f>
        <v>0</v>
      </c>
      <c r="F829" s="39" t="n">
        <f aca="false">DBeb!D18</f>
        <v>0</v>
      </c>
      <c r="G829" s="39" t="n">
        <f aca="false">DBeb!M18</f>
        <v>0</v>
      </c>
      <c r="J829" s="39" t="n">
        <f aca="false">DBeb!S18</f>
        <v>0</v>
      </c>
      <c r="K829" s="39" t="n">
        <f aca="false">DBeb!T18</f>
        <v>0</v>
      </c>
      <c r="L829" s="56" t="n">
        <f aca="false">SUM(F829:K829)</f>
        <v>0</v>
      </c>
      <c r="M829" s="40" t="n">
        <v>1</v>
      </c>
    </row>
    <row r="830" customFormat="false" ht="15" hidden="false" customHeight="false" outlineLevel="0" collapsed="false">
      <c r="A830" s="55" t="str">
        <f aca="false">'Exhibiciones '!$A$4</f>
        <v>ECATEPEC</v>
      </c>
      <c r="B830" s="39" t="str">
        <f aca="false">DBeb!$D$4</f>
        <v>BARRA DE BEBES</v>
      </c>
      <c r="C830" s="39" t="n">
        <f aca="false">DBeb!AE19</f>
        <v>0</v>
      </c>
      <c r="D830" s="39" t="str">
        <f aca="false">DBeb!AF19</f>
        <v/>
      </c>
      <c r="E830" s="39" t="n">
        <f aca="false">DBeb!A19</f>
        <v>0</v>
      </c>
      <c r="F830" s="39" t="n">
        <f aca="false">DBeb!D19</f>
        <v>0</v>
      </c>
      <c r="G830" s="39" t="n">
        <f aca="false">DBeb!M19</f>
        <v>0</v>
      </c>
      <c r="J830" s="39" t="n">
        <f aca="false">DBeb!S19</f>
        <v>0</v>
      </c>
      <c r="K830" s="39" t="n">
        <f aca="false">DBeb!T19</f>
        <v>0</v>
      </c>
      <c r="L830" s="56" t="n">
        <f aca="false">SUM(F830:K830)</f>
        <v>0</v>
      </c>
      <c r="M830" s="40" t="n">
        <v>1</v>
      </c>
    </row>
    <row r="831" customFormat="false" ht="15" hidden="false" customHeight="false" outlineLevel="0" collapsed="false">
      <c r="A831" s="55" t="str">
        <f aca="false">'Exhibiciones '!$A$4</f>
        <v>ECATEPEC</v>
      </c>
      <c r="B831" s="39" t="str">
        <f aca="false">DBeb!$D$4</f>
        <v>BARRA DE BEBES</v>
      </c>
      <c r="C831" s="39" t="n">
        <f aca="false">DBeb!AE20</f>
        <v>0</v>
      </c>
      <c r="D831" s="39" t="str">
        <f aca="false">DBeb!AF20</f>
        <v/>
      </c>
      <c r="E831" s="39" t="n">
        <f aca="false">DBeb!A20</f>
        <v>0</v>
      </c>
      <c r="F831" s="39" t="n">
        <f aca="false">DBeb!D20</f>
        <v>0</v>
      </c>
      <c r="G831" s="39" t="n">
        <f aca="false">DBeb!M20</f>
        <v>0</v>
      </c>
      <c r="J831" s="39" t="n">
        <f aca="false">DBeb!S20</f>
        <v>0</v>
      </c>
      <c r="K831" s="39" t="n">
        <f aca="false">DBeb!T20</f>
        <v>0</v>
      </c>
      <c r="L831" s="56" t="n">
        <f aca="false">SUM(F831:K831)</f>
        <v>0</v>
      </c>
      <c r="M831" s="40" t="n">
        <v>1</v>
      </c>
    </row>
    <row r="832" customFormat="false" ht="15" hidden="false" customHeight="false" outlineLevel="0" collapsed="false">
      <c r="A832" s="55" t="str">
        <f aca="false">'Exhibiciones '!$A$4</f>
        <v>ECATEPEC</v>
      </c>
      <c r="B832" s="39" t="str">
        <f aca="false">DBeb!$D$4</f>
        <v>BARRA DE BEBES</v>
      </c>
      <c r="C832" s="39" t="n">
        <f aca="false">DBeb!AE21</f>
        <v>0</v>
      </c>
      <c r="D832" s="39" t="str">
        <f aca="false">DBeb!AF21</f>
        <v/>
      </c>
      <c r="E832" s="39" t="n">
        <f aca="false">DBeb!A21</f>
        <v>0</v>
      </c>
      <c r="F832" s="39" t="n">
        <f aca="false">DBeb!D21</f>
        <v>0</v>
      </c>
      <c r="G832" s="39" t="n">
        <f aca="false">DBeb!M21</f>
        <v>0</v>
      </c>
      <c r="J832" s="39" t="n">
        <f aca="false">DBeb!S21</f>
        <v>0</v>
      </c>
      <c r="K832" s="39" t="n">
        <f aca="false">DBeb!T21</f>
        <v>0</v>
      </c>
      <c r="L832" s="56" t="n">
        <f aca="false">SUM(F832:K832)</f>
        <v>0</v>
      </c>
      <c r="M832" s="40" t="n">
        <v>1</v>
      </c>
    </row>
    <row r="833" customFormat="false" ht="15" hidden="false" customHeight="false" outlineLevel="0" collapsed="false">
      <c r="A833" s="55" t="str">
        <f aca="false">'Exhibiciones '!$A$4</f>
        <v>ECATEPEC</v>
      </c>
      <c r="B833" s="39" t="str">
        <f aca="false">DBeb!$D$4</f>
        <v>BARRA DE BEBES</v>
      </c>
      <c r="C833" s="39" t="n">
        <f aca="false">DBeb!AE22</f>
        <v>0</v>
      </c>
      <c r="D833" s="39" t="str">
        <f aca="false">DBeb!AF22</f>
        <v/>
      </c>
      <c r="E833" s="39" t="n">
        <f aca="false">DBeb!A22</f>
        <v>0</v>
      </c>
      <c r="F833" s="39" t="n">
        <f aca="false">DBeb!D22</f>
        <v>0</v>
      </c>
      <c r="G833" s="39" t="n">
        <f aca="false">DBeb!M22</f>
        <v>0</v>
      </c>
      <c r="J833" s="39" t="n">
        <f aca="false">DBeb!S22</f>
        <v>0</v>
      </c>
      <c r="K833" s="39" t="n">
        <f aca="false">DBeb!T22</f>
        <v>0</v>
      </c>
      <c r="L833" s="56" t="n">
        <f aca="false">SUM(F833:K833)</f>
        <v>0</v>
      </c>
      <c r="M833" s="40" t="n">
        <v>1</v>
      </c>
    </row>
    <row r="834" customFormat="false" ht="15" hidden="false" customHeight="false" outlineLevel="0" collapsed="false">
      <c r="A834" s="55" t="str">
        <f aca="false">'Exhibiciones '!$A$4</f>
        <v>ECATEPEC</v>
      </c>
      <c r="B834" s="39" t="str">
        <f aca="false">DBeb!$D$4</f>
        <v>BARRA DE BEBES</v>
      </c>
      <c r="C834" s="39" t="n">
        <f aca="false">DBeb!AE23</f>
        <v>0</v>
      </c>
      <c r="D834" s="39" t="str">
        <f aca="false">DBeb!AF23</f>
        <v/>
      </c>
      <c r="E834" s="39" t="n">
        <f aca="false">DBeb!A23</f>
        <v>0</v>
      </c>
      <c r="F834" s="39" t="n">
        <f aca="false">DBeb!D23</f>
        <v>0</v>
      </c>
      <c r="G834" s="39" t="n">
        <f aca="false">DBeb!M23</f>
        <v>0</v>
      </c>
      <c r="J834" s="39" t="n">
        <f aca="false">DBeb!S23</f>
        <v>0</v>
      </c>
      <c r="K834" s="39" t="n">
        <f aca="false">DBeb!T23</f>
        <v>0</v>
      </c>
      <c r="L834" s="56" t="n">
        <f aca="false">SUM(F834:K834)</f>
        <v>0</v>
      </c>
      <c r="M834" s="40" t="n">
        <v>1</v>
      </c>
    </row>
    <row r="835" customFormat="false" ht="15" hidden="false" customHeight="false" outlineLevel="0" collapsed="false">
      <c r="A835" s="55" t="str">
        <f aca="false">'Exhibiciones '!$A$4</f>
        <v>ECATEPEC</v>
      </c>
      <c r="B835" s="39" t="str">
        <f aca="false">DBeb!$D$4</f>
        <v>BARRA DE BEBES</v>
      </c>
      <c r="C835" s="39" t="n">
        <f aca="false">DBeb!AE24</f>
        <v>0</v>
      </c>
      <c r="D835" s="39" t="str">
        <f aca="false">DBeb!AF24</f>
        <v/>
      </c>
      <c r="E835" s="39" t="n">
        <f aca="false">DBeb!A24</f>
        <v>0</v>
      </c>
      <c r="F835" s="39" t="n">
        <f aca="false">DBeb!D24</f>
        <v>0</v>
      </c>
      <c r="G835" s="39" t="n">
        <f aca="false">DBeb!M24</f>
        <v>0</v>
      </c>
      <c r="J835" s="39" t="n">
        <f aca="false">DBeb!S24</f>
        <v>0</v>
      </c>
      <c r="K835" s="39" t="n">
        <f aca="false">DBeb!T24</f>
        <v>0</v>
      </c>
      <c r="L835" s="56" t="n">
        <f aca="false">SUM(F835:K835)</f>
        <v>0</v>
      </c>
      <c r="M835" s="40" t="n">
        <v>1</v>
      </c>
    </row>
    <row r="836" customFormat="false" ht="15" hidden="false" customHeight="false" outlineLevel="0" collapsed="false">
      <c r="A836" s="55" t="str">
        <f aca="false">'Exhibiciones '!$A$4</f>
        <v>ECATEPEC</v>
      </c>
      <c r="B836" s="39" t="str">
        <f aca="false">DBeb!$D$4</f>
        <v>BARRA DE BEBES</v>
      </c>
      <c r="C836" s="39" t="n">
        <f aca="false">DBeb!AE25</f>
        <v>0</v>
      </c>
      <c r="D836" s="39" t="str">
        <f aca="false">DBeb!AF25</f>
        <v/>
      </c>
      <c r="E836" s="39" t="n">
        <f aca="false">DBeb!A25</f>
        <v>0</v>
      </c>
      <c r="F836" s="39" t="n">
        <f aca="false">DBeb!D25</f>
        <v>0</v>
      </c>
      <c r="G836" s="39" t="n">
        <f aca="false">DBeb!M25</f>
        <v>0</v>
      </c>
      <c r="J836" s="39" t="n">
        <f aca="false">DBeb!S25</f>
        <v>0</v>
      </c>
      <c r="K836" s="39" t="n">
        <f aca="false">DBeb!T25</f>
        <v>0</v>
      </c>
      <c r="L836" s="56" t="n">
        <f aca="false">SUM(F836:K836)</f>
        <v>0</v>
      </c>
      <c r="M836" s="40" t="n">
        <v>1</v>
      </c>
    </row>
    <row r="837" customFormat="false" ht="15" hidden="false" customHeight="false" outlineLevel="0" collapsed="false">
      <c r="A837" s="55" t="str">
        <f aca="false">'Exhibiciones '!$A$4</f>
        <v>ECATEPEC</v>
      </c>
      <c r="B837" s="39" t="str">
        <f aca="false">DBeb!$D$4</f>
        <v>BARRA DE BEBES</v>
      </c>
      <c r="C837" s="39" t="n">
        <f aca="false">DBeb!AE26</f>
        <v>0</v>
      </c>
      <c r="D837" s="39" t="str">
        <f aca="false">DBeb!AF26</f>
        <v/>
      </c>
      <c r="E837" s="39" t="n">
        <f aca="false">DBeb!A26</f>
        <v>0</v>
      </c>
      <c r="F837" s="39" t="n">
        <f aca="false">DBeb!D26</f>
        <v>0</v>
      </c>
      <c r="G837" s="39" t="n">
        <f aca="false">DBeb!M26</f>
        <v>0</v>
      </c>
      <c r="J837" s="39" t="n">
        <f aca="false">DBeb!S26</f>
        <v>0</v>
      </c>
      <c r="K837" s="39" t="n">
        <f aca="false">DBeb!T26</f>
        <v>0</v>
      </c>
      <c r="L837" s="56" t="n">
        <f aca="false">SUM(F837:K837)</f>
        <v>0</v>
      </c>
      <c r="M837" s="40" t="n">
        <v>1</v>
      </c>
    </row>
    <row r="838" customFormat="false" ht="15" hidden="false" customHeight="false" outlineLevel="0" collapsed="false">
      <c r="A838" s="55" t="str">
        <f aca="false">'Exhibiciones '!$A$4</f>
        <v>ECATEPEC</v>
      </c>
      <c r="B838" s="39" t="str">
        <f aca="false">DBeb!$D$4</f>
        <v>BARRA DE BEBES</v>
      </c>
      <c r="C838" s="39" t="n">
        <f aca="false">DBeb!AE27</f>
        <v>0</v>
      </c>
      <c r="D838" s="39" t="str">
        <f aca="false">DBeb!AF27</f>
        <v/>
      </c>
      <c r="E838" s="39" t="n">
        <f aca="false">DBeb!A27</f>
        <v>0</v>
      </c>
      <c r="F838" s="39" t="n">
        <f aca="false">DBeb!D27</f>
        <v>0</v>
      </c>
      <c r="G838" s="39" t="n">
        <f aca="false">DBeb!M27</f>
        <v>0</v>
      </c>
      <c r="J838" s="39" t="n">
        <f aca="false">DBeb!S27</f>
        <v>0</v>
      </c>
      <c r="K838" s="39" t="n">
        <f aca="false">DBeb!T27</f>
        <v>0</v>
      </c>
      <c r="L838" s="56" t="n">
        <f aca="false">SUM(F838:K838)</f>
        <v>0</v>
      </c>
      <c r="M838" s="40" t="n">
        <v>1</v>
      </c>
    </row>
    <row r="839" customFormat="false" ht="15" hidden="false" customHeight="false" outlineLevel="0" collapsed="false">
      <c r="A839" s="55" t="str">
        <f aca="false">'Exhibiciones '!$A$4</f>
        <v>ECATEPEC</v>
      </c>
      <c r="B839" s="39" t="str">
        <f aca="false">DBeb!$D$4</f>
        <v>BARRA DE BEBES</v>
      </c>
      <c r="C839" s="39" t="n">
        <f aca="false">DBeb!AE28</f>
        <v>0</v>
      </c>
      <c r="D839" s="39" t="str">
        <f aca="false">DBeb!AF28</f>
        <v/>
      </c>
      <c r="E839" s="39" t="n">
        <f aca="false">DBeb!A28</f>
        <v>0</v>
      </c>
      <c r="F839" s="39" t="n">
        <f aca="false">DBeb!D28</f>
        <v>0</v>
      </c>
      <c r="G839" s="39" t="n">
        <f aca="false">DBeb!M28</f>
        <v>0</v>
      </c>
      <c r="J839" s="39" t="n">
        <f aca="false">DBeb!S28</f>
        <v>0</v>
      </c>
      <c r="K839" s="39" t="n">
        <f aca="false">DBeb!T28</f>
        <v>0</v>
      </c>
      <c r="L839" s="56" t="n">
        <f aca="false">SUM(F839:K839)</f>
        <v>0</v>
      </c>
      <c r="M839" s="40" t="n">
        <v>1</v>
      </c>
    </row>
    <row r="840" customFormat="false" ht="15" hidden="false" customHeight="false" outlineLevel="0" collapsed="false">
      <c r="A840" s="55" t="str">
        <f aca="false">'Exhibiciones '!$A$4</f>
        <v>ECATEPEC</v>
      </c>
      <c r="B840" s="39" t="str">
        <f aca="false">DBeb!$D$4</f>
        <v>BARRA DE BEBES</v>
      </c>
      <c r="C840" s="39" t="n">
        <f aca="false">DBeb!AE29</f>
        <v>0</v>
      </c>
      <c r="D840" s="39" t="str">
        <f aca="false">DBeb!AF29</f>
        <v/>
      </c>
      <c r="E840" s="39" t="n">
        <f aca="false">DBeb!A29</f>
        <v>0</v>
      </c>
      <c r="F840" s="39" t="n">
        <f aca="false">DBeb!D29</f>
        <v>0</v>
      </c>
      <c r="G840" s="39" t="n">
        <f aca="false">DBeb!M29</f>
        <v>0</v>
      </c>
      <c r="J840" s="39" t="n">
        <f aca="false">DBeb!S29</f>
        <v>0</v>
      </c>
      <c r="K840" s="39" t="n">
        <f aca="false">DBeb!T29</f>
        <v>0</v>
      </c>
      <c r="L840" s="56" t="n">
        <f aca="false">SUM(F840:K840)</f>
        <v>0</v>
      </c>
      <c r="M840" s="40" t="n">
        <v>1</v>
      </c>
    </row>
    <row r="841" customFormat="false" ht="15" hidden="false" customHeight="false" outlineLevel="0" collapsed="false">
      <c r="A841" s="55" t="str">
        <f aca="false">'Exhibiciones '!$A$4</f>
        <v>ECATEPEC</v>
      </c>
      <c r="B841" s="39" t="str">
        <f aca="false">DBeb!$D$4</f>
        <v>BARRA DE BEBES</v>
      </c>
      <c r="C841" s="39" t="n">
        <f aca="false">DBeb!AE30</f>
        <v>0</v>
      </c>
      <c r="D841" s="39" t="str">
        <f aca="false">DBeb!AF30</f>
        <v/>
      </c>
      <c r="E841" s="39" t="n">
        <f aca="false">DBeb!A30</f>
        <v>0</v>
      </c>
      <c r="F841" s="39" t="n">
        <f aca="false">DBeb!D30</f>
        <v>0</v>
      </c>
      <c r="G841" s="39" t="n">
        <f aca="false">DBeb!M30</f>
        <v>0</v>
      </c>
      <c r="J841" s="39" t="n">
        <f aca="false">DBeb!S30</f>
        <v>0</v>
      </c>
      <c r="K841" s="39" t="n">
        <f aca="false">DBeb!T30</f>
        <v>0</v>
      </c>
      <c r="L841" s="56" t="n">
        <f aca="false">SUM(F841:K841)</f>
        <v>0</v>
      </c>
      <c r="M841" s="40" t="n">
        <v>1</v>
      </c>
    </row>
  </sheetData>
  <sheetProtection sheet="true" password="c697" objects="true" scenarios="true"/>
  <mergeCells count="12">
    <mergeCell ref="A1:L1"/>
    <mergeCell ref="N1:X1"/>
    <mergeCell ref="A2:A3"/>
    <mergeCell ref="B2:B3"/>
    <mergeCell ref="C2:C3"/>
    <mergeCell ref="D2:D3"/>
    <mergeCell ref="F2:L2"/>
    <mergeCell ref="N2:N3"/>
    <mergeCell ref="O2:O3"/>
    <mergeCell ref="P2:P3"/>
    <mergeCell ref="Q2:Q3"/>
    <mergeCell ref="T2:X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44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ED7D31"/>
    <pageSetUpPr fitToPage="false"/>
  </sheetPr>
  <dimension ref="A1:AMJ1039"/>
  <sheetViews>
    <sheetView showFormulas="false" showGridLines="tru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A4" activeCellId="0" sqref="A4"/>
    </sheetView>
  </sheetViews>
  <sheetFormatPr defaultColWidth="9.9921875" defaultRowHeight="13.8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8.57"/>
    <col collapsed="false" customWidth="true" hidden="false" outlineLevel="0" max="3" min="3" style="0" width="32.87"/>
    <col collapsed="false" customWidth="true" hidden="false" outlineLevel="0" max="4" min="4" style="0" width="28.71"/>
    <col collapsed="false" customWidth="true" hidden="false" outlineLevel="0" max="5" min="5" style="0" width="28.3"/>
    <col collapsed="false" customWidth="true" hidden="false" outlineLevel="0" max="6" min="6" style="0" width="18.85"/>
    <col collapsed="false" customWidth="true" hidden="false" outlineLevel="0" max="8" min="7" style="0" width="17.29"/>
    <col collapsed="false" customWidth="true" hidden="false" outlineLevel="0" max="14" min="9" style="0" width="10.99"/>
    <col collapsed="false" customWidth="true" hidden="false" outlineLevel="0" max="15" min="15" style="0" width="17.29"/>
    <col collapsed="false" customWidth="true" hidden="false" outlineLevel="0" max="16" min="16" style="0" width="4.29"/>
    <col collapsed="false" customWidth="true" hidden="false" outlineLevel="0" max="17" min="17" style="0" width="16.87"/>
    <col collapsed="false" customWidth="true" hidden="false" outlineLevel="0" max="18" min="18" style="0" width="8.57"/>
    <col collapsed="false" customWidth="true" hidden="false" outlineLevel="0" max="19" min="19" style="0" width="39.7"/>
    <col collapsed="false" customWidth="true" hidden="false" outlineLevel="0" max="20" min="20" style="0" width="20.42"/>
    <col collapsed="false" customWidth="true" hidden="false" outlineLevel="0" max="21" min="21" style="0" width="16.71"/>
    <col collapsed="false" customWidth="true" hidden="false" outlineLevel="0" max="22" min="22" style="0" width="18.85"/>
    <col collapsed="false" customWidth="true" hidden="false" outlineLevel="0" max="24" min="23" style="0" width="17.29"/>
    <col collapsed="false" customWidth="true" hidden="false" outlineLevel="0" max="29" min="25" style="0" width="13.86"/>
    <col collapsed="false" customWidth="true" hidden="false" outlineLevel="0" max="30" min="30" style="0" width="18"/>
    <col collapsed="false" customWidth="true" hidden="false" outlineLevel="0" max="1025" min="999" style="0" width="9"/>
  </cols>
  <sheetData>
    <row r="1" s="63" customFormat="true" ht="24.45" hidden="false" customHeight="false" outlineLevel="0" collapsed="false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2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63" customFormat="true" ht="13.8" hidden="false" customHeight="false" outlineLevel="0" collapsed="false">
      <c r="I2" s="44"/>
      <c r="J2" s="44"/>
      <c r="K2" s="44"/>
      <c r="L2" s="44"/>
      <c r="M2" s="44"/>
      <c r="N2" s="44"/>
      <c r="O2" s="44"/>
      <c r="P2" s="62"/>
      <c r="Y2" s="43"/>
      <c r="Z2" s="44"/>
      <c r="AA2" s="44"/>
      <c r="AB2" s="44"/>
      <c r="AC2" s="44"/>
      <c r="AD2" s="44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63" customFormat="true" ht="45.75" hidden="false" customHeight="true" outlineLevel="0" collapsed="false">
      <c r="A3" s="64"/>
      <c r="B3" s="64"/>
      <c r="C3" s="64"/>
      <c r="D3" s="64"/>
      <c r="E3" s="64"/>
      <c r="F3" s="64"/>
      <c r="G3" s="64"/>
      <c r="H3" s="64"/>
      <c r="I3" s="45"/>
      <c r="J3" s="46"/>
      <c r="K3" s="45"/>
      <c r="L3" s="47"/>
      <c r="M3" s="45"/>
      <c r="N3" s="48"/>
      <c r="O3" s="49"/>
      <c r="P3" s="65"/>
      <c r="Q3" s="64"/>
      <c r="R3" s="64"/>
      <c r="S3" s="64"/>
      <c r="T3" s="64"/>
      <c r="U3" s="64"/>
      <c r="V3" s="64"/>
      <c r="W3" s="64"/>
      <c r="X3" s="64"/>
      <c r="Y3" s="47"/>
      <c r="Z3" s="51"/>
      <c r="AA3" s="47"/>
      <c r="AB3" s="52"/>
      <c r="AC3" s="52"/>
      <c r="AD3" s="49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.8" hidden="false" customHeight="false" outlineLevel="0" collapsed="false">
      <c r="A4" s="66" t="s">
        <v>96</v>
      </c>
      <c r="M4" s="66" t="n">
        <v>1</v>
      </c>
    </row>
    <row r="5" customFormat="false" ht="15.8" hidden="false" customHeight="false" outlineLevel="0" collapsed="false">
      <c r="B5" s="0" t="n">
        <v>66</v>
      </c>
      <c r="C5" s="0" t="s">
        <v>97</v>
      </c>
      <c r="D5" s="0" t="s">
        <v>98</v>
      </c>
      <c r="E5" s="0" t="s">
        <v>99</v>
      </c>
      <c r="F5" s="0" t="s">
        <v>100</v>
      </c>
      <c r="G5" s="0" t="s">
        <v>101</v>
      </c>
      <c r="H5" s="0" t="s">
        <v>102</v>
      </c>
      <c r="I5" s="0" t="n">
        <v>30000004</v>
      </c>
      <c r="J5" s="0" t="s">
        <v>103</v>
      </c>
      <c r="K5" s="0" t="s">
        <v>104</v>
      </c>
    </row>
    <row r="6" customFormat="false" ht="15.8" hidden="false" customHeight="false" outlineLevel="0" collapsed="false">
      <c r="B6" s="0" t="n">
        <v>194</v>
      </c>
      <c r="C6" s="0" t="s">
        <v>105</v>
      </c>
      <c r="D6" s="0" t="s">
        <v>98</v>
      </c>
      <c r="E6" s="0" t="s">
        <v>99</v>
      </c>
      <c r="F6" s="0" t="s">
        <v>106</v>
      </c>
      <c r="G6" s="0" t="s">
        <v>107</v>
      </c>
      <c r="H6" s="0" t="s">
        <v>108</v>
      </c>
      <c r="I6" s="0" t="n">
        <v>30000069</v>
      </c>
      <c r="J6" s="0" t="s">
        <v>109</v>
      </c>
      <c r="K6" s="0" t="s">
        <v>110</v>
      </c>
    </row>
    <row r="7" customFormat="false" ht="15.8" hidden="false" customHeight="false" outlineLevel="0" collapsed="false">
      <c r="B7" s="0" t="n">
        <v>233</v>
      </c>
      <c r="C7" s="0" t="s">
        <v>111</v>
      </c>
      <c r="D7" s="0" t="s">
        <v>98</v>
      </c>
      <c r="E7" s="0" t="s">
        <v>99</v>
      </c>
      <c r="F7" s="0" t="s">
        <v>106</v>
      </c>
      <c r="G7" s="0" t="s">
        <v>112</v>
      </c>
      <c r="H7" s="0" t="s">
        <v>113</v>
      </c>
      <c r="I7" s="0" t="n">
        <v>30000069</v>
      </c>
      <c r="J7" s="0" t="s">
        <v>109</v>
      </c>
      <c r="K7" s="0" t="s">
        <v>114</v>
      </c>
    </row>
    <row r="8" customFormat="false" ht="15.8" hidden="false" customHeight="false" outlineLevel="0" collapsed="false">
      <c r="B8" s="0" t="n">
        <v>240</v>
      </c>
      <c r="C8" s="0" t="s">
        <v>115</v>
      </c>
      <c r="D8" s="0" t="s">
        <v>98</v>
      </c>
      <c r="E8" s="0" t="s">
        <v>99</v>
      </c>
      <c r="F8" s="0" t="s">
        <v>106</v>
      </c>
      <c r="G8" s="0" t="s">
        <v>116</v>
      </c>
      <c r="H8" s="0" t="s">
        <v>117</v>
      </c>
      <c r="I8" s="0" t="n">
        <v>30000074</v>
      </c>
      <c r="J8" s="0" t="s">
        <v>118</v>
      </c>
      <c r="K8" s="0" t="s">
        <v>119</v>
      </c>
    </row>
    <row r="9" customFormat="false" ht="15.8" hidden="false" customHeight="false" outlineLevel="0" collapsed="false">
      <c r="B9" s="0" t="n">
        <v>376</v>
      </c>
      <c r="C9" s="0" t="s">
        <v>120</v>
      </c>
      <c r="D9" s="0" t="s">
        <v>98</v>
      </c>
      <c r="E9" s="0" t="s">
        <v>99</v>
      </c>
      <c r="F9" s="0" t="s">
        <v>121</v>
      </c>
      <c r="G9" s="0" t="s">
        <v>122</v>
      </c>
      <c r="H9" s="0" t="s">
        <v>110</v>
      </c>
      <c r="I9" s="0" t="n">
        <v>30000036</v>
      </c>
      <c r="J9" s="0" t="s">
        <v>123</v>
      </c>
      <c r="K9" s="0" t="s">
        <v>124</v>
      </c>
    </row>
    <row r="10" customFormat="false" ht="15.8" hidden="false" customHeight="false" outlineLevel="0" collapsed="false">
      <c r="B10" s="0" t="n">
        <v>483</v>
      </c>
      <c r="C10" s="0" t="s">
        <v>125</v>
      </c>
      <c r="D10" s="0" t="s">
        <v>98</v>
      </c>
      <c r="E10" s="0" t="s">
        <v>99</v>
      </c>
      <c r="F10" s="0" t="s">
        <v>106</v>
      </c>
      <c r="G10" s="0" t="s">
        <v>126</v>
      </c>
      <c r="H10" s="0" t="s">
        <v>127</v>
      </c>
      <c r="I10" s="0" t="n">
        <v>30000074</v>
      </c>
      <c r="J10" s="0" t="s">
        <v>118</v>
      </c>
      <c r="K10" s="0" t="s">
        <v>119</v>
      </c>
    </row>
    <row r="11" customFormat="false" ht="15.8" hidden="false" customHeight="false" outlineLevel="0" collapsed="false">
      <c r="B11" s="0" t="n">
        <v>646</v>
      </c>
      <c r="C11" s="0" t="s">
        <v>128</v>
      </c>
      <c r="D11" s="0" t="s">
        <v>98</v>
      </c>
      <c r="E11" s="0" t="s">
        <v>99</v>
      </c>
      <c r="F11" s="0" t="s">
        <v>129</v>
      </c>
      <c r="G11" s="0" t="s">
        <v>130</v>
      </c>
      <c r="H11" s="0" t="s">
        <v>131</v>
      </c>
      <c r="I11" s="0" t="n">
        <v>30000009</v>
      </c>
      <c r="J11" s="0" t="s">
        <v>132</v>
      </c>
      <c r="K11" s="0" t="s">
        <v>119</v>
      </c>
    </row>
    <row r="12" customFormat="false" ht="15.8" hidden="false" customHeight="false" outlineLevel="0" collapsed="false">
      <c r="B12" s="0" t="n">
        <v>758</v>
      </c>
      <c r="C12" s="0" t="s">
        <v>133</v>
      </c>
      <c r="D12" s="0" t="s">
        <v>98</v>
      </c>
      <c r="E12" s="0" t="s">
        <v>99</v>
      </c>
      <c r="F12" s="0" t="s">
        <v>100</v>
      </c>
      <c r="G12" s="0" t="s">
        <v>134</v>
      </c>
      <c r="H12" s="0" t="s">
        <v>135</v>
      </c>
      <c r="I12" s="0" t="n">
        <v>30000043</v>
      </c>
      <c r="J12" s="0" t="s">
        <v>136</v>
      </c>
      <c r="K12" s="0" t="s">
        <v>137</v>
      </c>
    </row>
    <row r="13" customFormat="false" ht="15.8" hidden="false" customHeight="false" outlineLevel="0" collapsed="false">
      <c r="B13" s="0" t="n">
        <v>937</v>
      </c>
      <c r="C13" s="0" t="s">
        <v>138</v>
      </c>
      <c r="D13" s="0" t="s">
        <v>98</v>
      </c>
      <c r="E13" s="0" t="s">
        <v>99</v>
      </c>
      <c r="F13" s="0" t="s">
        <v>129</v>
      </c>
      <c r="G13" s="0" t="s">
        <v>139</v>
      </c>
      <c r="H13" s="0" t="s">
        <v>140</v>
      </c>
      <c r="I13" s="0" t="n">
        <v>30000009</v>
      </c>
      <c r="J13" s="0" t="s">
        <v>132</v>
      </c>
      <c r="K13" s="0" t="s">
        <v>119</v>
      </c>
    </row>
    <row r="14" customFormat="false" ht="15.8" hidden="false" customHeight="false" outlineLevel="0" collapsed="false">
      <c r="B14" s="0" t="n">
        <v>971</v>
      </c>
      <c r="C14" s="0" t="s">
        <v>141</v>
      </c>
      <c r="D14" s="0" t="s">
        <v>98</v>
      </c>
      <c r="E14" s="0" t="s">
        <v>99</v>
      </c>
      <c r="F14" s="0" t="s">
        <v>121</v>
      </c>
      <c r="G14" s="0" t="s">
        <v>142</v>
      </c>
      <c r="H14" s="0" t="s">
        <v>143</v>
      </c>
      <c r="I14" s="0" t="n">
        <v>30000036</v>
      </c>
      <c r="J14" s="0" t="s">
        <v>123</v>
      </c>
      <c r="K14" s="0" t="s">
        <v>110</v>
      </c>
    </row>
    <row r="15" customFormat="false" ht="15.8" hidden="false" customHeight="false" outlineLevel="0" collapsed="false">
      <c r="B15" s="0" t="n">
        <v>998</v>
      </c>
      <c r="C15" s="0" t="s">
        <v>144</v>
      </c>
      <c r="D15" s="0" t="s">
        <v>98</v>
      </c>
      <c r="E15" s="0" t="s">
        <v>99</v>
      </c>
      <c r="F15" s="0" t="s">
        <v>129</v>
      </c>
      <c r="G15" s="0" t="s">
        <v>145</v>
      </c>
      <c r="H15" s="0" t="s">
        <v>146</v>
      </c>
      <c r="I15" s="0" t="n">
        <v>30000006</v>
      </c>
      <c r="J15" s="0" t="s">
        <v>147</v>
      </c>
      <c r="K15" s="0" t="s">
        <v>114</v>
      </c>
    </row>
    <row r="16" customFormat="false" ht="15.8" hidden="false" customHeight="false" outlineLevel="0" collapsed="false">
      <c r="B16" s="0" t="n">
        <v>1183</v>
      </c>
      <c r="C16" s="0" t="s">
        <v>148</v>
      </c>
      <c r="D16" s="0" t="s">
        <v>98</v>
      </c>
      <c r="E16" s="0" t="s">
        <v>99</v>
      </c>
      <c r="F16" s="0" t="s">
        <v>129</v>
      </c>
      <c r="G16" s="0" t="s">
        <v>149</v>
      </c>
      <c r="H16" s="0" t="s">
        <v>150</v>
      </c>
      <c r="I16" s="0" t="n">
        <v>30000009</v>
      </c>
      <c r="J16" s="0" t="s">
        <v>132</v>
      </c>
      <c r="K16" s="0" t="s">
        <v>119</v>
      </c>
    </row>
    <row r="17" customFormat="false" ht="15.8" hidden="false" customHeight="false" outlineLevel="0" collapsed="false">
      <c r="B17" s="0" t="n">
        <v>1303</v>
      </c>
      <c r="C17" s="0" t="s">
        <v>151</v>
      </c>
      <c r="D17" s="0" t="s">
        <v>98</v>
      </c>
      <c r="E17" s="0" t="s">
        <v>99</v>
      </c>
      <c r="F17" s="0" t="s">
        <v>100</v>
      </c>
      <c r="G17" s="0" t="s">
        <v>134</v>
      </c>
      <c r="H17" s="0" t="s">
        <v>135</v>
      </c>
      <c r="I17" s="0" t="n">
        <v>30000010</v>
      </c>
      <c r="J17" s="0" t="s">
        <v>152</v>
      </c>
      <c r="K17" s="0" t="s">
        <v>137</v>
      </c>
    </row>
    <row r="18" customFormat="false" ht="15.8" hidden="false" customHeight="false" outlineLevel="0" collapsed="false">
      <c r="B18" s="0" t="n">
        <v>1406</v>
      </c>
      <c r="C18" s="0" t="s">
        <v>153</v>
      </c>
      <c r="D18" s="0" t="s">
        <v>98</v>
      </c>
      <c r="E18" s="0" t="s">
        <v>99</v>
      </c>
      <c r="F18" s="0" t="s">
        <v>106</v>
      </c>
      <c r="G18" s="0" t="s">
        <v>145</v>
      </c>
      <c r="H18" s="0" t="s">
        <v>146</v>
      </c>
      <c r="I18" s="0" t="n">
        <v>30000069</v>
      </c>
      <c r="J18" s="0" t="s">
        <v>109</v>
      </c>
      <c r="K18" s="0" t="s">
        <v>114</v>
      </c>
    </row>
    <row r="19" customFormat="false" ht="15.8" hidden="false" customHeight="false" outlineLevel="0" collapsed="false">
      <c r="B19" s="0" t="n">
        <v>1415</v>
      </c>
      <c r="C19" s="0" t="s">
        <v>154</v>
      </c>
      <c r="D19" s="0" t="s">
        <v>98</v>
      </c>
      <c r="E19" s="0" t="s">
        <v>99</v>
      </c>
      <c r="F19" s="0" t="s">
        <v>106</v>
      </c>
      <c r="G19" s="0" t="s">
        <v>155</v>
      </c>
      <c r="H19" s="0" t="s">
        <v>156</v>
      </c>
      <c r="I19" s="0" t="n">
        <v>30000069</v>
      </c>
      <c r="J19" s="0" t="s">
        <v>109</v>
      </c>
      <c r="K19" s="0" t="s">
        <v>119</v>
      </c>
    </row>
    <row r="20" customFormat="false" ht="15.8" hidden="false" customHeight="false" outlineLevel="0" collapsed="false">
      <c r="B20" s="0" t="n">
        <v>1427</v>
      </c>
      <c r="C20" s="0" t="s">
        <v>157</v>
      </c>
      <c r="D20" s="0" t="s">
        <v>98</v>
      </c>
      <c r="E20" s="0" t="s">
        <v>99</v>
      </c>
      <c r="F20" s="0" t="s">
        <v>106</v>
      </c>
      <c r="G20" s="0" t="s">
        <v>158</v>
      </c>
      <c r="H20" s="0" t="s">
        <v>159</v>
      </c>
      <c r="I20" s="0" t="n">
        <v>30000069</v>
      </c>
      <c r="J20" s="0" t="s">
        <v>109</v>
      </c>
      <c r="K20" s="0" t="s">
        <v>114</v>
      </c>
    </row>
    <row r="21" customFormat="false" ht="15.8" hidden="false" customHeight="false" outlineLevel="0" collapsed="false">
      <c r="B21" s="0" t="n">
        <v>1431</v>
      </c>
      <c r="C21" s="0" t="s">
        <v>160</v>
      </c>
      <c r="D21" s="0" t="s">
        <v>98</v>
      </c>
      <c r="E21" s="0" t="s">
        <v>99</v>
      </c>
      <c r="F21" s="0" t="s">
        <v>100</v>
      </c>
      <c r="G21" s="0" t="s">
        <v>145</v>
      </c>
      <c r="H21" s="0" t="s">
        <v>146</v>
      </c>
      <c r="I21" s="0" t="n">
        <v>30000036</v>
      </c>
      <c r="J21" s="0" t="s">
        <v>123</v>
      </c>
      <c r="K21" s="0" t="s">
        <v>114</v>
      </c>
    </row>
    <row r="22" customFormat="false" ht="15.8" hidden="false" customHeight="false" outlineLevel="0" collapsed="false">
      <c r="B22" s="0" t="n">
        <v>1434</v>
      </c>
      <c r="C22" s="0" t="s">
        <v>161</v>
      </c>
      <c r="D22" s="0" t="s">
        <v>98</v>
      </c>
      <c r="E22" s="0" t="s">
        <v>99</v>
      </c>
      <c r="F22" s="0" t="s">
        <v>129</v>
      </c>
      <c r="G22" s="0" t="s">
        <v>139</v>
      </c>
      <c r="H22" s="0" t="s">
        <v>140</v>
      </c>
      <c r="I22" s="0" t="n">
        <v>30000009</v>
      </c>
      <c r="J22" s="0" t="s">
        <v>132</v>
      </c>
      <c r="K22" s="0" t="s">
        <v>119</v>
      </c>
    </row>
    <row r="23" customFormat="false" ht="15.8" hidden="false" customHeight="false" outlineLevel="0" collapsed="false">
      <c r="B23" s="0" t="n">
        <v>1443</v>
      </c>
      <c r="C23" s="0" t="s">
        <v>162</v>
      </c>
      <c r="D23" s="0" t="s">
        <v>98</v>
      </c>
      <c r="E23" s="0" t="s">
        <v>99</v>
      </c>
      <c r="F23" s="0" t="s">
        <v>129</v>
      </c>
      <c r="G23" s="0" t="s">
        <v>130</v>
      </c>
      <c r="H23" s="0" t="s">
        <v>131</v>
      </c>
      <c r="I23" s="0" t="n">
        <v>30000034</v>
      </c>
      <c r="J23" s="0" t="s">
        <v>163</v>
      </c>
      <c r="K23" s="0" t="s">
        <v>119</v>
      </c>
    </row>
    <row r="24" customFormat="false" ht="15.8" hidden="false" customHeight="false" outlineLevel="0" collapsed="false">
      <c r="B24" s="0" t="n">
        <v>1468</v>
      </c>
      <c r="C24" s="0" t="s">
        <v>164</v>
      </c>
      <c r="D24" s="0" t="s">
        <v>98</v>
      </c>
      <c r="E24" s="0" t="s">
        <v>99</v>
      </c>
      <c r="F24" s="0" t="s">
        <v>106</v>
      </c>
      <c r="G24" s="0" t="s">
        <v>165</v>
      </c>
      <c r="H24" s="0" t="s">
        <v>166</v>
      </c>
      <c r="I24" s="0" t="n">
        <v>30000069</v>
      </c>
      <c r="J24" s="0" t="s">
        <v>109</v>
      </c>
      <c r="K24" s="0" t="s">
        <v>119</v>
      </c>
    </row>
    <row r="25" customFormat="false" ht="15.8" hidden="false" customHeight="false" outlineLevel="0" collapsed="false">
      <c r="B25" s="0" t="n">
        <v>1484</v>
      </c>
      <c r="C25" s="0" t="s">
        <v>167</v>
      </c>
      <c r="D25" s="0" t="s">
        <v>98</v>
      </c>
      <c r="E25" s="0" t="s">
        <v>99</v>
      </c>
      <c r="F25" s="0" t="s">
        <v>129</v>
      </c>
      <c r="G25" s="0" t="s">
        <v>168</v>
      </c>
      <c r="H25" s="0" t="s">
        <v>169</v>
      </c>
      <c r="I25" s="0" t="n">
        <v>30000009</v>
      </c>
      <c r="J25" s="0" t="s">
        <v>132</v>
      </c>
      <c r="K25" s="0" t="s">
        <v>170</v>
      </c>
    </row>
    <row r="26" customFormat="false" ht="15.8" hidden="false" customHeight="false" outlineLevel="0" collapsed="false">
      <c r="B26" s="0" t="n">
        <v>1490</v>
      </c>
      <c r="C26" s="0" t="s">
        <v>171</v>
      </c>
      <c r="D26" s="0" t="s">
        <v>98</v>
      </c>
      <c r="E26" s="0" t="s">
        <v>99</v>
      </c>
      <c r="F26" s="0" t="s">
        <v>129</v>
      </c>
      <c r="G26" s="0" t="s">
        <v>145</v>
      </c>
      <c r="H26" s="0" t="s">
        <v>146</v>
      </c>
      <c r="I26" s="0" t="n">
        <v>30000043</v>
      </c>
      <c r="J26" s="0" t="s">
        <v>136</v>
      </c>
      <c r="K26" s="0" t="s">
        <v>114</v>
      </c>
    </row>
    <row r="27" customFormat="false" ht="15.8" hidden="false" customHeight="false" outlineLevel="0" collapsed="false">
      <c r="B27" s="0" t="n">
        <v>1586</v>
      </c>
      <c r="C27" s="0" t="s">
        <v>172</v>
      </c>
      <c r="D27" s="0" t="s">
        <v>98</v>
      </c>
      <c r="E27" s="0" t="s">
        <v>99</v>
      </c>
      <c r="F27" s="0" t="s">
        <v>106</v>
      </c>
      <c r="G27" s="0" t="s">
        <v>168</v>
      </c>
      <c r="H27" s="0" t="s">
        <v>169</v>
      </c>
      <c r="I27" s="0" t="n">
        <v>30000069</v>
      </c>
      <c r="J27" s="0" t="s">
        <v>109</v>
      </c>
      <c r="K27" s="0" t="s">
        <v>170</v>
      </c>
    </row>
    <row r="28" customFormat="false" ht="15.8" hidden="false" customHeight="false" outlineLevel="0" collapsed="false">
      <c r="B28" s="0" t="n">
        <v>1627</v>
      </c>
      <c r="C28" s="0" t="s">
        <v>173</v>
      </c>
      <c r="D28" s="0" t="s">
        <v>98</v>
      </c>
      <c r="E28" s="0" t="s">
        <v>99</v>
      </c>
      <c r="F28" s="0" t="s">
        <v>129</v>
      </c>
      <c r="G28" s="0" t="s">
        <v>174</v>
      </c>
      <c r="H28" s="0" t="s">
        <v>175</v>
      </c>
      <c r="I28" s="0" t="n">
        <v>30000034</v>
      </c>
      <c r="J28" s="0" t="s">
        <v>163</v>
      </c>
      <c r="K28" s="0" t="s">
        <v>119</v>
      </c>
    </row>
    <row r="29" customFormat="false" ht="15.8" hidden="false" customHeight="false" outlineLevel="0" collapsed="false">
      <c r="B29" s="0" t="n">
        <v>1751</v>
      </c>
      <c r="C29" s="0" t="s">
        <v>176</v>
      </c>
      <c r="D29" s="0" t="s">
        <v>98</v>
      </c>
      <c r="E29" s="0" t="s">
        <v>99</v>
      </c>
      <c r="F29" s="0" t="s">
        <v>106</v>
      </c>
      <c r="G29" s="0" t="s">
        <v>177</v>
      </c>
      <c r="H29" s="0" t="s">
        <v>178</v>
      </c>
      <c r="I29" s="0" t="n">
        <v>30000069</v>
      </c>
      <c r="J29" s="0" t="s">
        <v>109</v>
      </c>
      <c r="K29" s="0" t="s">
        <v>114</v>
      </c>
    </row>
    <row r="30" customFormat="false" ht="15.8" hidden="false" customHeight="false" outlineLevel="0" collapsed="false">
      <c r="B30" s="0" t="n">
        <v>1752</v>
      </c>
      <c r="C30" s="0" t="s">
        <v>179</v>
      </c>
      <c r="D30" s="0" t="s">
        <v>98</v>
      </c>
      <c r="E30" s="0" t="s">
        <v>99</v>
      </c>
      <c r="F30" s="0" t="s">
        <v>106</v>
      </c>
      <c r="G30" s="0" t="s">
        <v>180</v>
      </c>
      <c r="H30" s="0" t="s">
        <v>181</v>
      </c>
      <c r="I30" s="0" t="n">
        <v>30000069</v>
      </c>
      <c r="J30" s="0" t="s">
        <v>109</v>
      </c>
      <c r="K30" s="0" t="s">
        <v>119</v>
      </c>
    </row>
    <row r="31" customFormat="false" ht="15.8" hidden="false" customHeight="false" outlineLevel="0" collapsed="false">
      <c r="B31" s="0" t="n">
        <v>1985</v>
      </c>
      <c r="C31" s="0" t="s">
        <v>182</v>
      </c>
      <c r="D31" s="0" t="s">
        <v>98</v>
      </c>
      <c r="E31" s="0" t="s">
        <v>99</v>
      </c>
      <c r="F31" s="0" t="s">
        <v>121</v>
      </c>
      <c r="G31" s="0" t="s">
        <v>107</v>
      </c>
      <c r="H31" s="0" t="s">
        <v>108</v>
      </c>
      <c r="I31" s="0" t="n">
        <v>30000036</v>
      </c>
      <c r="J31" s="0" t="s">
        <v>123</v>
      </c>
      <c r="K31" s="0" t="s">
        <v>110</v>
      </c>
    </row>
    <row r="32" customFormat="false" ht="15.8" hidden="false" customHeight="false" outlineLevel="0" collapsed="false">
      <c r="B32" s="0" t="n">
        <v>2063</v>
      </c>
      <c r="C32" s="0" t="s">
        <v>183</v>
      </c>
      <c r="D32" s="0" t="s">
        <v>98</v>
      </c>
      <c r="E32" s="0" t="s">
        <v>99</v>
      </c>
      <c r="F32" s="0" t="s">
        <v>129</v>
      </c>
      <c r="G32" s="0" t="s">
        <v>174</v>
      </c>
      <c r="H32" s="0" t="s">
        <v>175</v>
      </c>
      <c r="I32" s="0" t="n">
        <v>30000034</v>
      </c>
      <c r="J32" s="0" t="s">
        <v>163</v>
      </c>
      <c r="K32" s="0" t="s">
        <v>119</v>
      </c>
    </row>
    <row r="33" customFormat="false" ht="15.8" hidden="false" customHeight="false" outlineLevel="0" collapsed="false">
      <c r="B33" s="0" t="n">
        <v>2102</v>
      </c>
      <c r="C33" s="0" t="s">
        <v>184</v>
      </c>
      <c r="D33" s="0" t="s">
        <v>98</v>
      </c>
      <c r="E33" s="0" t="s">
        <v>99</v>
      </c>
      <c r="F33" s="0" t="s">
        <v>106</v>
      </c>
      <c r="G33" s="0" t="s">
        <v>185</v>
      </c>
      <c r="H33" s="0" t="s">
        <v>186</v>
      </c>
      <c r="I33" s="0" t="n">
        <v>30000063</v>
      </c>
      <c r="J33" s="0" t="s">
        <v>187</v>
      </c>
      <c r="K33" s="0" t="s">
        <v>119</v>
      </c>
    </row>
    <row r="34" customFormat="false" ht="15.8" hidden="false" customHeight="false" outlineLevel="0" collapsed="false">
      <c r="B34" s="0" t="n">
        <v>2132</v>
      </c>
      <c r="C34" s="0" t="s">
        <v>188</v>
      </c>
      <c r="D34" s="0" t="s">
        <v>98</v>
      </c>
      <c r="E34" s="0" t="s">
        <v>99</v>
      </c>
      <c r="F34" s="0" t="s">
        <v>106</v>
      </c>
      <c r="G34" s="0" t="s">
        <v>189</v>
      </c>
      <c r="H34" s="0" t="s">
        <v>190</v>
      </c>
      <c r="I34" s="0" t="n">
        <v>30000069</v>
      </c>
      <c r="J34" s="0" t="s">
        <v>109</v>
      </c>
      <c r="K34" s="0" t="s">
        <v>114</v>
      </c>
    </row>
    <row r="35" customFormat="false" ht="15.8" hidden="false" customHeight="false" outlineLevel="0" collapsed="false">
      <c r="B35" s="0" t="n">
        <v>2184</v>
      </c>
      <c r="C35" s="0" t="s">
        <v>191</v>
      </c>
      <c r="D35" s="0" t="s">
        <v>98</v>
      </c>
      <c r="E35" s="0" t="s">
        <v>99</v>
      </c>
      <c r="F35" s="0" t="s">
        <v>129</v>
      </c>
      <c r="G35" s="0" t="s">
        <v>192</v>
      </c>
      <c r="H35" s="0" t="s">
        <v>193</v>
      </c>
      <c r="I35" s="0" t="n">
        <v>30000043</v>
      </c>
      <c r="J35" s="0" t="s">
        <v>136</v>
      </c>
      <c r="K35" s="0" t="s">
        <v>114</v>
      </c>
    </row>
    <row r="36" customFormat="false" ht="15.8" hidden="false" customHeight="false" outlineLevel="0" collapsed="false">
      <c r="B36" s="0" t="n">
        <v>2344</v>
      </c>
      <c r="C36" s="0" t="s">
        <v>194</v>
      </c>
      <c r="D36" s="0" t="s">
        <v>98</v>
      </c>
      <c r="E36" s="0" t="s">
        <v>99</v>
      </c>
      <c r="F36" s="0" t="s">
        <v>106</v>
      </c>
      <c r="G36" s="0" t="s">
        <v>195</v>
      </c>
      <c r="H36" s="0" t="s">
        <v>196</v>
      </c>
      <c r="I36" s="0" t="n">
        <v>30000069</v>
      </c>
      <c r="J36" s="0" t="s">
        <v>109</v>
      </c>
      <c r="K36" s="0" t="s">
        <v>114</v>
      </c>
    </row>
    <row r="37" customFormat="false" ht="15.8" hidden="false" customHeight="false" outlineLevel="0" collapsed="false">
      <c r="B37" s="0" t="n">
        <v>2635</v>
      </c>
      <c r="C37" s="0" t="s">
        <v>197</v>
      </c>
      <c r="D37" s="0" t="s">
        <v>98</v>
      </c>
      <c r="E37" s="0" t="s">
        <v>99</v>
      </c>
      <c r="F37" s="0" t="s">
        <v>106</v>
      </c>
      <c r="G37" s="0" t="s">
        <v>198</v>
      </c>
      <c r="H37" s="0" t="s">
        <v>199</v>
      </c>
      <c r="I37" s="0" t="n">
        <v>30000043</v>
      </c>
      <c r="J37" s="0" t="s">
        <v>136</v>
      </c>
      <c r="K37" s="0" t="s">
        <v>200</v>
      </c>
    </row>
    <row r="38" customFormat="false" ht="15.8" hidden="false" customHeight="false" outlineLevel="0" collapsed="false">
      <c r="B38" s="0" t="n">
        <v>3097</v>
      </c>
      <c r="C38" s="0" t="s">
        <v>201</v>
      </c>
      <c r="D38" s="0" t="s">
        <v>98</v>
      </c>
      <c r="E38" s="0" t="s">
        <v>99</v>
      </c>
      <c r="F38" s="0" t="s">
        <v>129</v>
      </c>
      <c r="G38" s="0" t="s">
        <v>202</v>
      </c>
      <c r="H38" s="0" t="s">
        <v>203</v>
      </c>
      <c r="I38" s="0" t="n">
        <v>30000200</v>
      </c>
      <c r="J38" s="0" t="s">
        <v>204</v>
      </c>
      <c r="K38" s="0" t="s">
        <v>205</v>
      </c>
    </row>
    <row r="39" customFormat="false" ht="15.8" hidden="false" customHeight="false" outlineLevel="0" collapsed="false">
      <c r="B39" s="0" t="n">
        <v>3274</v>
      </c>
      <c r="C39" s="0" t="s">
        <v>206</v>
      </c>
      <c r="D39" s="0" t="s">
        <v>98</v>
      </c>
      <c r="E39" s="0" t="s">
        <v>99</v>
      </c>
      <c r="F39" s="0" t="s">
        <v>106</v>
      </c>
      <c r="G39" s="0" t="s">
        <v>185</v>
      </c>
      <c r="H39" s="0" t="s">
        <v>186</v>
      </c>
      <c r="I39" s="0" t="n">
        <v>30000063</v>
      </c>
      <c r="J39" s="0" t="s">
        <v>187</v>
      </c>
      <c r="K39" s="0" t="s">
        <v>119</v>
      </c>
    </row>
    <row r="40" customFormat="false" ht="15.8" hidden="false" customHeight="false" outlineLevel="0" collapsed="false">
      <c r="B40" s="0" t="n">
        <v>3319</v>
      </c>
      <c r="C40" s="0" t="s">
        <v>207</v>
      </c>
      <c r="D40" s="0" t="s">
        <v>98</v>
      </c>
      <c r="E40" s="0" t="s">
        <v>99</v>
      </c>
      <c r="F40" s="0" t="s">
        <v>121</v>
      </c>
      <c r="G40" s="0" t="s">
        <v>208</v>
      </c>
      <c r="H40" s="0" t="s">
        <v>209</v>
      </c>
      <c r="I40" s="0" t="n">
        <v>30000036</v>
      </c>
      <c r="J40" s="0" t="s">
        <v>123</v>
      </c>
      <c r="K40" s="0" t="s">
        <v>110</v>
      </c>
    </row>
    <row r="41" customFormat="false" ht="15.8" hidden="false" customHeight="false" outlineLevel="0" collapsed="false">
      <c r="B41" s="0" t="n">
        <v>3343</v>
      </c>
      <c r="C41" s="0" t="s">
        <v>210</v>
      </c>
      <c r="D41" s="0" t="s">
        <v>98</v>
      </c>
      <c r="E41" s="0" t="s">
        <v>99</v>
      </c>
      <c r="F41" s="0" t="s">
        <v>106</v>
      </c>
      <c r="G41" s="0" t="s">
        <v>185</v>
      </c>
      <c r="H41" s="0" t="s">
        <v>186</v>
      </c>
      <c r="I41" s="0" t="n">
        <v>30000063</v>
      </c>
      <c r="J41" s="0" t="s">
        <v>187</v>
      </c>
      <c r="K41" s="0" t="s">
        <v>119</v>
      </c>
    </row>
    <row r="42" customFormat="false" ht="15.8" hidden="false" customHeight="false" outlineLevel="0" collapsed="false">
      <c r="B42" s="0" t="n">
        <v>4153</v>
      </c>
      <c r="C42" s="0" t="s">
        <v>211</v>
      </c>
      <c r="D42" s="0" t="s">
        <v>98</v>
      </c>
      <c r="E42" s="0" t="s">
        <v>99</v>
      </c>
      <c r="F42" s="0" t="s">
        <v>100</v>
      </c>
      <c r="G42" s="0" t="s">
        <v>212</v>
      </c>
      <c r="H42" s="0" t="s">
        <v>213</v>
      </c>
      <c r="I42" s="0" t="n">
        <v>30000008</v>
      </c>
      <c r="J42" s="0" t="s">
        <v>214</v>
      </c>
      <c r="K42" s="0" t="s">
        <v>215</v>
      </c>
    </row>
    <row r="43" customFormat="false" ht="15.8" hidden="false" customHeight="false" outlineLevel="0" collapsed="false">
      <c r="B43" s="0" t="n">
        <v>4395</v>
      </c>
      <c r="C43" s="0" t="s">
        <v>216</v>
      </c>
      <c r="D43" s="0" t="s">
        <v>98</v>
      </c>
      <c r="E43" s="0" t="s">
        <v>99</v>
      </c>
      <c r="F43" s="0" t="s">
        <v>129</v>
      </c>
      <c r="G43" s="0" t="s">
        <v>155</v>
      </c>
      <c r="H43" s="0" t="s">
        <v>156</v>
      </c>
      <c r="I43" s="0" t="n">
        <v>30000013</v>
      </c>
      <c r="J43" s="0" t="s">
        <v>217</v>
      </c>
      <c r="K43" s="0" t="s">
        <v>119</v>
      </c>
    </row>
    <row r="44" customFormat="false" ht="15.8" hidden="false" customHeight="false" outlineLevel="0" collapsed="false">
      <c r="B44" s="0" t="n">
        <v>4396</v>
      </c>
      <c r="C44" s="0" t="s">
        <v>218</v>
      </c>
      <c r="D44" s="0" t="s">
        <v>98</v>
      </c>
      <c r="E44" s="0" t="s">
        <v>99</v>
      </c>
      <c r="F44" s="0" t="s">
        <v>129</v>
      </c>
      <c r="G44" s="0" t="s">
        <v>155</v>
      </c>
      <c r="H44" s="0" t="s">
        <v>156</v>
      </c>
      <c r="I44" s="0" t="n">
        <v>30000013</v>
      </c>
      <c r="J44" s="0" t="s">
        <v>217</v>
      </c>
      <c r="K44" s="0" t="s">
        <v>119</v>
      </c>
    </row>
    <row r="45" customFormat="false" ht="15.8" hidden="false" customHeight="false" outlineLevel="0" collapsed="false">
      <c r="B45" s="0" t="n">
        <v>5790</v>
      </c>
      <c r="C45" s="0" t="s">
        <v>219</v>
      </c>
      <c r="D45" s="0" t="s">
        <v>98</v>
      </c>
      <c r="E45" s="0" t="s">
        <v>99</v>
      </c>
      <c r="F45" s="0" t="s">
        <v>106</v>
      </c>
      <c r="G45" s="0" t="s">
        <v>220</v>
      </c>
      <c r="H45" s="0" t="s">
        <v>199</v>
      </c>
      <c r="I45" s="0" t="n">
        <v>30000010</v>
      </c>
      <c r="J45" s="0" t="s">
        <v>152</v>
      </c>
      <c r="K45" s="0" t="s">
        <v>200</v>
      </c>
    </row>
    <row r="46" customFormat="false" ht="15.8" hidden="false" customHeight="false" outlineLevel="0" collapsed="false">
      <c r="B46" s="0" t="n">
        <v>7004</v>
      </c>
      <c r="C46" s="0" t="s">
        <v>221</v>
      </c>
      <c r="D46" s="0" t="s">
        <v>98</v>
      </c>
      <c r="E46" s="0" t="s">
        <v>99</v>
      </c>
      <c r="F46" s="0" t="s">
        <v>106</v>
      </c>
      <c r="G46" s="0" t="s">
        <v>155</v>
      </c>
      <c r="H46" s="0" t="s">
        <v>156</v>
      </c>
      <c r="I46" s="0" t="n">
        <v>30000069</v>
      </c>
      <c r="J46" s="0" t="s">
        <v>109</v>
      </c>
      <c r="K46" s="0" t="s">
        <v>119</v>
      </c>
    </row>
    <row r="47" customFormat="false" ht="15.8" hidden="false" customHeight="false" outlineLevel="0" collapsed="false">
      <c r="B47" s="0" t="n">
        <v>8700</v>
      </c>
      <c r="C47" s="0" t="s">
        <v>222</v>
      </c>
      <c r="D47" s="0" t="s">
        <v>98</v>
      </c>
      <c r="E47" s="0" t="s">
        <v>99</v>
      </c>
      <c r="F47" s="0" t="s">
        <v>129</v>
      </c>
      <c r="G47" s="0" t="s">
        <v>189</v>
      </c>
      <c r="H47" s="0" t="s">
        <v>190</v>
      </c>
      <c r="I47" s="0" t="n">
        <v>30000043</v>
      </c>
      <c r="J47" s="0" t="s">
        <v>136</v>
      </c>
      <c r="K47" s="0" t="s">
        <v>114</v>
      </c>
    </row>
    <row r="48" customFormat="false" ht="15.8" hidden="false" customHeight="false" outlineLevel="0" collapsed="false">
      <c r="B48" s="0" t="n">
        <v>10290</v>
      </c>
      <c r="C48" s="0" t="s">
        <v>223</v>
      </c>
      <c r="D48" s="0" t="s">
        <v>98</v>
      </c>
      <c r="E48" s="0" t="s">
        <v>99</v>
      </c>
      <c r="F48" s="0" t="s">
        <v>129</v>
      </c>
      <c r="G48" s="0" t="s">
        <v>189</v>
      </c>
      <c r="H48" s="0" t="s">
        <v>190</v>
      </c>
      <c r="I48" s="0" t="n">
        <v>30000006</v>
      </c>
      <c r="J48" s="0" t="s">
        <v>147</v>
      </c>
      <c r="K48" s="0" t="s">
        <v>114</v>
      </c>
    </row>
    <row r="49" customFormat="false" ht="15.8" hidden="false" customHeight="false" outlineLevel="0" collapsed="false">
      <c r="B49" s="0" t="n">
        <v>11527</v>
      </c>
      <c r="C49" s="0" t="s">
        <v>224</v>
      </c>
      <c r="D49" s="0" t="s">
        <v>98</v>
      </c>
      <c r="E49" s="0" t="s">
        <v>99</v>
      </c>
      <c r="F49" s="0" t="s">
        <v>129</v>
      </c>
      <c r="G49" s="0" t="s">
        <v>225</v>
      </c>
      <c r="H49" s="0" t="s">
        <v>226</v>
      </c>
      <c r="I49" s="0" t="n">
        <v>30000010</v>
      </c>
      <c r="J49" s="0" t="s">
        <v>152</v>
      </c>
      <c r="K49" s="0" t="s">
        <v>119</v>
      </c>
    </row>
    <row r="50" customFormat="false" ht="15.8" hidden="false" customHeight="false" outlineLevel="0" collapsed="false">
      <c r="B50" s="0" t="n">
        <v>11586</v>
      </c>
      <c r="C50" s="0" t="s">
        <v>227</v>
      </c>
      <c r="D50" s="0" t="s">
        <v>98</v>
      </c>
      <c r="E50" s="0" t="s">
        <v>99</v>
      </c>
      <c r="F50" s="0" t="s">
        <v>106</v>
      </c>
      <c r="G50" s="0" t="s">
        <v>126</v>
      </c>
      <c r="H50" s="0" t="s">
        <v>127</v>
      </c>
      <c r="I50" s="0" t="n">
        <v>30000074</v>
      </c>
      <c r="J50" s="0" t="s">
        <v>118</v>
      </c>
      <c r="K50" s="0" t="s">
        <v>119</v>
      </c>
    </row>
    <row r="51" customFormat="false" ht="15.8" hidden="false" customHeight="false" outlineLevel="0" collapsed="false">
      <c r="B51" s="0" t="n">
        <v>12605</v>
      </c>
      <c r="C51" s="0" t="s">
        <v>228</v>
      </c>
      <c r="D51" s="0" t="s">
        <v>98</v>
      </c>
      <c r="E51" s="0" t="s">
        <v>99</v>
      </c>
      <c r="F51" s="0" t="s">
        <v>129</v>
      </c>
      <c r="G51" s="0" t="s">
        <v>229</v>
      </c>
      <c r="H51" s="0" t="s">
        <v>230</v>
      </c>
      <c r="I51" s="0" t="n">
        <v>30000043</v>
      </c>
      <c r="J51" s="0" t="s">
        <v>136</v>
      </c>
      <c r="K51" s="0" t="s">
        <v>119</v>
      </c>
    </row>
    <row r="52" customFormat="false" ht="15.8" hidden="false" customHeight="false" outlineLevel="0" collapsed="false">
      <c r="B52" s="0" t="n">
        <v>13574</v>
      </c>
      <c r="C52" s="0" t="s">
        <v>231</v>
      </c>
      <c r="D52" s="0" t="s">
        <v>98</v>
      </c>
      <c r="E52" s="0" t="s">
        <v>99</v>
      </c>
      <c r="F52" s="0" t="s">
        <v>129</v>
      </c>
      <c r="G52" s="0" t="s">
        <v>232</v>
      </c>
      <c r="H52" s="0" t="s">
        <v>233</v>
      </c>
      <c r="I52" s="0" t="n">
        <v>30000006</v>
      </c>
      <c r="J52" s="0" t="s">
        <v>147</v>
      </c>
      <c r="K52" s="0" t="s">
        <v>119</v>
      </c>
    </row>
    <row r="53" customFormat="false" ht="15.8" hidden="false" customHeight="false" outlineLevel="0" collapsed="false">
      <c r="B53" s="0" t="n">
        <v>13608</v>
      </c>
      <c r="C53" s="0" t="s">
        <v>234</v>
      </c>
      <c r="D53" s="0" t="s">
        <v>98</v>
      </c>
      <c r="E53" s="0" t="s">
        <v>99</v>
      </c>
      <c r="F53" s="0" t="s">
        <v>121</v>
      </c>
      <c r="G53" s="0" t="s">
        <v>235</v>
      </c>
      <c r="H53" s="0" t="s">
        <v>236</v>
      </c>
      <c r="I53" s="0" t="n">
        <v>30000036</v>
      </c>
      <c r="J53" s="0" t="s">
        <v>123</v>
      </c>
      <c r="K53" s="0" t="s">
        <v>104</v>
      </c>
    </row>
    <row r="54" customFormat="false" ht="15.8" hidden="false" customHeight="false" outlineLevel="0" collapsed="false">
      <c r="B54" s="0" t="n">
        <v>13839</v>
      </c>
      <c r="C54" s="0" t="s">
        <v>237</v>
      </c>
      <c r="D54" s="0" t="s">
        <v>98</v>
      </c>
      <c r="E54" s="0" t="s">
        <v>99</v>
      </c>
      <c r="F54" s="0" t="s">
        <v>129</v>
      </c>
      <c r="G54" s="0" t="s">
        <v>238</v>
      </c>
      <c r="H54" s="0" t="s">
        <v>239</v>
      </c>
      <c r="I54" s="0" t="n">
        <v>30000060</v>
      </c>
      <c r="J54" s="0" t="s">
        <v>240</v>
      </c>
      <c r="K54" s="0" t="s">
        <v>114</v>
      </c>
    </row>
    <row r="55" customFormat="false" ht="15.8" hidden="false" customHeight="false" outlineLevel="0" collapsed="false">
      <c r="B55" s="0" t="n">
        <v>16116</v>
      </c>
      <c r="C55" s="0" t="s">
        <v>241</v>
      </c>
      <c r="D55" s="0" t="s">
        <v>98</v>
      </c>
      <c r="E55" s="0" t="s">
        <v>99</v>
      </c>
      <c r="F55" s="0" t="s">
        <v>106</v>
      </c>
      <c r="G55" s="0" t="s">
        <v>126</v>
      </c>
      <c r="H55" s="0" t="s">
        <v>127</v>
      </c>
      <c r="I55" s="0" t="n">
        <v>30000074</v>
      </c>
      <c r="J55" s="0" t="s">
        <v>118</v>
      </c>
      <c r="K55" s="0" t="s">
        <v>119</v>
      </c>
    </row>
    <row r="56" customFormat="false" ht="15.8" hidden="false" customHeight="false" outlineLevel="0" collapsed="false">
      <c r="B56" s="0" t="n">
        <v>17293</v>
      </c>
      <c r="C56" s="0" t="s">
        <v>242</v>
      </c>
      <c r="D56" s="0" t="s">
        <v>98</v>
      </c>
      <c r="E56" s="0" t="s">
        <v>99</v>
      </c>
      <c r="F56" s="0" t="s">
        <v>100</v>
      </c>
      <c r="G56" s="0" t="s">
        <v>212</v>
      </c>
      <c r="H56" s="0" t="s">
        <v>213</v>
      </c>
      <c r="I56" s="0" t="n">
        <v>30000008</v>
      </c>
      <c r="J56" s="0" t="s">
        <v>214</v>
      </c>
      <c r="K56" s="0" t="s">
        <v>215</v>
      </c>
    </row>
    <row r="57" customFormat="false" ht="15.8" hidden="false" customHeight="false" outlineLevel="0" collapsed="false">
      <c r="B57" s="0" t="n">
        <v>17787</v>
      </c>
      <c r="C57" s="0" t="s">
        <v>243</v>
      </c>
      <c r="D57" s="0" t="s">
        <v>98</v>
      </c>
      <c r="E57" s="0" t="s">
        <v>99</v>
      </c>
      <c r="F57" s="0" t="s">
        <v>129</v>
      </c>
      <c r="G57" s="0" t="s">
        <v>158</v>
      </c>
      <c r="H57" s="0" t="s">
        <v>159</v>
      </c>
      <c r="I57" s="0" t="n">
        <v>30000006</v>
      </c>
      <c r="J57" s="0" t="s">
        <v>147</v>
      </c>
      <c r="K57" s="0" t="s">
        <v>244</v>
      </c>
    </row>
    <row r="58" customFormat="false" ht="15.8" hidden="false" customHeight="false" outlineLevel="0" collapsed="false">
      <c r="B58" s="0" t="n">
        <v>21194</v>
      </c>
      <c r="C58" s="0" t="s">
        <v>245</v>
      </c>
      <c r="D58" s="0" t="s">
        <v>98</v>
      </c>
      <c r="E58" s="0" t="s">
        <v>99</v>
      </c>
      <c r="F58" s="0" t="s">
        <v>100</v>
      </c>
      <c r="G58" s="0" t="s">
        <v>225</v>
      </c>
      <c r="H58" s="0" t="s">
        <v>226</v>
      </c>
      <c r="I58" s="0" t="n">
        <v>30000004</v>
      </c>
      <c r="J58" s="0" t="s">
        <v>103</v>
      </c>
      <c r="K58" s="0" t="s">
        <v>119</v>
      </c>
    </row>
    <row r="59" customFormat="false" ht="15.8" hidden="false" customHeight="false" outlineLevel="0" collapsed="false">
      <c r="B59" s="0" t="n">
        <v>22072</v>
      </c>
      <c r="C59" s="0" t="s">
        <v>246</v>
      </c>
      <c r="D59" s="0" t="s">
        <v>98</v>
      </c>
      <c r="E59" s="0" t="s">
        <v>99</v>
      </c>
      <c r="F59" s="0" t="s">
        <v>129</v>
      </c>
      <c r="G59" s="0" t="s">
        <v>180</v>
      </c>
      <c r="H59" s="0" t="s">
        <v>181</v>
      </c>
      <c r="I59" s="0" t="n">
        <v>30000009</v>
      </c>
      <c r="J59" s="0" t="s">
        <v>132</v>
      </c>
      <c r="K59" s="0" t="s">
        <v>119</v>
      </c>
    </row>
    <row r="60" customFormat="false" ht="15.8" hidden="false" customHeight="false" outlineLevel="0" collapsed="false">
      <c r="B60" s="0" t="n">
        <v>23450</v>
      </c>
      <c r="C60" s="0" t="s">
        <v>247</v>
      </c>
      <c r="D60" s="0" t="s">
        <v>98</v>
      </c>
      <c r="E60" s="0" t="s">
        <v>99</v>
      </c>
      <c r="F60" s="0" t="s">
        <v>100</v>
      </c>
      <c r="G60" s="0" t="s">
        <v>212</v>
      </c>
      <c r="H60" s="0" t="s">
        <v>213</v>
      </c>
      <c r="I60" s="0" t="n">
        <v>30000008</v>
      </c>
      <c r="J60" s="0" t="s">
        <v>214</v>
      </c>
      <c r="K60" s="0" t="s">
        <v>215</v>
      </c>
    </row>
    <row r="61" customFormat="false" ht="15.8" hidden="false" customHeight="false" outlineLevel="0" collapsed="false">
      <c r="B61" s="0" t="n">
        <v>23724</v>
      </c>
      <c r="C61" s="0" t="s">
        <v>248</v>
      </c>
      <c r="D61" s="0" t="s">
        <v>98</v>
      </c>
      <c r="E61" s="0" t="s">
        <v>99</v>
      </c>
      <c r="F61" s="0" t="s">
        <v>129</v>
      </c>
      <c r="G61" s="0" t="s">
        <v>249</v>
      </c>
      <c r="H61" s="0" t="s">
        <v>250</v>
      </c>
      <c r="I61" s="0" t="n">
        <v>30000006</v>
      </c>
      <c r="J61" s="0" t="s">
        <v>147</v>
      </c>
      <c r="K61" s="0" t="s">
        <v>114</v>
      </c>
    </row>
    <row r="62" customFormat="false" ht="15.8" hidden="false" customHeight="false" outlineLevel="0" collapsed="false">
      <c r="B62" s="0" t="n">
        <v>24492</v>
      </c>
      <c r="C62" s="0" t="s">
        <v>251</v>
      </c>
      <c r="D62" s="0" t="s">
        <v>98</v>
      </c>
      <c r="E62" s="0" t="s">
        <v>99</v>
      </c>
      <c r="F62" s="0" t="s">
        <v>129</v>
      </c>
      <c r="G62" s="0" t="s">
        <v>202</v>
      </c>
      <c r="H62" s="0" t="s">
        <v>203</v>
      </c>
      <c r="I62" s="0" t="n">
        <v>30000200</v>
      </c>
      <c r="J62" s="0" t="s">
        <v>204</v>
      </c>
      <c r="K62" s="0" t="s">
        <v>205</v>
      </c>
    </row>
    <row r="63" customFormat="false" ht="15.8" hidden="false" customHeight="false" outlineLevel="0" collapsed="false">
      <c r="B63" s="0" t="n">
        <v>25290</v>
      </c>
      <c r="C63" s="0" t="s">
        <v>252</v>
      </c>
      <c r="D63" s="0" t="s">
        <v>98</v>
      </c>
      <c r="E63" s="0" t="s">
        <v>99</v>
      </c>
      <c r="F63" s="0" t="s">
        <v>106</v>
      </c>
      <c r="G63" s="0" t="s">
        <v>116</v>
      </c>
      <c r="H63" s="0" t="s">
        <v>117</v>
      </c>
      <c r="I63" s="0" t="n">
        <v>30000074</v>
      </c>
      <c r="J63" s="0" t="s">
        <v>118</v>
      </c>
      <c r="K63" s="0" t="s">
        <v>119</v>
      </c>
    </row>
    <row r="64" customFormat="false" ht="15.8" hidden="false" customHeight="false" outlineLevel="0" collapsed="false">
      <c r="B64" s="0" t="n">
        <v>28394</v>
      </c>
      <c r="C64" s="0" t="s">
        <v>253</v>
      </c>
      <c r="D64" s="0" t="s">
        <v>98</v>
      </c>
      <c r="E64" s="0" t="s">
        <v>99</v>
      </c>
      <c r="F64" s="0" t="s">
        <v>129</v>
      </c>
      <c r="G64" s="0" t="s">
        <v>168</v>
      </c>
      <c r="H64" s="0" t="s">
        <v>169</v>
      </c>
      <c r="I64" s="0" t="n">
        <v>30000009</v>
      </c>
      <c r="J64" s="0" t="s">
        <v>132</v>
      </c>
      <c r="K64" s="0" t="s">
        <v>170</v>
      </c>
    </row>
    <row r="65" customFormat="false" ht="15.8" hidden="false" customHeight="false" outlineLevel="0" collapsed="false">
      <c r="B65" s="0" t="n">
        <v>29302</v>
      </c>
      <c r="C65" s="0" t="s">
        <v>254</v>
      </c>
      <c r="D65" s="0" t="s">
        <v>98</v>
      </c>
      <c r="E65" s="0" t="s">
        <v>99</v>
      </c>
      <c r="F65" s="0" t="s">
        <v>129</v>
      </c>
      <c r="G65" s="0" t="s">
        <v>142</v>
      </c>
      <c r="H65" s="0" t="s">
        <v>143</v>
      </c>
      <c r="I65" s="0" t="n">
        <v>30000014</v>
      </c>
      <c r="J65" s="0" t="s">
        <v>255</v>
      </c>
      <c r="K65" s="0" t="s">
        <v>110</v>
      </c>
    </row>
    <row r="66" customFormat="false" ht="15.8" hidden="false" customHeight="false" outlineLevel="0" collapsed="false">
      <c r="B66" s="0" t="n">
        <v>29943</v>
      </c>
      <c r="C66" s="0" t="s">
        <v>256</v>
      </c>
      <c r="D66" s="0" t="s">
        <v>98</v>
      </c>
      <c r="E66" s="0" t="s">
        <v>99</v>
      </c>
      <c r="F66" s="0" t="s">
        <v>129</v>
      </c>
      <c r="G66" s="0" t="s">
        <v>139</v>
      </c>
      <c r="H66" s="0" t="s">
        <v>140</v>
      </c>
      <c r="I66" s="0" t="n">
        <v>30000009</v>
      </c>
      <c r="J66" s="0" t="s">
        <v>132</v>
      </c>
      <c r="K66" s="0" t="s">
        <v>119</v>
      </c>
    </row>
    <row r="67" customFormat="false" ht="15.8" hidden="false" customHeight="false" outlineLevel="0" collapsed="false">
      <c r="B67" s="0" t="n">
        <v>30531</v>
      </c>
      <c r="C67" s="0" t="s">
        <v>257</v>
      </c>
      <c r="D67" s="0" t="s">
        <v>98</v>
      </c>
      <c r="E67" s="0" t="s">
        <v>99</v>
      </c>
      <c r="F67" s="0" t="s">
        <v>129</v>
      </c>
      <c r="G67" s="0" t="s">
        <v>258</v>
      </c>
      <c r="H67" s="0" t="s">
        <v>259</v>
      </c>
      <c r="I67" s="0" t="n">
        <v>30000009</v>
      </c>
      <c r="J67" s="0" t="s">
        <v>132</v>
      </c>
      <c r="K67" s="0" t="s">
        <v>114</v>
      </c>
    </row>
    <row r="68" customFormat="false" ht="15.8" hidden="false" customHeight="false" outlineLevel="0" collapsed="false">
      <c r="B68" s="0" t="n">
        <v>30621</v>
      </c>
      <c r="C68" s="0" t="s">
        <v>260</v>
      </c>
      <c r="D68" s="0" t="s">
        <v>98</v>
      </c>
      <c r="E68" s="0" t="s">
        <v>99</v>
      </c>
      <c r="F68" s="0" t="s">
        <v>129</v>
      </c>
      <c r="G68" s="0" t="s">
        <v>202</v>
      </c>
      <c r="H68" s="0" t="s">
        <v>203</v>
      </c>
      <c r="I68" s="0" t="n">
        <v>30000200</v>
      </c>
      <c r="J68" s="0" t="s">
        <v>204</v>
      </c>
      <c r="K68" s="0" t="s">
        <v>205</v>
      </c>
    </row>
    <row r="69" customFormat="false" ht="15.8" hidden="false" customHeight="false" outlineLevel="0" collapsed="false">
      <c r="B69" s="0" t="n">
        <v>30857</v>
      </c>
      <c r="C69" s="0" t="s">
        <v>261</v>
      </c>
      <c r="D69" s="0" t="s">
        <v>98</v>
      </c>
      <c r="E69" s="0" t="s">
        <v>99</v>
      </c>
      <c r="F69" s="0" t="s">
        <v>106</v>
      </c>
      <c r="G69" s="0" t="s">
        <v>174</v>
      </c>
      <c r="H69" s="0" t="s">
        <v>175</v>
      </c>
      <c r="I69" s="0" t="n">
        <v>30000069</v>
      </c>
      <c r="J69" s="0" t="s">
        <v>109</v>
      </c>
      <c r="K69" s="0" t="s">
        <v>119</v>
      </c>
    </row>
    <row r="70" customFormat="false" ht="15.8" hidden="false" customHeight="false" outlineLevel="0" collapsed="false">
      <c r="B70" s="0" t="n">
        <v>31533</v>
      </c>
      <c r="C70" s="0" t="s">
        <v>262</v>
      </c>
      <c r="D70" s="0" t="s">
        <v>98</v>
      </c>
      <c r="E70" s="0" t="s">
        <v>99</v>
      </c>
      <c r="F70" s="0" t="s">
        <v>129</v>
      </c>
      <c r="G70" s="0" t="s">
        <v>145</v>
      </c>
      <c r="H70" s="0" t="s">
        <v>146</v>
      </c>
      <c r="I70" s="0" t="n">
        <v>30000006</v>
      </c>
      <c r="J70" s="0" t="s">
        <v>147</v>
      </c>
      <c r="K70" s="0" t="s">
        <v>114</v>
      </c>
    </row>
    <row r="71" customFormat="false" ht="15.8" hidden="false" customHeight="false" outlineLevel="0" collapsed="false">
      <c r="B71" s="0" t="n">
        <v>32662</v>
      </c>
      <c r="C71" s="0" t="s">
        <v>263</v>
      </c>
      <c r="D71" s="0" t="s">
        <v>98</v>
      </c>
      <c r="E71" s="0" t="s">
        <v>99</v>
      </c>
      <c r="F71" s="0" t="s">
        <v>129</v>
      </c>
      <c r="G71" s="0" t="s">
        <v>264</v>
      </c>
      <c r="H71" s="0" t="s">
        <v>265</v>
      </c>
      <c r="I71" s="0" t="n">
        <v>30000009</v>
      </c>
      <c r="J71" s="0" t="s">
        <v>132</v>
      </c>
      <c r="K71" s="0" t="s">
        <v>119</v>
      </c>
    </row>
    <row r="72" customFormat="false" ht="15.8" hidden="false" customHeight="false" outlineLevel="0" collapsed="false">
      <c r="B72" s="0" t="n">
        <v>32978</v>
      </c>
      <c r="C72" s="0" t="s">
        <v>266</v>
      </c>
      <c r="D72" s="0" t="s">
        <v>98</v>
      </c>
      <c r="E72" s="0" t="s">
        <v>99</v>
      </c>
      <c r="F72" s="0" t="s">
        <v>129</v>
      </c>
      <c r="G72" s="0" t="s">
        <v>158</v>
      </c>
      <c r="H72" s="0" t="s">
        <v>159</v>
      </c>
      <c r="I72" s="0" t="n">
        <v>30000006</v>
      </c>
      <c r="J72" s="0" t="s">
        <v>147</v>
      </c>
      <c r="K72" s="0" t="s">
        <v>244</v>
      </c>
    </row>
    <row r="73" customFormat="false" ht="15.8" hidden="false" customHeight="false" outlineLevel="0" collapsed="false">
      <c r="B73" s="0" t="n">
        <v>33661</v>
      </c>
      <c r="C73" s="0" t="s">
        <v>267</v>
      </c>
      <c r="D73" s="0" t="s">
        <v>98</v>
      </c>
      <c r="E73" s="0" t="s">
        <v>99</v>
      </c>
      <c r="F73" s="0" t="s">
        <v>100</v>
      </c>
      <c r="G73" s="0" t="s">
        <v>101</v>
      </c>
      <c r="H73" s="0" t="s">
        <v>102</v>
      </c>
      <c r="I73" s="0" t="n">
        <v>30000176</v>
      </c>
      <c r="J73" s="0" t="s">
        <v>268</v>
      </c>
      <c r="K73" s="0" t="s">
        <v>104</v>
      </c>
    </row>
    <row r="74" customFormat="false" ht="15.8" hidden="false" customHeight="false" outlineLevel="0" collapsed="false">
      <c r="B74" s="0" t="n">
        <v>34379</v>
      </c>
      <c r="C74" s="0" t="s">
        <v>269</v>
      </c>
      <c r="D74" s="0" t="s">
        <v>98</v>
      </c>
      <c r="E74" s="0" t="s">
        <v>99</v>
      </c>
      <c r="F74" s="0" t="s">
        <v>129</v>
      </c>
      <c r="G74" s="0" t="s">
        <v>145</v>
      </c>
      <c r="H74" s="0" t="s">
        <v>146</v>
      </c>
      <c r="I74" s="0" t="n">
        <v>30000006</v>
      </c>
      <c r="J74" s="0" t="s">
        <v>147</v>
      </c>
      <c r="K74" s="0" t="s">
        <v>114</v>
      </c>
    </row>
    <row r="75" customFormat="false" ht="15.8" hidden="false" customHeight="false" outlineLevel="0" collapsed="false">
      <c r="B75" s="0" t="n">
        <v>36621</v>
      </c>
      <c r="C75" s="0" t="s">
        <v>270</v>
      </c>
      <c r="D75" s="0" t="s">
        <v>98</v>
      </c>
      <c r="E75" s="0" t="s">
        <v>99</v>
      </c>
      <c r="F75" s="0" t="s">
        <v>129</v>
      </c>
      <c r="G75" s="0" t="s">
        <v>264</v>
      </c>
      <c r="H75" s="0" t="s">
        <v>265</v>
      </c>
      <c r="I75" s="0" t="n">
        <v>30000009</v>
      </c>
      <c r="J75" s="0" t="s">
        <v>132</v>
      </c>
      <c r="K75" s="0" t="s">
        <v>119</v>
      </c>
    </row>
    <row r="76" customFormat="false" ht="15.8" hidden="false" customHeight="false" outlineLevel="0" collapsed="false">
      <c r="B76" s="0" t="n">
        <v>39793</v>
      </c>
      <c r="C76" s="0" t="s">
        <v>271</v>
      </c>
      <c r="D76" s="0" t="s">
        <v>98</v>
      </c>
      <c r="E76" s="0" t="s">
        <v>99</v>
      </c>
      <c r="F76" s="0" t="s">
        <v>129</v>
      </c>
      <c r="G76" s="0" t="s">
        <v>165</v>
      </c>
      <c r="H76" s="0" t="s">
        <v>166</v>
      </c>
      <c r="I76" s="0" t="n">
        <v>30000034</v>
      </c>
      <c r="J76" s="0" t="s">
        <v>163</v>
      </c>
      <c r="K76" s="0" t="s">
        <v>119</v>
      </c>
    </row>
    <row r="77" customFormat="false" ht="15.8" hidden="false" customHeight="false" outlineLevel="0" collapsed="false">
      <c r="B77" s="0" t="n">
        <v>41400</v>
      </c>
      <c r="C77" s="0" t="s">
        <v>272</v>
      </c>
      <c r="D77" s="0" t="s">
        <v>98</v>
      </c>
      <c r="E77" s="0" t="s">
        <v>99</v>
      </c>
      <c r="F77" s="0" t="s">
        <v>106</v>
      </c>
      <c r="G77" s="0" t="s">
        <v>273</v>
      </c>
      <c r="H77" s="0" t="s">
        <v>274</v>
      </c>
      <c r="I77" s="0" t="n">
        <v>30000069</v>
      </c>
      <c r="J77" s="0" t="s">
        <v>109</v>
      </c>
      <c r="K77" s="0" t="s">
        <v>275</v>
      </c>
    </row>
    <row r="78" customFormat="false" ht="15.8" hidden="false" customHeight="false" outlineLevel="0" collapsed="false">
      <c r="B78" s="0" t="n">
        <v>42425</v>
      </c>
      <c r="C78" s="0" t="s">
        <v>276</v>
      </c>
      <c r="D78" s="0" t="s">
        <v>98</v>
      </c>
      <c r="E78" s="0" t="s">
        <v>99</v>
      </c>
      <c r="F78" s="0" t="s">
        <v>106</v>
      </c>
      <c r="G78" s="0" t="s">
        <v>155</v>
      </c>
      <c r="H78" s="0" t="s">
        <v>156</v>
      </c>
      <c r="I78" s="0" t="n">
        <v>30000069</v>
      </c>
      <c r="J78" s="0" t="s">
        <v>109</v>
      </c>
      <c r="K78" s="0" t="s">
        <v>119</v>
      </c>
    </row>
    <row r="79" customFormat="false" ht="15.8" hidden="false" customHeight="false" outlineLevel="0" collapsed="false">
      <c r="B79" s="0" t="n">
        <v>42887</v>
      </c>
      <c r="C79" s="0" t="s">
        <v>277</v>
      </c>
      <c r="D79" s="0" t="s">
        <v>98</v>
      </c>
      <c r="E79" s="0" t="s">
        <v>99</v>
      </c>
      <c r="F79" s="0" t="s">
        <v>129</v>
      </c>
      <c r="G79" s="0" t="s">
        <v>168</v>
      </c>
      <c r="H79" s="0" t="s">
        <v>169</v>
      </c>
      <c r="I79" s="0" t="n">
        <v>30000046</v>
      </c>
      <c r="J79" s="0" t="s">
        <v>278</v>
      </c>
      <c r="K79" s="0" t="s">
        <v>170</v>
      </c>
    </row>
    <row r="80" customFormat="false" ht="15.8" hidden="false" customHeight="false" outlineLevel="0" collapsed="false">
      <c r="B80" s="0" t="n">
        <v>43660</v>
      </c>
      <c r="C80" s="0" t="s">
        <v>279</v>
      </c>
      <c r="D80" s="0" t="s">
        <v>98</v>
      </c>
      <c r="E80" s="0" t="s">
        <v>99</v>
      </c>
      <c r="F80" s="0" t="s">
        <v>106</v>
      </c>
      <c r="G80" s="0" t="s">
        <v>192</v>
      </c>
      <c r="H80" s="0" t="s">
        <v>193</v>
      </c>
      <c r="I80" s="0" t="n">
        <v>30000069</v>
      </c>
      <c r="J80" s="0" t="s">
        <v>109</v>
      </c>
      <c r="K80" s="0" t="s">
        <v>114</v>
      </c>
    </row>
    <row r="81" customFormat="false" ht="15.8" hidden="false" customHeight="false" outlineLevel="0" collapsed="false">
      <c r="B81" s="0" t="n">
        <v>51477</v>
      </c>
      <c r="C81" s="0" t="s">
        <v>280</v>
      </c>
      <c r="D81" s="0" t="s">
        <v>98</v>
      </c>
      <c r="E81" s="0" t="s">
        <v>99</v>
      </c>
      <c r="F81" s="0" t="s">
        <v>100</v>
      </c>
      <c r="G81" s="0" t="s">
        <v>281</v>
      </c>
      <c r="H81" s="0" t="s">
        <v>282</v>
      </c>
      <c r="I81" s="0" t="n">
        <v>30000043</v>
      </c>
      <c r="J81" s="0" t="s">
        <v>136</v>
      </c>
      <c r="K81" s="0" t="s">
        <v>283</v>
      </c>
    </row>
    <row r="82" customFormat="false" ht="15.8" hidden="false" customHeight="false" outlineLevel="0" collapsed="false">
      <c r="B82" s="0" t="n">
        <v>51683</v>
      </c>
      <c r="C82" s="0" t="s">
        <v>284</v>
      </c>
      <c r="D82" s="0" t="s">
        <v>98</v>
      </c>
      <c r="E82" s="0" t="s">
        <v>99</v>
      </c>
      <c r="F82" s="0" t="s">
        <v>106</v>
      </c>
      <c r="G82" s="0" t="s">
        <v>285</v>
      </c>
      <c r="H82" s="0" t="s">
        <v>286</v>
      </c>
      <c r="I82" s="0" t="n">
        <v>30000069</v>
      </c>
      <c r="J82" s="0" t="s">
        <v>109</v>
      </c>
      <c r="K82" s="0" t="s">
        <v>286</v>
      </c>
    </row>
    <row r="83" customFormat="false" ht="15.8" hidden="false" customHeight="false" outlineLevel="0" collapsed="false">
      <c r="B83" s="0" t="n">
        <v>52678</v>
      </c>
      <c r="C83" s="0" t="s">
        <v>287</v>
      </c>
      <c r="D83" s="0" t="s">
        <v>98</v>
      </c>
      <c r="E83" s="0" t="s">
        <v>99</v>
      </c>
      <c r="F83" s="0" t="s">
        <v>100</v>
      </c>
      <c r="G83" s="0" t="s">
        <v>281</v>
      </c>
      <c r="H83" s="0" t="s">
        <v>282</v>
      </c>
      <c r="I83" s="0" t="n">
        <v>30000004</v>
      </c>
      <c r="J83" s="0" t="s">
        <v>103</v>
      </c>
      <c r="K83" s="0" t="s">
        <v>283</v>
      </c>
    </row>
    <row r="84" customFormat="false" ht="15.8" hidden="false" customHeight="false" outlineLevel="0" collapsed="false">
      <c r="B84" s="0" t="n">
        <v>54121</v>
      </c>
      <c r="C84" s="0" t="s">
        <v>288</v>
      </c>
      <c r="D84" s="0" t="s">
        <v>98</v>
      </c>
      <c r="E84" s="0" t="s">
        <v>99</v>
      </c>
      <c r="F84" s="0" t="s">
        <v>100</v>
      </c>
      <c r="G84" s="0" t="s">
        <v>289</v>
      </c>
      <c r="H84" s="0" t="s">
        <v>290</v>
      </c>
      <c r="I84" s="0" t="n">
        <v>30000045</v>
      </c>
      <c r="J84" s="0" t="s">
        <v>291</v>
      </c>
      <c r="K84" s="0" t="s">
        <v>114</v>
      </c>
    </row>
    <row r="85" customFormat="false" ht="15.8" hidden="false" customHeight="false" outlineLevel="0" collapsed="false">
      <c r="B85" s="0" t="n">
        <v>54507</v>
      </c>
      <c r="C85" s="0" t="s">
        <v>292</v>
      </c>
      <c r="D85" s="0" t="s">
        <v>98</v>
      </c>
      <c r="E85" s="0" t="s">
        <v>99</v>
      </c>
      <c r="F85" s="0" t="s">
        <v>129</v>
      </c>
      <c r="G85" s="0" t="s">
        <v>168</v>
      </c>
      <c r="H85" s="0" t="s">
        <v>169</v>
      </c>
      <c r="I85" s="0" t="n">
        <v>30000003</v>
      </c>
      <c r="J85" s="0" t="s">
        <v>293</v>
      </c>
      <c r="K85" s="0" t="s">
        <v>170</v>
      </c>
    </row>
    <row r="86" customFormat="false" ht="15.8" hidden="false" customHeight="false" outlineLevel="0" collapsed="false">
      <c r="B86" s="0" t="n">
        <v>54673</v>
      </c>
      <c r="C86" s="0" t="s">
        <v>294</v>
      </c>
      <c r="D86" s="0" t="s">
        <v>98</v>
      </c>
      <c r="E86" s="0" t="s">
        <v>99</v>
      </c>
      <c r="F86" s="0" t="s">
        <v>106</v>
      </c>
      <c r="G86" s="0" t="s">
        <v>295</v>
      </c>
      <c r="H86" s="0" t="s">
        <v>296</v>
      </c>
      <c r="I86" s="0" t="n">
        <v>30000069</v>
      </c>
      <c r="J86" s="0" t="s">
        <v>109</v>
      </c>
      <c r="K86" s="0" t="s">
        <v>114</v>
      </c>
    </row>
    <row r="87" customFormat="false" ht="15.8" hidden="false" customHeight="false" outlineLevel="0" collapsed="false">
      <c r="B87" s="0" t="n">
        <v>56118</v>
      </c>
      <c r="C87" s="0" t="s">
        <v>297</v>
      </c>
      <c r="D87" s="0" t="s">
        <v>98</v>
      </c>
      <c r="E87" s="0" t="s">
        <v>99</v>
      </c>
      <c r="F87" s="0" t="s">
        <v>129</v>
      </c>
      <c r="G87" s="0" t="s">
        <v>249</v>
      </c>
      <c r="H87" s="0" t="s">
        <v>250</v>
      </c>
      <c r="I87" s="0" t="n">
        <v>30000006</v>
      </c>
      <c r="J87" s="0" t="s">
        <v>147</v>
      </c>
      <c r="K87" s="0" t="s">
        <v>114</v>
      </c>
    </row>
    <row r="88" customFormat="false" ht="15.8" hidden="false" customHeight="false" outlineLevel="0" collapsed="false">
      <c r="B88" s="0" t="n">
        <v>56253</v>
      </c>
      <c r="C88" s="0" t="s">
        <v>298</v>
      </c>
      <c r="D88" s="0" t="s">
        <v>98</v>
      </c>
      <c r="E88" s="0" t="s">
        <v>99</v>
      </c>
      <c r="F88" s="0" t="s">
        <v>129</v>
      </c>
      <c r="G88" s="0" t="s">
        <v>299</v>
      </c>
      <c r="H88" s="0" t="s">
        <v>300</v>
      </c>
      <c r="I88" s="0" t="n">
        <v>30000043</v>
      </c>
      <c r="J88" s="0" t="s">
        <v>136</v>
      </c>
      <c r="K88" s="0" t="s">
        <v>119</v>
      </c>
    </row>
    <row r="89" customFormat="false" ht="15.8" hidden="false" customHeight="false" outlineLevel="0" collapsed="false">
      <c r="B89" s="0" t="n">
        <v>56555</v>
      </c>
      <c r="C89" s="0" t="s">
        <v>301</v>
      </c>
      <c r="D89" s="0" t="s">
        <v>98</v>
      </c>
      <c r="E89" s="0" t="s">
        <v>99</v>
      </c>
      <c r="F89" s="0" t="s">
        <v>100</v>
      </c>
      <c r="G89" s="0" t="s">
        <v>225</v>
      </c>
      <c r="H89" s="0" t="s">
        <v>226</v>
      </c>
      <c r="I89" s="0" t="n">
        <v>30000069</v>
      </c>
      <c r="J89" s="0" t="s">
        <v>109</v>
      </c>
      <c r="K89" s="0" t="s">
        <v>119</v>
      </c>
    </row>
    <row r="90" customFormat="false" ht="15.8" hidden="false" customHeight="false" outlineLevel="0" collapsed="false">
      <c r="B90" s="0" t="n">
        <v>57099</v>
      </c>
      <c r="C90" s="0" t="s">
        <v>302</v>
      </c>
      <c r="D90" s="0" t="s">
        <v>98</v>
      </c>
      <c r="E90" s="0" t="s">
        <v>99</v>
      </c>
      <c r="F90" s="0" t="s">
        <v>106</v>
      </c>
      <c r="G90" s="0" t="s">
        <v>180</v>
      </c>
      <c r="H90" s="0" t="s">
        <v>181</v>
      </c>
      <c r="I90" s="0" t="n">
        <v>30000069</v>
      </c>
      <c r="J90" s="0" t="s">
        <v>109</v>
      </c>
      <c r="K90" s="0" t="s">
        <v>119</v>
      </c>
    </row>
    <row r="91" customFormat="false" ht="15.8" hidden="false" customHeight="false" outlineLevel="0" collapsed="false">
      <c r="B91" s="0" t="n">
        <v>60311</v>
      </c>
      <c r="C91" s="0" t="s">
        <v>303</v>
      </c>
      <c r="D91" s="0" t="s">
        <v>98</v>
      </c>
      <c r="E91" s="0" t="s">
        <v>99</v>
      </c>
      <c r="F91" s="0" t="s">
        <v>100</v>
      </c>
      <c r="G91" s="0" t="s">
        <v>304</v>
      </c>
      <c r="H91" s="0" t="s">
        <v>305</v>
      </c>
      <c r="I91" s="0" t="n">
        <v>30000010</v>
      </c>
      <c r="J91" s="0" t="s">
        <v>152</v>
      </c>
      <c r="K91" s="0" t="s">
        <v>137</v>
      </c>
    </row>
    <row r="92" customFormat="false" ht="15.8" hidden="false" customHeight="false" outlineLevel="0" collapsed="false">
      <c r="B92" s="0" t="n">
        <v>60516</v>
      </c>
      <c r="C92" s="0" t="s">
        <v>306</v>
      </c>
      <c r="D92" s="0" t="s">
        <v>98</v>
      </c>
      <c r="E92" s="0" t="s">
        <v>99</v>
      </c>
      <c r="F92" s="0" t="s">
        <v>106</v>
      </c>
      <c r="G92" s="0" t="s">
        <v>185</v>
      </c>
      <c r="H92" s="0" t="s">
        <v>186</v>
      </c>
      <c r="I92" s="0" t="n">
        <v>30000063</v>
      </c>
      <c r="J92" s="0" t="s">
        <v>187</v>
      </c>
      <c r="K92" s="0" t="s">
        <v>119</v>
      </c>
    </row>
    <row r="93" customFormat="false" ht="15.8" hidden="false" customHeight="false" outlineLevel="0" collapsed="false">
      <c r="B93" s="0" t="n">
        <v>60733</v>
      </c>
      <c r="C93" s="0" t="s">
        <v>307</v>
      </c>
      <c r="D93" s="0" t="s">
        <v>98</v>
      </c>
      <c r="E93" s="0" t="s">
        <v>99</v>
      </c>
      <c r="F93" s="0" t="s">
        <v>106</v>
      </c>
      <c r="G93" s="0" t="s">
        <v>185</v>
      </c>
      <c r="H93" s="0" t="s">
        <v>186</v>
      </c>
      <c r="I93" s="0" t="n">
        <v>30000063</v>
      </c>
      <c r="J93" s="0" t="s">
        <v>187</v>
      </c>
      <c r="K93" s="0" t="s">
        <v>119</v>
      </c>
    </row>
    <row r="94" customFormat="false" ht="15.8" hidden="false" customHeight="false" outlineLevel="0" collapsed="false">
      <c r="B94" s="0" t="n">
        <v>63320</v>
      </c>
      <c r="C94" s="0" t="s">
        <v>308</v>
      </c>
      <c r="D94" s="0" t="s">
        <v>98</v>
      </c>
      <c r="E94" s="0" t="s">
        <v>99</v>
      </c>
      <c r="F94" s="0" t="s">
        <v>100</v>
      </c>
      <c r="G94" s="0" t="s">
        <v>225</v>
      </c>
      <c r="H94" s="0" t="s">
        <v>226</v>
      </c>
      <c r="I94" s="0" t="n">
        <v>30000004</v>
      </c>
      <c r="J94" s="0" t="s">
        <v>103</v>
      </c>
      <c r="K94" s="0" t="s">
        <v>119</v>
      </c>
    </row>
    <row r="95" customFormat="false" ht="15.8" hidden="false" customHeight="false" outlineLevel="0" collapsed="false">
      <c r="B95" s="0" t="n">
        <v>63803</v>
      </c>
      <c r="C95" s="0" t="s">
        <v>309</v>
      </c>
      <c r="D95" s="0" t="s">
        <v>98</v>
      </c>
      <c r="E95" s="0" t="s">
        <v>99</v>
      </c>
      <c r="F95" s="0" t="s">
        <v>106</v>
      </c>
      <c r="G95" s="0" t="s">
        <v>310</v>
      </c>
      <c r="H95" s="0" t="s">
        <v>311</v>
      </c>
      <c r="I95" s="0" t="n">
        <v>30000074</v>
      </c>
      <c r="J95" s="0" t="s">
        <v>118</v>
      </c>
      <c r="K95" s="0" t="s">
        <v>119</v>
      </c>
    </row>
    <row r="96" customFormat="false" ht="15.8" hidden="false" customHeight="false" outlineLevel="0" collapsed="false">
      <c r="B96" s="0" t="n">
        <v>66699</v>
      </c>
      <c r="C96" s="0" t="s">
        <v>312</v>
      </c>
      <c r="D96" s="0" t="s">
        <v>98</v>
      </c>
      <c r="E96" s="0" t="s">
        <v>99</v>
      </c>
      <c r="F96" s="0" t="s">
        <v>129</v>
      </c>
      <c r="G96" s="0" t="s">
        <v>158</v>
      </c>
      <c r="H96" s="0" t="s">
        <v>159</v>
      </c>
      <c r="I96" s="0" t="n">
        <v>30000006</v>
      </c>
      <c r="J96" s="0" t="s">
        <v>147</v>
      </c>
      <c r="K96" s="0" t="s">
        <v>244</v>
      </c>
    </row>
    <row r="97" customFormat="false" ht="15.8" hidden="false" customHeight="false" outlineLevel="0" collapsed="false">
      <c r="B97" s="0" t="n">
        <v>68263</v>
      </c>
      <c r="C97" s="0" t="s">
        <v>313</v>
      </c>
      <c r="D97" s="0" t="s">
        <v>98</v>
      </c>
      <c r="E97" s="0" t="s">
        <v>99</v>
      </c>
      <c r="F97" s="0" t="s">
        <v>106</v>
      </c>
      <c r="G97" s="0" t="s">
        <v>145</v>
      </c>
      <c r="H97" s="0" t="s">
        <v>146</v>
      </c>
      <c r="I97" s="0" t="n">
        <v>30000069</v>
      </c>
      <c r="J97" s="0" t="s">
        <v>109</v>
      </c>
      <c r="K97" s="0" t="s">
        <v>114</v>
      </c>
    </row>
    <row r="98" customFormat="false" ht="15.8" hidden="false" customHeight="false" outlineLevel="0" collapsed="false">
      <c r="B98" s="0" t="n">
        <v>68347</v>
      </c>
      <c r="C98" s="0" t="s">
        <v>314</v>
      </c>
      <c r="D98" s="0" t="s">
        <v>98</v>
      </c>
      <c r="E98" s="0" t="s">
        <v>99</v>
      </c>
      <c r="F98" s="0" t="s">
        <v>129</v>
      </c>
      <c r="G98" s="0" t="s">
        <v>315</v>
      </c>
      <c r="H98" s="0" t="s">
        <v>316</v>
      </c>
      <c r="I98" s="0" t="n">
        <v>30000006</v>
      </c>
      <c r="J98" s="0" t="s">
        <v>147</v>
      </c>
      <c r="K98" s="0" t="s">
        <v>114</v>
      </c>
    </row>
    <row r="99" customFormat="false" ht="15.8" hidden="false" customHeight="false" outlineLevel="0" collapsed="false">
      <c r="B99" s="0" t="n">
        <v>68542</v>
      </c>
      <c r="C99" s="0" t="s">
        <v>317</v>
      </c>
      <c r="D99" s="0" t="s">
        <v>98</v>
      </c>
      <c r="E99" s="0" t="s">
        <v>99</v>
      </c>
      <c r="F99" s="0" t="s">
        <v>129</v>
      </c>
      <c r="G99" s="0" t="s">
        <v>155</v>
      </c>
      <c r="H99" s="0" t="s">
        <v>156</v>
      </c>
      <c r="I99" s="0" t="n">
        <v>30000013</v>
      </c>
      <c r="J99" s="0" t="s">
        <v>217</v>
      </c>
      <c r="K99" s="0" t="s">
        <v>318</v>
      </c>
    </row>
    <row r="100" customFormat="false" ht="15.8" hidden="false" customHeight="false" outlineLevel="0" collapsed="false">
      <c r="B100" s="0" t="n">
        <v>68705</v>
      </c>
      <c r="C100" s="0" t="s">
        <v>319</v>
      </c>
      <c r="D100" s="0" t="s">
        <v>98</v>
      </c>
      <c r="E100" s="0" t="s">
        <v>99</v>
      </c>
      <c r="F100" s="0" t="s">
        <v>129</v>
      </c>
      <c r="G100" s="0" t="s">
        <v>320</v>
      </c>
      <c r="H100" s="0" t="s">
        <v>321</v>
      </c>
      <c r="I100" s="0" t="n">
        <v>30000030</v>
      </c>
      <c r="J100" s="0" t="s">
        <v>322</v>
      </c>
      <c r="K100" s="0" t="s">
        <v>205</v>
      </c>
    </row>
    <row r="101" customFormat="false" ht="15.8" hidden="false" customHeight="false" outlineLevel="0" collapsed="false">
      <c r="B101" s="0" t="n">
        <v>69931</v>
      </c>
      <c r="C101" s="0" t="s">
        <v>323</v>
      </c>
      <c r="D101" s="0" t="s">
        <v>98</v>
      </c>
      <c r="E101" s="0" t="s">
        <v>99</v>
      </c>
      <c r="F101" s="0" t="s">
        <v>129</v>
      </c>
      <c r="G101" s="0" t="s">
        <v>158</v>
      </c>
      <c r="H101" s="0" t="s">
        <v>159</v>
      </c>
      <c r="I101" s="0" t="n">
        <v>30000043</v>
      </c>
      <c r="J101" s="0" t="s">
        <v>136</v>
      </c>
      <c r="K101" s="0" t="s">
        <v>114</v>
      </c>
    </row>
    <row r="102" customFormat="false" ht="15.8" hidden="false" customHeight="false" outlineLevel="0" collapsed="false">
      <c r="B102" s="0" t="n">
        <v>70215</v>
      </c>
      <c r="C102" s="0" t="s">
        <v>324</v>
      </c>
      <c r="D102" s="0" t="s">
        <v>98</v>
      </c>
      <c r="E102" s="0" t="s">
        <v>99</v>
      </c>
      <c r="F102" s="0" t="s">
        <v>106</v>
      </c>
      <c r="G102" s="0" t="s">
        <v>116</v>
      </c>
      <c r="H102" s="0" t="s">
        <v>117</v>
      </c>
      <c r="I102" s="0" t="n">
        <v>30000074</v>
      </c>
      <c r="J102" s="0" t="s">
        <v>118</v>
      </c>
      <c r="K102" s="0" t="s">
        <v>119</v>
      </c>
    </row>
    <row r="103" customFormat="false" ht="15.8" hidden="false" customHeight="false" outlineLevel="0" collapsed="false">
      <c r="B103" s="0" t="n">
        <v>71505</v>
      </c>
      <c r="C103" s="0" t="s">
        <v>325</v>
      </c>
      <c r="D103" s="0" t="s">
        <v>98</v>
      </c>
      <c r="E103" s="0" t="s">
        <v>99</v>
      </c>
      <c r="F103" s="0" t="s">
        <v>106</v>
      </c>
      <c r="G103" s="0" t="s">
        <v>220</v>
      </c>
      <c r="H103" s="0" t="s">
        <v>199</v>
      </c>
      <c r="I103" s="0" t="n">
        <v>30000043</v>
      </c>
      <c r="J103" s="0" t="s">
        <v>136</v>
      </c>
      <c r="K103" s="0" t="s">
        <v>200</v>
      </c>
    </row>
    <row r="104" customFormat="false" ht="15.8" hidden="false" customHeight="false" outlineLevel="0" collapsed="false">
      <c r="B104" s="0" t="n">
        <v>72117</v>
      </c>
      <c r="C104" s="0" t="s">
        <v>326</v>
      </c>
      <c r="D104" s="0" t="s">
        <v>98</v>
      </c>
      <c r="E104" s="0" t="s">
        <v>99</v>
      </c>
      <c r="F104" s="0" t="s">
        <v>129</v>
      </c>
      <c r="G104" s="0" t="s">
        <v>155</v>
      </c>
      <c r="H104" s="0" t="s">
        <v>156</v>
      </c>
      <c r="I104" s="0" t="n">
        <v>30000013</v>
      </c>
      <c r="J104" s="0" t="s">
        <v>217</v>
      </c>
      <c r="K104" s="0" t="s">
        <v>119</v>
      </c>
    </row>
    <row r="105" customFormat="false" ht="15.8" hidden="false" customHeight="false" outlineLevel="0" collapsed="false">
      <c r="B105" s="0" t="n">
        <v>72951</v>
      </c>
      <c r="C105" s="0" t="s">
        <v>327</v>
      </c>
      <c r="D105" s="0" t="s">
        <v>98</v>
      </c>
      <c r="E105" s="0" t="s">
        <v>99</v>
      </c>
      <c r="F105" s="0" t="s">
        <v>129</v>
      </c>
      <c r="G105" s="0" t="s">
        <v>155</v>
      </c>
      <c r="H105" s="0" t="s">
        <v>156</v>
      </c>
      <c r="I105" s="0" t="n">
        <v>30000013</v>
      </c>
      <c r="J105" s="0" t="s">
        <v>217</v>
      </c>
      <c r="K105" s="0" t="s">
        <v>119</v>
      </c>
    </row>
    <row r="106" customFormat="false" ht="15.8" hidden="false" customHeight="false" outlineLevel="0" collapsed="false">
      <c r="B106" s="0" t="n">
        <v>76563</v>
      </c>
      <c r="C106" s="0" t="s">
        <v>328</v>
      </c>
      <c r="D106" s="0" t="s">
        <v>98</v>
      </c>
      <c r="E106" s="0" t="s">
        <v>99</v>
      </c>
      <c r="F106" s="0" t="s">
        <v>129</v>
      </c>
      <c r="G106" s="0" t="s">
        <v>202</v>
      </c>
      <c r="H106" s="0" t="s">
        <v>203</v>
      </c>
      <c r="I106" s="0" t="n">
        <v>30000200</v>
      </c>
      <c r="J106" s="0" t="s">
        <v>204</v>
      </c>
      <c r="K106" s="0" t="s">
        <v>205</v>
      </c>
    </row>
    <row r="107" customFormat="false" ht="15.8" hidden="false" customHeight="false" outlineLevel="0" collapsed="false">
      <c r="B107" s="0" t="n">
        <v>76784</v>
      </c>
      <c r="C107" s="0" t="s">
        <v>329</v>
      </c>
      <c r="D107" s="0" t="s">
        <v>98</v>
      </c>
      <c r="E107" s="0" t="s">
        <v>99</v>
      </c>
      <c r="F107" s="0" t="s">
        <v>129</v>
      </c>
      <c r="G107" s="0" t="s">
        <v>180</v>
      </c>
      <c r="H107" s="0" t="s">
        <v>181</v>
      </c>
      <c r="I107" s="0" t="n">
        <v>30000009</v>
      </c>
      <c r="J107" s="0" t="s">
        <v>132</v>
      </c>
      <c r="K107" s="0" t="s">
        <v>119</v>
      </c>
    </row>
    <row r="108" customFormat="false" ht="15.8" hidden="false" customHeight="false" outlineLevel="0" collapsed="false">
      <c r="B108" s="0" t="n">
        <v>77911</v>
      </c>
      <c r="C108" s="0" t="s">
        <v>330</v>
      </c>
      <c r="D108" s="0" t="s">
        <v>98</v>
      </c>
      <c r="E108" s="0" t="s">
        <v>99</v>
      </c>
      <c r="F108" s="0" t="s">
        <v>129</v>
      </c>
      <c r="G108" s="0" t="s">
        <v>177</v>
      </c>
      <c r="H108" s="0" t="s">
        <v>178</v>
      </c>
      <c r="I108" s="0" t="n">
        <v>30000043</v>
      </c>
      <c r="J108" s="0" t="s">
        <v>136</v>
      </c>
      <c r="K108" s="0" t="s">
        <v>114</v>
      </c>
    </row>
    <row r="109" customFormat="false" ht="15.8" hidden="false" customHeight="false" outlineLevel="0" collapsed="false">
      <c r="B109" s="0" t="n">
        <v>78824</v>
      </c>
      <c r="C109" s="0" t="s">
        <v>331</v>
      </c>
      <c r="D109" s="0" t="s">
        <v>98</v>
      </c>
      <c r="E109" s="0" t="s">
        <v>99</v>
      </c>
      <c r="F109" s="0" t="s">
        <v>100</v>
      </c>
      <c r="G109" s="0" t="s">
        <v>289</v>
      </c>
      <c r="H109" s="0" t="s">
        <v>290</v>
      </c>
      <c r="I109" s="0" t="n">
        <v>30000006</v>
      </c>
      <c r="J109" s="0" t="s">
        <v>147</v>
      </c>
      <c r="K109" s="0" t="s">
        <v>114</v>
      </c>
    </row>
    <row r="110" customFormat="false" ht="15.8" hidden="false" customHeight="false" outlineLevel="0" collapsed="false">
      <c r="B110" s="0" t="n">
        <v>78829</v>
      </c>
      <c r="C110" s="0" t="s">
        <v>332</v>
      </c>
      <c r="D110" s="0" t="s">
        <v>98</v>
      </c>
      <c r="E110" s="0" t="s">
        <v>99</v>
      </c>
      <c r="F110" s="0" t="s">
        <v>129</v>
      </c>
      <c r="G110" s="0" t="s">
        <v>258</v>
      </c>
      <c r="H110" s="0" t="s">
        <v>259</v>
      </c>
      <c r="I110" s="0" t="n">
        <v>30000009</v>
      </c>
      <c r="J110" s="0" t="s">
        <v>132</v>
      </c>
      <c r="K110" s="0" t="s">
        <v>114</v>
      </c>
    </row>
    <row r="111" customFormat="false" ht="15.8" hidden="false" customHeight="false" outlineLevel="0" collapsed="false">
      <c r="B111" s="0" t="n">
        <v>79081</v>
      </c>
      <c r="C111" s="0" t="s">
        <v>333</v>
      </c>
      <c r="D111" s="0" t="s">
        <v>98</v>
      </c>
      <c r="E111" s="0" t="s">
        <v>99</v>
      </c>
      <c r="F111" s="0" t="s">
        <v>129</v>
      </c>
      <c r="G111" s="0" t="s">
        <v>229</v>
      </c>
      <c r="H111" s="0" t="s">
        <v>230</v>
      </c>
      <c r="I111" s="0" t="n">
        <v>30000009</v>
      </c>
      <c r="J111" s="0" t="s">
        <v>132</v>
      </c>
      <c r="K111" s="0" t="s">
        <v>119</v>
      </c>
    </row>
    <row r="112" customFormat="false" ht="15.8" hidden="false" customHeight="false" outlineLevel="0" collapsed="false">
      <c r="B112" s="0" t="n">
        <v>79111</v>
      </c>
      <c r="C112" s="0" t="s">
        <v>334</v>
      </c>
      <c r="D112" s="0" t="s">
        <v>98</v>
      </c>
      <c r="E112" s="0" t="s">
        <v>99</v>
      </c>
      <c r="F112" s="0" t="s">
        <v>129</v>
      </c>
      <c r="G112" s="0" t="s">
        <v>225</v>
      </c>
      <c r="H112" s="0" t="s">
        <v>226</v>
      </c>
      <c r="I112" s="0" t="n">
        <v>30000010</v>
      </c>
      <c r="J112" s="0" t="s">
        <v>152</v>
      </c>
      <c r="K112" s="0" t="s">
        <v>119</v>
      </c>
    </row>
    <row r="113" customFormat="false" ht="15.8" hidden="false" customHeight="false" outlineLevel="0" collapsed="false">
      <c r="B113" s="0" t="n">
        <v>79391</v>
      </c>
      <c r="C113" s="0" t="s">
        <v>335</v>
      </c>
      <c r="D113" s="0" t="s">
        <v>98</v>
      </c>
      <c r="E113" s="0" t="s">
        <v>99</v>
      </c>
      <c r="F113" s="0" t="s">
        <v>129</v>
      </c>
      <c r="G113" s="0" t="s">
        <v>192</v>
      </c>
      <c r="H113" s="0" t="s">
        <v>193</v>
      </c>
      <c r="I113" s="0" t="n">
        <v>30000006</v>
      </c>
      <c r="J113" s="0" t="s">
        <v>147</v>
      </c>
      <c r="K113" s="0" t="s">
        <v>114</v>
      </c>
    </row>
    <row r="114" customFormat="false" ht="15.8" hidden="false" customHeight="false" outlineLevel="0" collapsed="false">
      <c r="B114" s="0" t="n">
        <v>81384</v>
      </c>
      <c r="C114" s="0" t="s">
        <v>336</v>
      </c>
      <c r="D114" s="0" t="s">
        <v>98</v>
      </c>
      <c r="E114" s="0" t="s">
        <v>99</v>
      </c>
      <c r="F114" s="0" t="s">
        <v>129</v>
      </c>
      <c r="G114" s="0" t="s">
        <v>155</v>
      </c>
      <c r="H114" s="0" t="s">
        <v>156</v>
      </c>
      <c r="I114" s="0" t="n">
        <v>30000013</v>
      </c>
      <c r="J114" s="0" t="s">
        <v>217</v>
      </c>
      <c r="K114" s="0" t="s">
        <v>119</v>
      </c>
    </row>
    <row r="115" customFormat="false" ht="15.8" hidden="false" customHeight="false" outlineLevel="0" collapsed="false">
      <c r="B115" s="0" t="n">
        <v>82118</v>
      </c>
      <c r="C115" s="0" t="s">
        <v>337</v>
      </c>
      <c r="D115" s="0" t="s">
        <v>98</v>
      </c>
      <c r="E115" s="0" t="s">
        <v>99</v>
      </c>
      <c r="F115" s="0" t="s">
        <v>129</v>
      </c>
      <c r="G115" s="0" t="s">
        <v>229</v>
      </c>
      <c r="H115" s="0" t="s">
        <v>230</v>
      </c>
      <c r="I115" s="0" t="n">
        <v>30000009</v>
      </c>
      <c r="J115" s="0" t="s">
        <v>132</v>
      </c>
      <c r="K115" s="0" t="s">
        <v>119</v>
      </c>
    </row>
    <row r="116" customFormat="false" ht="15.8" hidden="false" customHeight="false" outlineLevel="0" collapsed="false">
      <c r="B116" s="0" t="n">
        <v>83403</v>
      </c>
      <c r="C116" s="0" t="s">
        <v>338</v>
      </c>
      <c r="D116" s="0" t="s">
        <v>98</v>
      </c>
      <c r="E116" s="0" t="s">
        <v>99</v>
      </c>
      <c r="F116" s="0" t="s">
        <v>129</v>
      </c>
      <c r="G116" s="0" t="s">
        <v>264</v>
      </c>
      <c r="H116" s="0" t="s">
        <v>265</v>
      </c>
      <c r="I116" s="0" t="n">
        <v>30000009</v>
      </c>
      <c r="J116" s="0" t="s">
        <v>132</v>
      </c>
      <c r="K116" s="0" t="s">
        <v>119</v>
      </c>
    </row>
    <row r="117" customFormat="false" ht="15.8" hidden="false" customHeight="false" outlineLevel="0" collapsed="false">
      <c r="B117" s="0" t="n">
        <v>84322</v>
      </c>
      <c r="C117" s="0" t="s">
        <v>339</v>
      </c>
      <c r="D117" s="0" t="s">
        <v>98</v>
      </c>
      <c r="E117" s="0" t="s">
        <v>99</v>
      </c>
      <c r="F117" s="0" t="s">
        <v>129</v>
      </c>
      <c r="G117" s="0" t="s">
        <v>145</v>
      </c>
      <c r="H117" s="0" t="s">
        <v>146</v>
      </c>
      <c r="I117" s="0" t="n">
        <v>30000006</v>
      </c>
      <c r="J117" s="0" t="s">
        <v>147</v>
      </c>
      <c r="K117" s="0" t="s">
        <v>114</v>
      </c>
    </row>
    <row r="118" customFormat="false" ht="15.8" hidden="false" customHeight="false" outlineLevel="0" collapsed="false">
      <c r="B118" s="0" t="n">
        <v>85043</v>
      </c>
      <c r="C118" s="0" t="s">
        <v>340</v>
      </c>
      <c r="D118" s="0" t="s">
        <v>98</v>
      </c>
      <c r="E118" s="0" t="s">
        <v>99</v>
      </c>
      <c r="F118" s="0" t="s">
        <v>129</v>
      </c>
      <c r="G118" s="0" t="s">
        <v>155</v>
      </c>
      <c r="H118" s="0" t="s">
        <v>156</v>
      </c>
      <c r="I118" s="0" t="n">
        <v>30000013</v>
      </c>
      <c r="J118" s="0" t="s">
        <v>217</v>
      </c>
      <c r="K118" s="0" t="s">
        <v>119</v>
      </c>
    </row>
    <row r="119" customFormat="false" ht="15.8" hidden="false" customHeight="false" outlineLevel="0" collapsed="false">
      <c r="B119" s="0" t="n">
        <v>86951</v>
      </c>
      <c r="C119" s="0" t="s">
        <v>341</v>
      </c>
      <c r="D119" s="0" t="s">
        <v>98</v>
      </c>
      <c r="E119" s="0" t="s">
        <v>99</v>
      </c>
      <c r="F119" s="0" t="s">
        <v>100</v>
      </c>
      <c r="G119" s="0" t="s">
        <v>225</v>
      </c>
      <c r="H119" s="0" t="s">
        <v>226</v>
      </c>
      <c r="I119" s="0" t="n">
        <v>30000004</v>
      </c>
      <c r="J119" s="0" t="s">
        <v>103</v>
      </c>
      <c r="K119" s="0" t="s">
        <v>119</v>
      </c>
    </row>
    <row r="120" customFormat="false" ht="15.8" hidden="false" customHeight="false" outlineLevel="0" collapsed="false">
      <c r="B120" s="0" t="n">
        <v>88246</v>
      </c>
      <c r="C120" s="0" t="s">
        <v>342</v>
      </c>
      <c r="D120" s="0" t="s">
        <v>98</v>
      </c>
      <c r="E120" s="0" t="s">
        <v>99</v>
      </c>
      <c r="F120" s="0" t="s">
        <v>129</v>
      </c>
      <c r="G120" s="0" t="s">
        <v>264</v>
      </c>
      <c r="H120" s="0" t="s">
        <v>265</v>
      </c>
      <c r="I120" s="0" t="n">
        <v>30000009</v>
      </c>
      <c r="J120" s="0" t="s">
        <v>132</v>
      </c>
      <c r="K120" s="0" t="s">
        <v>119</v>
      </c>
    </row>
    <row r="121" customFormat="false" ht="15.8" hidden="false" customHeight="false" outlineLevel="0" collapsed="false">
      <c r="B121" s="0" t="n">
        <v>90537</v>
      </c>
      <c r="C121" s="0" t="s">
        <v>343</v>
      </c>
      <c r="D121" s="0" t="s">
        <v>98</v>
      </c>
      <c r="E121" s="0" t="s">
        <v>99</v>
      </c>
      <c r="F121" s="0" t="s">
        <v>100</v>
      </c>
      <c r="G121" s="0" t="s">
        <v>212</v>
      </c>
      <c r="H121" s="0" t="s">
        <v>213</v>
      </c>
      <c r="I121" s="0" t="n">
        <v>30000008</v>
      </c>
      <c r="J121" s="0" t="s">
        <v>214</v>
      </c>
      <c r="K121" s="0" t="s">
        <v>215</v>
      </c>
    </row>
    <row r="122" customFormat="false" ht="15.8" hidden="false" customHeight="false" outlineLevel="0" collapsed="false">
      <c r="B122" s="0" t="n">
        <v>92042</v>
      </c>
      <c r="C122" s="0" t="s">
        <v>344</v>
      </c>
      <c r="D122" s="0" t="s">
        <v>98</v>
      </c>
      <c r="E122" s="0" t="s">
        <v>99</v>
      </c>
      <c r="F122" s="0" t="s">
        <v>121</v>
      </c>
      <c r="G122" s="0" t="s">
        <v>345</v>
      </c>
      <c r="H122" s="0" t="s">
        <v>346</v>
      </c>
      <c r="I122" s="0" t="n">
        <v>30000036</v>
      </c>
      <c r="J122" s="0" t="s">
        <v>123</v>
      </c>
      <c r="K122" s="0" t="s">
        <v>110</v>
      </c>
    </row>
    <row r="123" customFormat="false" ht="15.8" hidden="false" customHeight="false" outlineLevel="0" collapsed="false">
      <c r="B123" s="0" t="n">
        <v>93122</v>
      </c>
      <c r="C123" s="0" t="s">
        <v>347</v>
      </c>
      <c r="D123" s="0" t="s">
        <v>98</v>
      </c>
      <c r="E123" s="0" t="s">
        <v>99</v>
      </c>
      <c r="F123" s="0" t="s">
        <v>121</v>
      </c>
      <c r="G123" s="0" t="s">
        <v>142</v>
      </c>
      <c r="H123" s="0" t="s">
        <v>143</v>
      </c>
      <c r="I123" s="0" t="n">
        <v>30000036</v>
      </c>
      <c r="J123" s="0" t="s">
        <v>123</v>
      </c>
      <c r="K123" s="0" t="s">
        <v>110</v>
      </c>
    </row>
    <row r="124" customFormat="false" ht="15.8" hidden="false" customHeight="false" outlineLevel="0" collapsed="false">
      <c r="B124" s="0" t="n">
        <v>96420</v>
      </c>
      <c r="C124" s="0" t="s">
        <v>348</v>
      </c>
      <c r="D124" s="0" t="s">
        <v>98</v>
      </c>
      <c r="E124" s="0" t="s">
        <v>99</v>
      </c>
      <c r="F124" s="0" t="s">
        <v>106</v>
      </c>
      <c r="G124" s="0" t="s">
        <v>180</v>
      </c>
      <c r="H124" s="0" t="s">
        <v>181</v>
      </c>
      <c r="I124" s="0" t="n">
        <v>30000069</v>
      </c>
      <c r="J124" s="0" t="s">
        <v>109</v>
      </c>
      <c r="K124" s="0" t="s">
        <v>119</v>
      </c>
    </row>
    <row r="125" customFormat="false" ht="15.8" hidden="false" customHeight="false" outlineLevel="0" collapsed="false">
      <c r="B125" s="0" t="n">
        <v>97162</v>
      </c>
      <c r="C125" s="0" t="s">
        <v>349</v>
      </c>
      <c r="D125" s="0" t="s">
        <v>98</v>
      </c>
      <c r="E125" s="0" t="s">
        <v>99</v>
      </c>
      <c r="F125" s="0" t="s">
        <v>129</v>
      </c>
      <c r="G125" s="0" t="s">
        <v>189</v>
      </c>
      <c r="H125" s="0" t="s">
        <v>190</v>
      </c>
      <c r="I125" s="0" t="n">
        <v>30000043</v>
      </c>
      <c r="J125" s="0" t="s">
        <v>136</v>
      </c>
      <c r="K125" s="0" t="s">
        <v>114</v>
      </c>
    </row>
    <row r="126" customFormat="false" ht="15.8" hidden="false" customHeight="false" outlineLevel="0" collapsed="false">
      <c r="B126" s="0" t="n">
        <v>98151</v>
      </c>
      <c r="C126" s="0" t="s">
        <v>350</v>
      </c>
      <c r="D126" s="0" t="s">
        <v>98</v>
      </c>
      <c r="E126" s="0" t="s">
        <v>99</v>
      </c>
      <c r="F126" s="0" t="s">
        <v>129</v>
      </c>
      <c r="G126" s="0" t="s">
        <v>264</v>
      </c>
      <c r="H126" s="0" t="s">
        <v>265</v>
      </c>
      <c r="I126" s="0" t="n">
        <v>30000009</v>
      </c>
      <c r="J126" s="0" t="s">
        <v>132</v>
      </c>
      <c r="K126" s="0" t="s">
        <v>119</v>
      </c>
    </row>
    <row r="127" customFormat="false" ht="15.8" hidden="false" customHeight="false" outlineLevel="0" collapsed="false">
      <c r="B127" s="0" t="n">
        <v>98885</v>
      </c>
      <c r="C127" s="0" t="s">
        <v>351</v>
      </c>
      <c r="D127" s="0" t="s">
        <v>98</v>
      </c>
      <c r="E127" s="0" t="s">
        <v>99</v>
      </c>
      <c r="F127" s="0" t="s">
        <v>100</v>
      </c>
      <c r="G127" s="0" t="s">
        <v>289</v>
      </c>
      <c r="H127" s="0" t="s">
        <v>290</v>
      </c>
      <c r="I127" s="0" t="n">
        <v>30000006</v>
      </c>
      <c r="J127" s="0" t="s">
        <v>147</v>
      </c>
      <c r="K127" s="0" t="s">
        <v>114</v>
      </c>
    </row>
    <row r="128" customFormat="false" ht="15.8" hidden="false" customHeight="false" outlineLevel="0" collapsed="false">
      <c r="B128" s="0" t="n">
        <v>99056</v>
      </c>
      <c r="C128" s="0" t="s">
        <v>352</v>
      </c>
      <c r="D128" s="0" t="s">
        <v>98</v>
      </c>
      <c r="E128" s="0" t="s">
        <v>99</v>
      </c>
      <c r="F128" s="0" t="s">
        <v>129</v>
      </c>
      <c r="G128" s="0" t="s">
        <v>168</v>
      </c>
      <c r="H128" s="0" t="s">
        <v>169</v>
      </c>
      <c r="I128" s="0" t="n">
        <v>30000009</v>
      </c>
      <c r="J128" s="0" t="s">
        <v>132</v>
      </c>
      <c r="K128" s="0" t="s">
        <v>170</v>
      </c>
    </row>
    <row r="129" customFormat="false" ht="15.8" hidden="false" customHeight="false" outlineLevel="0" collapsed="false">
      <c r="B129" s="0" t="n">
        <v>99406</v>
      </c>
      <c r="C129" s="0" t="s">
        <v>353</v>
      </c>
      <c r="D129" s="0" t="s">
        <v>98</v>
      </c>
      <c r="E129" s="0" t="s">
        <v>99</v>
      </c>
      <c r="F129" s="0" t="s">
        <v>129</v>
      </c>
      <c r="G129" s="0" t="s">
        <v>145</v>
      </c>
      <c r="H129" s="0" t="s">
        <v>146</v>
      </c>
      <c r="I129" s="0" t="n">
        <v>30000006</v>
      </c>
      <c r="J129" s="0" t="s">
        <v>147</v>
      </c>
      <c r="K129" s="0" t="s">
        <v>114</v>
      </c>
    </row>
    <row r="130" customFormat="false" ht="15.8" hidden="false" customHeight="false" outlineLevel="0" collapsed="false">
      <c r="B130" s="0" t="n">
        <v>99434</v>
      </c>
      <c r="C130" s="0" t="s">
        <v>354</v>
      </c>
      <c r="D130" s="0" t="s">
        <v>98</v>
      </c>
      <c r="E130" s="0" t="s">
        <v>99</v>
      </c>
      <c r="F130" s="0" t="s">
        <v>129</v>
      </c>
      <c r="G130" s="0" t="s">
        <v>225</v>
      </c>
      <c r="H130" s="0" t="s">
        <v>226</v>
      </c>
      <c r="I130" s="0" t="n">
        <v>30000009</v>
      </c>
      <c r="J130" s="0" t="s">
        <v>132</v>
      </c>
      <c r="K130" s="0" t="s">
        <v>119</v>
      </c>
    </row>
    <row r="131" customFormat="false" ht="15.8" hidden="false" customHeight="false" outlineLevel="0" collapsed="false">
      <c r="B131" s="0" t="n">
        <v>99907</v>
      </c>
      <c r="C131" s="0" t="s">
        <v>355</v>
      </c>
      <c r="D131" s="0" t="s">
        <v>98</v>
      </c>
      <c r="E131" s="0" t="s">
        <v>99</v>
      </c>
      <c r="F131" s="0" t="s">
        <v>129</v>
      </c>
      <c r="G131" s="0" t="s">
        <v>155</v>
      </c>
      <c r="H131" s="0" t="s">
        <v>156</v>
      </c>
      <c r="I131" s="0" t="n">
        <v>30000014</v>
      </c>
      <c r="J131" s="0" t="s">
        <v>255</v>
      </c>
      <c r="K131" s="0" t="s">
        <v>119</v>
      </c>
    </row>
    <row r="132" customFormat="false" ht="15.8" hidden="false" customHeight="false" outlineLevel="0" collapsed="false">
      <c r="B132" s="0" t="n">
        <v>100098</v>
      </c>
      <c r="C132" s="0" t="s">
        <v>356</v>
      </c>
      <c r="D132" s="0" t="s">
        <v>98</v>
      </c>
      <c r="E132" s="0" t="s">
        <v>99</v>
      </c>
      <c r="F132" s="0" t="s">
        <v>129</v>
      </c>
      <c r="G132" s="0" t="s">
        <v>155</v>
      </c>
      <c r="H132" s="0" t="s">
        <v>156</v>
      </c>
      <c r="I132" s="0" t="n">
        <v>30000013</v>
      </c>
      <c r="J132" s="0" t="s">
        <v>217</v>
      </c>
      <c r="K132" s="0" t="s">
        <v>119</v>
      </c>
    </row>
    <row r="133" customFormat="false" ht="15.8" hidden="false" customHeight="false" outlineLevel="0" collapsed="false">
      <c r="B133" s="0" t="n">
        <v>104936</v>
      </c>
      <c r="C133" s="0" t="s">
        <v>357</v>
      </c>
      <c r="D133" s="0" t="s">
        <v>98</v>
      </c>
      <c r="E133" s="0" t="s">
        <v>99</v>
      </c>
      <c r="F133" s="0" t="s">
        <v>106</v>
      </c>
      <c r="G133" s="0" t="s">
        <v>126</v>
      </c>
      <c r="H133" s="0" t="s">
        <v>127</v>
      </c>
      <c r="I133" s="0" t="n">
        <v>30000074</v>
      </c>
      <c r="J133" s="0" t="s">
        <v>118</v>
      </c>
      <c r="K133" s="0" t="s">
        <v>119</v>
      </c>
    </row>
    <row r="134" customFormat="false" ht="15.8" hidden="false" customHeight="false" outlineLevel="0" collapsed="false">
      <c r="B134" s="0" t="n">
        <v>107094</v>
      </c>
      <c r="C134" s="0" t="s">
        <v>358</v>
      </c>
      <c r="D134" s="0" t="s">
        <v>98</v>
      </c>
      <c r="E134" s="0" t="s">
        <v>99</v>
      </c>
      <c r="F134" s="0" t="s">
        <v>129</v>
      </c>
      <c r="G134" s="0" t="s">
        <v>139</v>
      </c>
      <c r="H134" s="0" t="s">
        <v>140</v>
      </c>
      <c r="I134" s="0" t="n">
        <v>30000009</v>
      </c>
      <c r="J134" s="0" t="s">
        <v>132</v>
      </c>
      <c r="K134" s="0" t="s">
        <v>119</v>
      </c>
    </row>
    <row r="135" customFormat="false" ht="15.8" hidden="false" customHeight="false" outlineLevel="0" collapsed="false">
      <c r="B135" s="0" t="n">
        <v>108236</v>
      </c>
      <c r="C135" s="0" t="s">
        <v>359</v>
      </c>
      <c r="D135" s="0" t="s">
        <v>98</v>
      </c>
      <c r="E135" s="0" t="s">
        <v>99</v>
      </c>
      <c r="F135" s="0" t="s">
        <v>106</v>
      </c>
      <c r="G135" s="0" t="s">
        <v>126</v>
      </c>
      <c r="H135" s="0" t="s">
        <v>127</v>
      </c>
      <c r="I135" s="0" t="n">
        <v>30000074</v>
      </c>
      <c r="J135" s="0" t="s">
        <v>118</v>
      </c>
      <c r="K135" s="0" t="s">
        <v>119</v>
      </c>
    </row>
    <row r="136" customFormat="false" ht="15.8" hidden="false" customHeight="false" outlineLevel="0" collapsed="false">
      <c r="B136" s="0" t="n">
        <v>109140</v>
      </c>
      <c r="C136" s="0" t="s">
        <v>360</v>
      </c>
      <c r="D136" s="0" t="s">
        <v>98</v>
      </c>
      <c r="E136" s="0" t="s">
        <v>99</v>
      </c>
      <c r="F136" s="0" t="s">
        <v>129</v>
      </c>
      <c r="G136" s="0" t="s">
        <v>145</v>
      </c>
      <c r="H136" s="0" t="s">
        <v>146</v>
      </c>
      <c r="I136" s="0" t="n">
        <v>30000006</v>
      </c>
      <c r="J136" s="0" t="s">
        <v>147</v>
      </c>
      <c r="K136" s="0" t="s">
        <v>114</v>
      </c>
    </row>
    <row r="137" customFormat="false" ht="15.8" hidden="false" customHeight="false" outlineLevel="0" collapsed="false">
      <c r="B137" s="0" t="n">
        <v>109476</v>
      </c>
      <c r="C137" s="0" t="s">
        <v>361</v>
      </c>
      <c r="D137" s="0" t="s">
        <v>98</v>
      </c>
      <c r="E137" s="0" t="s">
        <v>99</v>
      </c>
      <c r="F137" s="0" t="s">
        <v>100</v>
      </c>
      <c r="G137" s="0" t="s">
        <v>225</v>
      </c>
      <c r="H137" s="0" t="s">
        <v>226</v>
      </c>
      <c r="I137" s="0" t="n">
        <v>30000004</v>
      </c>
      <c r="J137" s="0" t="s">
        <v>103</v>
      </c>
      <c r="K137" s="0" t="s">
        <v>119</v>
      </c>
    </row>
    <row r="138" customFormat="false" ht="15.8" hidden="false" customHeight="false" outlineLevel="0" collapsed="false">
      <c r="B138" s="0" t="n">
        <v>109947</v>
      </c>
      <c r="C138" s="0" t="s">
        <v>362</v>
      </c>
      <c r="D138" s="0" t="s">
        <v>98</v>
      </c>
      <c r="E138" s="0" t="s">
        <v>99</v>
      </c>
      <c r="F138" s="0" t="s">
        <v>106</v>
      </c>
      <c r="G138" s="0" t="s">
        <v>258</v>
      </c>
      <c r="H138" s="0" t="s">
        <v>259</v>
      </c>
      <c r="I138" s="0" t="n">
        <v>30000006</v>
      </c>
      <c r="J138" s="0" t="s">
        <v>147</v>
      </c>
      <c r="K138" s="0" t="s">
        <v>114</v>
      </c>
    </row>
    <row r="139" customFormat="false" ht="15.8" hidden="false" customHeight="false" outlineLevel="0" collapsed="false">
      <c r="B139" s="0" t="n">
        <v>109960</v>
      </c>
      <c r="C139" s="0" t="s">
        <v>363</v>
      </c>
      <c r="D139" s="0" t="s">
        <v>98</v>
      </c>
      <c r="E139" s="0" t="s">
        <v>99</v>
      </c>
      <c r="F139" s="0" t="s">
        <v>100</v>
      </c>
      <c r="G139" s="0" t="s">
        <v>220</v>
      </c>
      <c r="H139" s="0" t="s">
        <v>199</v>
      </c>
      <c r="I139" s="0" t="n">
        <v>30000010</v>
      </c>
      <c r="J139" s="0" t="s">
        <v>152</v>
      </c>
      <c r="K139" s="0" t="s">
        <v>200</v>
      </c>
    </row>
    <row r="140" customFormat="false" ht="15.8" hidden="false" customHeight="false" outlineLevel="0" collapsed="false">
      <c r="B140" s="0" t="n">
        <v>110831</v>
      </c>
      <c r="C140" s="0" t="s">
        <v>364</v>
      </c>
      <c r="D140" s="0" t="s">
        <v>98</v>
      </c>
      <c r="E140" s="0" t="s">
        <v>99</v>
      </c>
      <c r="F140" s="0" t="s">
        <v>129</v>
      </c>
      <c r="G140" s="0" t="s">
        <v>145</v>
      </c>
      <c r="H140" s="0" t="s">
        <v>146</v>
      </c>
      <c r="I140" s="0" t="n">
        <v>30000006</v>
      </c>
      <c r="J140" s="0" t="s">
        <v>147</v>
      </c>
      <c r="K140" s="0" t="s">
        <v>114</v>
      </c>
    </row>
    <row r="141" customFormat="false" ht="15.8" hidden="false" customHeight="false" outlineLevel="0" collapsed="false">
      <c r="B141" s="0" t="n">
        <v>113773</v>
      </c>
      <c r="C141" s="0" t="s">
        <v>365</v>
      </c>
      <c r="D141" s="0" t="s">
        <v>98</v>
      </c>
      <c r="E141" s="0" t="s">
        <v>99</v>
      </c>
      <c r="F141" s="0" t="s">
        <v>129</v>
      </c>
      <c r="G141" s="0" t="s">
        <v>180</v>
      </c>
      <c r="H141" s="0" t="s">
        <v>181</v>
      </c>
      <c r="I141" s="0" t="n">
        <v>30000009</v>
      </c>
      <c r="J141" s="0" t="s">
        <v>132</v>
      </c>
      <c r="K141" s="0" t="s">
        <v>119</v>
      </c>
    </row>
    <row r="142" customFormat="false" ht="15.8" hidden="false" customHeight="false" outlineLevel="0" collapsed="false">
      <c r="B142" s="0" t="n">
        <v>113921</v>
      </c>
      <c r="C142" s="0" t="s">
        <v>366</v>
      </c>
      <c r="D142" s="0" t="s">
        <v>98</v>
      </c>
      <c r="E142" s="0" t="s">
        <v>99</v>
      </c>
      <c r="F142" s="0" t="s">
        <v>129</v>
      </c>
      <c r="G142" s="0" t="s">
        <v>145</v>
      </c>
      <c r="H142" s="0" t="s">
        <v>146</v>
      </c>
      <c r="I142" s="0" t="n">
        <v>30000006</v>
      </c>
      <c r="J142" s="0" t="s">
        <v>147</v>
      </c>
      <c r="K142" s="0" t="s">
        <v>114</v>
      </c>
    </row>
    <row r="143" customFormat="false" ht="15.8" hidden="false" customHeight="false" outlineLevel="0" collapsed="false">
      <c r="B143" s="0" t="n">
        <v>114459</v>
      </c>
      <c r="C143" s="0" t="s">
        <v>367</v>
      </c>
      <c r="D143" s="0" t="s">
        <v>98</v>
      </c>
      <c r="E143" s="0" t="s">
        <v>99</v>
      </c>
      <c r="F143" s="0" t="s">
        <v>129</v>
      </c>
      <c r="G143" s="0" t="s">
        <v>320</v>
      </c>
      <c r="H143" s="0" t="s">
        <v>321</v>
      </c>
      <c r="I143" s="0" t="n">
        <v>30000030</v>
      </c>
      <c r="J143" s="0" t="s">
        <v>322</v>
      </c>
      <c r="K143" s="0" t="s">
        <v>205</v>
      </c>
    </row>
    <row r="144" customFormat="false" ht="15.8" hidden="false" customHeight="false" outlineLevel="0" collapsed="false">
      <c r="B144" s="0" t="n">
        <v>114678</v>
      </c>
      <c r="C144" s="0" t="s">
        <v>368</v>
      </c>
      <c r="D144" s="0" t="s">
        <v>98</v>
      </c>
      <c r="E144" s="0" t="s">
        <v>99</v>
      </c>
      <c r="F144" s="0" t="s">
        <v>129</v>
      </c>
      <c r="G144" s="0" t="s">
        <v>168</v>
      </c>
      <c r="H144" s="0" t="s">
        <v>169</v>
      </c>
      <c r="I144" s="0" t="n">
        <v>30000009</v>
      </c>
      <c r="J144" s="0" t="s">
        <v>132</v>
      </c>
      <c r="K144" s="0" t="s">
        <v>170</v>
      </c>
    </row>
    <row r="145" customFormat="false" ht="15.8" hidden="false" customHeight="false" outlineLevel="0" collapsed="false">
      <c r="B145" s="0" t="n">
        <v>115319</v>
      </c>
      <c r="C145" s="0" t="s">
        <v>369</v>
      </c>
      <c r="D145" s="0" t="s">
        <v>98</v>
      </c>
      <c r="E145" s="0" t="s">
        <v>99</v>
      </c>
      <c r="F145" s="0" t="s">
        <v>100</v>
      </c>
      <c r="G145" s="0" t="s">
        <v>273</v>
      </c>
      <c r="H145" s="0" t="s">
        <v>274</v>
      </c>
      <c r="I145" s="0" t="n">
        <v>30000004</v>
      </c>
      <c r="J145" s="0" t="s">
        <v>103</v>
      </c>
      <c r="K145" s="0" t="s">
        <v>275</v>
      </c>
    </row>
    <row r="146" customFormat="false" ht="15.8" hidden="false" customHeight="false" outlineLevel="0" collapsed="false">
      <c r="B146" s="0" t="n">
        <v>115481</v>
      </c>
      <c r="C146" s="0" t="s">
        <v>370</v>
      </c>
      <c r="D146" s="0" t="s">
        <v>98</v>
      </c>
      <c r="E146" s="0" t="s">
        <v>99</v>
      </c>
      <c r="F146" s="0" t="s">
        <v>129</v>
      </c>
      <c r="G146" s="0" t="s">
        <v>168</v>
      </c>
      <c r="H146" s="0" t="s">
        <v>169</v>
      </c>
      <c r="I146" s="0" t="n">
        <v>30000009</v>
      </c>
      <c r="J146" s="0" t="s">
        <v>132</v>
      </c>
      <c r="K146" s="0" t="s">
        <v>170</v>
      </c>
    </row>
    <row r="147" customFormat="false" ht="15.8" hidden="false" customHeight="false" outlineLevel="0" collapsed="false">
      <c r="B147" s="0" t="n">
        <v>115965</v>
      </c>
      <c r="C147" s="0" t="s">
        <v>371</v>
      </c>
      <c r="D147" s="0" t="s">
        <v>98</v>
      </c>
      <c r="E147" s="0" t="s">
        <v>99</v>
      </c>
      <c r="F147" s="0" t="s">
        <v>129</v>
      </c>
      <c r="G147" s="0" t="s">
        <v>158</v>
      </c>
      <c r="H147" s="0" t="s">
        <v>159</v>
      </c>
      <c r="I147" s="0" t="n">
        <v>30000006</v>
      </c>
      <c r="J147" s="0" t="s">
        <v>147</v>
      </c>
      <c r="K147" s="0" t="s">
        <v>244</v>
      </c>
    </row>
    <row r="148" customFormat="false" ht="15.8" hidden="false" customHeight="false" outlineLevel="0" collapsed="false">
      <c r="B148" s="0" t="n">
        <v>116657</v>
      </c>
      <c r="C148" s="0" t="s">
        <v>372</v>
      </c>
      <c r="D148" s="0" t="s">
        <v>98</v>
      </c>
      <c r="E148" s="0" t="s">
        <v>99</v>
      </c>
      <c r="F148" s="0" t="s">
        <v>129</v>
      </c>
      <c r="G148" s="0" t="s">
        <v>130</v>
      </c>
      <c r="H148" s="0" t="s">
        <v>131</v>
      </c>
      <c r="I148" s="0" t="n">
        <v>30000009</v>
      </c>
      <c r="J148" s="0" t="s">
        <v>132</v>
      </c>
      <c r="K148" s="0" t="s">
        <v>119</v>
      </c>
    </row>
    <row r="149" customFormat="false" ht="15.8" hidden="false" customHeight="false" outlineLevel="0" collapsed="false">
      <c r="B149" s="0" t="n">
        <v>116899</v>
      </c>
      <c r="C149" s="0" t="s">
        <v>373</v>
      </c>
      <c r="D149" s="0" t="s">
        <v>98</v>
      </c>
      <c r="E149" s="0" t="s">
        <v>99</v>
      </c>
      <c r="F149" s="0" t="s">
        <v>129</v>
      </c>
      <c r="G149" s="0" t="s">
        <v>232</v>
      </c>
      <c r="H149" s="0" t="s">
        <v>233</v>
      </c>
      <c r="I149" s="0" t="n">
        <v>30000006</v>
      </c>
      <c r="J149" s="0" t="s">
        <v>147</v>
      </c>
      <c r="K149" s="0" t="s">
        <v>119</v>
      </c>
    </row>
    <row r="150" customFormat="false" ht="15.8" hidden="false" customHeight="false" outlineLevel="0" collapsed="false">
      <c r="B150" s="0" t="n">
        <v>116900</v>
      </c>
      <c r="C150" s="0" t="s">
        <v>374</v>
      </c>
      <c r="D150" s="0" t="s">
        <v>98</v>
      </c>
      <c r="E150" s="0" t="s">
        <v>99</v>
      </c>
      <c r="F150" s="0" t="s">
        <v>129</v>
      </c>
      <c r="G150" s="0" t="s">
        <v>264</v>
      </c>
      <c r="H150" s="0" t="s">
        <v>265</v>
      </c>
      <c r="I150" s="0" t="n">
        <v>30000009</v>
      </c>
      <c r="J150" s="0" t="s">
        <v>132</v>
      </c>
      <c r="K150" s="0" t="s">
        <v>119</v>
      </c>
    </row>
    <row r="151" customFormat="false" ht="15.8" hidden="false" customHeight="false" outlineLevel="0" collapsed="false">
      <c r="B151" s="0" t="n">
        <v>117337</v>
      </c>
      <c r="C151" s="0" t="s">
        <v>375</v>
      </c>
      <c r="D151" s="0" t="s">
        <v>98</v>
      </c>
      <c r="E151" s="0" t="s">
        <v>99</v>
      </c>
      <c r="F151" s="0" t="s">
        <v>129</v>
      </c>
      <c r="G151" s="0" t="s">
        <v>376</v>
      </c>
      <c r="H151" s="0" t="s">
        <v>377</v>
      </c>
      <c r="I151" s="0" t="n">
        <v>30000008</v>
      </c>
      <c r="J151" s="0" t="s">
        <v>214</v>
      </c>
      <c r="K151" s="0" t="s">
        <v>377</v>
      </c>
    </row>
    <row r="152" customFormat="false" ht="15.8" hidden="false" customHeight="false" outlineLevel="0" collapsed="false">
      <c r="B152" s="0" t="n">
        <v>117504</v>
      </c>
      <c r="C152" s="0" t="s">
        <v>378</v>
      </c>
      <c r="D152" s="0" t="s">
        <v>98</v>
      </c>
      <c r="E152" s="0" t="s">
        <v>99</v>
      </c>
      <c r="F152" s="0" t="s">
        <v>100</v>
      </c>
      <c r="G152" s="0" t="s">
        <v>289</v>
      </c>
      <c r="H152" s="0" t="s">
        <v>290</v>
      </c>
      <c r="I152" s="0" t="n">
        <v>30000006</v>
      </c>
      <c r="J152" s="0" t="s">
        <v>147</v>
      </c>
      <c r="K152" s="0" t="s">
        <v>114</v>
      </c>
    </row>
    <row r="153" customFormat="false" ht="15.8" hidden="false" customHeight="false" outlineLevel="0" collapsed="false">
      <c r="B153" s="0" t="n">
        <v>118030</v>
      </c>
      <c r="C153" s="0" t="s">
        <v>379</v>
      </c>
      <c r="D153" s="0" t="s">
        <v>98</v>
      </c>
      <c r="E153" s="0" t="s">
        <v>99</v>
      </c>
      <c r="F153" s="0" t="s">
        <v>129</v>
      </c>
      <c r="G153" s="0" t="s">
        <v>145</v>
      </c>
      <c r="H153" s="0" t="s">
        <v>146</v>
      </c>
      <c r="I153" s="0" t="n">
        <v>30000006</v>
      </c>
      <c r="J153" s="0" t="s">
        <v>147</v>
      </c>
      <c r="K153" s="0" t="s">
        <v>114</v>
      </c>
    </row>
    <row r="154" customFormat="false" ht="15.8" hidden="false" customHeight="false" outlineLevel="0" collapsed="false">
      <c r="B154" s="0" t="n">
        <v>118334</v>
      </c>
      <c r="C154" s="0" t="s">
        <v>380</v>
      </c>
      <c r="D154" s="0" t="s">
        <v>98</v>
      </c>
      <c r="E154" s="0" t="s">
        <v>99</v>
      </c>
      <c r="F154" s="0" t="s">
        <v>129</v>
      </c>
      <c r="G154" s="0" t="s">
        <v>273</v>
      </c>
      <c r="H154" s="0" t="s">
        <v>274</v>
      </c>
      <c r="I154" s="0" t="n">
        <v>30000034</v>
      </c>
      <c r="J154" s="0" t="s">
        <v>163</v>
      </c>
      <c r="K154" s="0" t="s">
        <v>275</v>
      </c>
    </row>
    <row r="155" customFormat="false" ht="15.8" hidden="false" customHeight="false" outlineLevel="0" collapsed="false">
      <c r="B155" s="0" t="n">
        <v>118346</v>
      </c>
      <c r="C155" s="0" t="s">
        <v>381</v>
      </c>
      <c r="D155" s="0" t="s">
        <v>98</v>
      </c>
      <c r="E155" s="0" t="s">
        <v>99</v>
      </c>
      <c r="F155" s="0" t="s">
        <v>129</v>
      </c>
      <c r="G155" s="0" t="s">
        <v>142</v>
      </c>
      <c r="H155" s="0" t="s">
        <v>143</v>
      </c>
      <c r="I155" s="0" t="n">
        <v>30000014</v>
      </c>
      <c r="J155" s="0" t="s">
        <v>255</v>
      </c>
      <c r="K155" s="0" t="s">
        <v>110</v>
      </c>
    </row>
    <row r="156" customFormat="false" ht="15.8" hidden="false" customHeight="false" outlineLevel="0" collapsed="false">
      <c r="B156" s="0" t="n">
        <v>118754</v>
      </c>
      <c r="C156" s="0" t="s">
        <v>382</v>
      </c>
      <c r="D156" s="0" t="s">
        <v>98</v>
      </c>
      <c r="E156" s="0" t="s">
        <v>99</v>
      </c>
      <c r="F156" s="0" t="s">
        <v>129</v>
      </c>
      <c r="G156" s="0" t="s">
        <v>177</v>
      </c>
      <c r="H156" s="0" t="s">
        <v>178</v>
      </c>
      <c r="I156" s="0" t="n">
        <v>30000013</v>
      </c>
      <c r="J156" s="0" t="s">
        <v>217</v>
      </c>
      <c r="K156" s="0" t="s">
        <v>383</v>
      </c>
    </row>
    <row r="157" customFormat="false" ht="15.8" hidden="false" customHeight="false" outlineLevel="0" collapsed="false">
      <c r="B157" s="0" t="n">
        <v>119039</v>
      </c>
      <c r="C157" s="0" t="s">
        <v>384</v>
      </c>
      <c r="D157" s="0" t="s">
        <v>98</v>
      </c>
      <c r="E157" s="0" t="s">
        <v>99</v>
      </c>
      <c r="F157" s="0" t="s">
        <v>100</v>
      </c>
      <c r="G157" s="0" t="s">
        <v>289</v>
      </c>
      <c r="H157" s="0" t="s">
        <v>290</v>
      </c>
      <c r="I157" s="0" t="n">
        <v>30000006</v>
      </c>
      <c r="J157" s="0" t="s">
        <v>147</v>
      </c>
      <c r="K157" s="0" t="s">
        <v>114</v>
      </c>
    </row>
    <row r="158" customFormat="false" ht="15.8" hidden="false" customHeight="false" outlineLevel="0" collapsed="false">
      <c r="B158" s="0" t="n">
        <v>119655</v>
      </c>
      <c r="C158" s="0" t="s">
        <v>385</v>
      </c>
      <c r="D158" s="0" t="s">
        <v>98</v>
      </c>
      <c r="E158" s="0" t="s">
        <v>99</v>
      </c>
      <c r="F158" s="0" t="s">
        <v>129</v>
      </c>
      <c r="G158" s="0" t="s">
        <v>225</v>
      </c>
      <c r="H158" s="0" t="s">
        <v>226</v>
      </c>
      <c r="I158" s="0" t="n">
        <v>30000009</v>
      </c>
      <c r="J158" s="0" t="s">
        <v>132</v>
      </c>
      <c r="K158" s="0" t="s">
        <v>119</v>
      </c>
    </row>
    <row r="159" customFormat="false" ht="15.8" hidden="false" customHeight="false" outlineLevel="0" collapsed="false">
      <c r="B159" s="0" t="n">
        <v>119833</v>
      </c>
      <c r="C159" s="0" t="s">
        <v>386</v>
      </c>
      <c r="D159" s="0" t="s">
        <v>98</v>
      </c>
      <c r="E159" s="0" t="s">
        <v>99</v>
      </c>
      <c r="F159" s="0" t="s">
        <v>129</v>
      </c>
      <c r="G159" s="0" t="s">
        <v>177</v>
      </c>
      <c r="H159" s="0" t="s">
        <v>178</v>
      </c>
      <c r="I159" s="0" t="n">
        <v>30000013</v>
      </c>
      <c r="J159" s="0" t="s">
        <v>217</v>
      </c>
      <c r="K159" s="0" t="s">
        <v>383</v>
      </c>
    </row>
    <row r="160" customFormat="false" ht="15.8" hidden="false" customHeight="false" outlineLevel="0" collapsed="false">
      <c r="B160" s="0" t="n">
        <v>120080</v>
      </c>
      <c r="C160" s="0" t="s">
        <v>387</v>
      </c>
      <c r="D160" s="0" t="s">
        <v>98</v>
      </c>
      <c r="E160" s="0" t="s">
        <v>99</v>
      </c>
      <c r="F160" s="0" t="s">
        <v>129</v>
      </c>
      <c r="G160" s="0" t="s">
        <v>273</v>
      </c>
      <c r="H160" s="0" t="s">
        <v>274</v>
      </c>
      <c r="I160" s="0" t="n">
        <v>30000034</v>
      </c>
      <c r="J160" s="0" t="s">
        <v>163</v>
      </c>
      <c r="K160" s="0" t="s">
        <v>275</v>
      </c>
    </row>
    <row r="161" customFormat="false" ht="15.8" hidden="false" customHeight="false" outlineLevel="0" collapsed="false">
      <c r="B161" s="0" t="n">
        <v>120184</v>
      </c>
      <c r="C161" s="0" t="s">
        <v>388</v>
      </c>
      <c r="D161" s="0" t="s">
        <v>98</v>
      </c>
      <c r="E161" s="0" t="s">
        <v>99</v>
      </c>
      <c r="F161" s="0" t="s">
        <v>129</v>
      </c>
      <c r="G161" s="0" t="s">
        <v>376</v>
      </c>
      <c r="H161" s="0" t="s">
        <v>377</v>
      </c>
      <c r="I161" s="0" t="n">
        <v>30000008</v>
      </c>
      <c r="J161" s="0" t="s">
        <v>214</v>
      </c>
      <c r="K161" s="0" t="s">
        <v>377</v>
      </c>
    </row>
    <row r="162" customFormat="false" ht="15.8" hidden="false" customHeight="false" outlineLevel="0" collapsed="false">
      <c r="B162" s="0" t="n">
        <v>120693</v>
      </c>
      <c r="C162" s="0" t="s">
        <v>389</v>
      </c>
      <c r="D162" s="0" t="s">
        <v>98</v>
      </c>
      <c r="E162" s="0" t="s">
        <v>99</v>
      </c>
      <c r="F162" s="0" t="s">
        <v>129</v>
      </c>
      <c r="G162" s="0" t="s">
        <v>180</v>
      </c>
      <c r="H162" s="0" t="s">
        <v>181</v>
      </c>
      <c r="I162" s="0" t="n">
        <v>30000009</v>
      </c>
      <c r="J162" s="0" t="s">
        <v>132</v>
      </c>
      <c r="K162" s="0" t="s">
        <v>119</v>
      </c>
    </row>
    <row r="163" customFormat="false" ht="15.8" hidden="false" customHeight="false" outlineLevel="0" collapsed="false">
      <c r="B163" s="0" t="n">
        <v>121048</v>
      </c>
      <c r="C163" s="0" t="s">
        <v>390</v>
      </c>
      <c r="D163" s="0" t="s">
        <v>98</v>
      </c>
      <c r="E163" s="0" t="s">
        <v>99</v>
      </c>
      <c r="F163" s="0" t="s">
        <v>129</v>
      </c>
      <c r="G163" s="0" t="s">
        <v>149</v>
      </c>
      <c r="H163" s="0" t="s">
        <v>150</v>
      </c>
      <c r="I163" s="0" t="n">
        <v>30000009</v>
      </c>
      <c r="J163" s="0" t="s">
        <v>132</v>
      </c>
      <c r="K163" s="0" t="s">
        <v>119</v>
      </c>
    </row>
    <row r="164" customFormat="false" ht="15.8" hidden="false" customHeight="false" outlineLevel="0" collapsed="false">
      <c r="B164" s="0" t="n">
        <v>121119</v>
      </c>
      <c r="C164" s="0" t="s">
        <v>391</v>
      </c>
      <c r="D164" s="0" t="s">
        <v>98</v>
      </c>
      <c r="E164" s="0" t="s">
        <v>99</v>
      </c>
      <c r="F164" s="0" t="s">
        <v>106</v>
      </c>
      <c r="G164" s="0" t="s">
        <v>392</v>
      </c>
      <c r="H164" s="0" t="s">
        <v>393</v>
      </c>
      <c r="I164" s="0" t="n">
        <v>30000069</v>
      </c>
      <c r="J164" s="0" t="s">
        <v>109</v>
      </c>
      <c r="K164" s="0" t="s">
        <v>114</v>
      </c>
    </row>
    <row r="165" customFormat="false" ht="15.8" hidden="false" customHeight="false" outlineLevel="0" collapsed="false">
      <c r="B165" s="0" t="n">
        <v>121167</v>
      </c>
      <c r="C165" s="0" t="s">
        <v>394</v>
      </c>
      <c r="D165" s="0" t="s">
        <v>98</v>
      </c>
      <c r="E165" s="0" t="s">
        <v>99</v>
      </c>
      <c r="F165" s="0" t="s">
        <v>129</v>
      </c>
      <c r="G165" s="0" t="s">
        <v>177</v>
      </c>
      <c r="H165" s="0" t="s">
        <v>178</v>
      </c>
      <c r="I165" s="0" t="n">
        <v>30000006</v>
      </c>
      <c r="J165" s="0" t="s">
        <v>147</v>
      </c>
      <c r="K165" s="0" t="s">
        <v>395</v>
      </c>
    </row>
    <row r="166" customFormat="false" ht="15.8" hidden="false" customHeight="false" outlineLevel="0" collapsed="false">
      <c r="B166" s="0" t="n">
        <v>121444</v>
      </c>
      <c r="C166" s="0" t="s">
        <v>396</v>
      </c>
      <c r="D166" s="0" t="s">
        <v>98</v>
      </c>
      <c r="E166" s="0" t="s">
        <v>99</v>
      </c>
      <c r="F166" s="0" t="s">
        <v>129</v>
      </c>
      <c r="G166" s="0" t="s">
        <v>238</v>
      </c>
      <c r="H166" s="0" t="s">
        <v>239</v>
      </c>
      <c r="I166" s="0" t="n">
        <v>30000060</v>
      </c>
      <c r="J166" s="0" t="s">
        <v>240</v>
      </c>
      <c r="K166" s="0" t="s">
        <v>114</v>
      </c>
    </row>
    <row r="167" customFormat="false" ht="15.8" hidden="false" customHeight="false" outlineLevel="0" collapsed="false">
      <c r="B167" s="0" t="n">
        <v>121504</v>
      </c>
      <c r="C167" s="0" t="s">
        <v>397</v>
      </c>
      <c r="D167" s="0" t="s">
        <v>98</v>
      </c>
      <c r="E167" s="0" t="s">
        <v>99</v>
      </c>
      <c r="F167" s="0" t="s">
        <v>129</v>
      </c>
      <c r="G167" s="0" t="s">
        <v>107</v>
      </c>
      <c r="H167" s="0" t="s">
        <v>108</v>
      </c>
      <c r="I167" s="0" t="n">
        <v>30000014</v>
      </c>
      <c r="J167" s="0" t="s">
        <v>255</v>
      </c>
      <c r="K167" s="0" t="s">
        <v>110</v>
      </c>
    </row>
    <row r="168" customFormat="false" ht="15.8" hidden="false" customHeight="false" outlineLevel="0" collapsed="false">
      <c r="B168" s="0" t="n">
        <v>121769</v>
      </c>
      <c r="C168" s="0" t="s">
        <v>398</v>
      </c>
      <c r="D168" s="0" t="s">
        <v>98</v>
      </c>
      <c r="E168" s="0" t="s">
        <v>99</v>
      </c>
      <c r="F168" s="0" t="s">
        <v>129</v>
      </c>
      <c r="G168" s="0" t="s">
        <v>376</v>
      </c>
      <c r="H168" s="0" t="s">
        <v>377</v>
      </c>
      <c r="I168" s="0" t="n">
        <v>30000008</v>
      </c>
      <c r="J168" s="0" t="s">
        <v>214</v>
      </c>
      <c r="K168" s="0" t="s">
        <v>377</v>
      </c>
    </row>
    <row r="169" customFormat="false" ht="15.8" hidden="false" customHeight="false" outlineLevel="0" collapsed="false">
      <c r="B169" s="0" t="n">
        <v>121948</v>
      </c>
      <c r="C169" s="0" t="s">
        <v>399</v>
      </c>
      <c r="D169" s="0" t="s">
        <v>98</v>
      </c>
      <c r="E169" s="0" t="s">
        <v>99</v>
      </c>
      <c r="F169" s="0" t="s">
        <v>129</v>
      </c>
      <c r="G169" s="0" t="s">
        <v>273</v>
      </c>
      <c r="H169" s="0" t="s">
        <v>274</v>
      </c>
      <c r="I169" s="0" t="n">
        <v>30000034</v>
      </c>
      <c r="J169" s="0" t="s">
        <v>163</v>
      </c>
      <c r="K169" s="0" t="s">
        <v>275</v>
      </c>
    </row>
    <row r="170" customFormat="false" ht="15.8" hidden="false" customHeight="false" outlineLevel="0" collapsed="false">
      <c r="B170" s="0" t="n">
        <v>121960</v>
      </c>
      <c r="C170" s="0" t="s">
        <v>400</v>
      </c>
      <c r="D170" s="0" t="s">
        <v>98</v>
      </c>
      <c r="E170" s="0" t="s">
        <v>99</v>
      </c>
      <c r="F170" s="0" t="s">
        <v>100</v>
      </c>
      <c r="G170" s="0" t="s">
        <v>289</v>
      </c>
      <c r="H170" s="0" t="s">
        <v>290</v>
      </c>
      <c r="I170" s="0" t="n">
        <v>30000006</v>
      </c>
      <c r="J170" s="0" t="s">
        <v>147</v>
      </c>
      <c r="K170" s="0" t="s">
        <v>114</v>
      </c>
    </row>
    <row r="171" customFormat="false" ht="15.8" hidden="false" customHeight="false" outlineLevel="0" collapsed="false">
      <c r="B171" s="0" t="n">
        <v>122411</v>
      </c>
      <c r="C171" s="0" t="s">
        <v>401</v>
      </c>
      <c r="D171" s="0" t="s">
        <v>98</v>
      </c>
      <c r="E171" s="0" t="s">
        <v>99</v>
      </c>
      <c r="F171" s="0" t="s">
        <v>129</v>
      </c>
      <c r="G171" s="0" t="s">
        <v>376</v>
      </c>
      <c r="H171" s="0" t="s">
        <v>377</v>
      </c>
      <c r="I171" s="0" t="n">
        <v>30000008</v>
      </c>
      <c r="J171" s="0" t="s">
        <v>214</v>
      </c>
      <c r="K171" s="0" t="s">
        <v>377</v>
      </c>
    </row>
    <row r="172" customFormat="false" ht="15.8" hidden="false" customHeight="false" outlineLevel="0" collapsed="false">
      <c r="B172" s="0" t="n">
        <v>122525</v>
      </c>
      <c r="C172" s="0" t="s">
        <v>402</v>
      </c>
      <c r="D172" s="0" t="s">
        <v>98</v>
      </c>
      <c r="E172" s="0" t="s">
        <v>99</v>
      </c>
      <c r="F172" s="0" t="s">
        <v>129</v>
      </c>
      <c r="G172" s="0" t="s">
        <v>177</v>
      </c>
      <c r="H172" s="0" t="s">
        <v>178</v>
      </c>
      <c r="I172" s="0" t="n">
        <v>30000006</v>
      </c>
      <c r="J172" s="0" t="s">
        <v>147</v>
      </c>
      <c r="K172" s="0" t="s">
        <v>395</v>
      </c>
    </row>
    <row r="173" customFormat="false" ht="15.8" hidden="false" customHeight="false" outlineLevel="0" collapsed="false">
      <c r="B173" s="0" t="n">
        <v>122619</v>
      </c>
      <c r="C173" s="0" t="s">
        <v>403</v>
      </c>
      <c r="D173" s="0" t="s">
        <v>98</v>
      </c>
      <c r="E173" s="0" t="s">
        <v>99</v>
      </c>
      <c r="F173" s="0" t="s">
        <v>129</v>
      </c>
      <c r="G173" s="0" t="s">
        <v>189</v>
      </c>
      <c r="H173" s="0" t="s">
        <v>190</v>
      </c>
      <c r="I173" s="0" t="n">
        <v>30000006</v>
      </c>
      <c r="J173" s="0" t="s">
        <v>147</v>
      </c>
      <c r="K173" s="0" t="s">
        <v>114</v>
      </c>
    </row>
    <row r="174" customFormat="false" ht="15.8" hidden="false" customHeight="false" outlineLevel="0" collapsed="false">
      <c r="B174" s="0" t="n">
        <v>122694</v>
      </c>
      <c r="C174" s="0" t="s">
        <v>404</v>
      </c>
      <c r="D174" s="0" t="s">
        <v>98</v>
      </c>
      <c r="E174" s="0" t="s">
        <v>99</v>
      </c>
      <c r="F174" s="0" t="s">
        <v>129</v>
      </c>
      <c r="G174" s="0" t="s">
        <v>145</v>
      </c>
      <c r="H174" s="0" t="s">
        <v>146</v>
      </c>
      <c r="I174" s="0" t="n">
        <v>30000006</v>
      </c>
      <c r="J174" s="0" t="s">
        <v>147</v>
      </c>
      <c r="K174" s="0" t="s">
        <v>114</v>
      </c>
    </row>
    <row r="175" customFormat="false" ht="15.8" hidden="false" customHeight="false" outlineLevel="0" collapsed="false">
      <c r="B175" s="0" t="n">
        <v>122906</v>
      </c>
      <c r="C175" s="0" t="s">
        <v>405</v>
      </c>
      <c r="D175" s="0" t="s">
        <v>98</v>
      </c>
      <c r="E175" s="0" t="s">
        <v>99</v>
      </c>
      <c r="F175" s="0" t="s">
        <v>129</v>
      </c>
      <c r="G175" s="0" t="s">
        <v>406</v>
      </c>
      <c r="H175" s="0" t="s">
        <v>407</v>
      </c>
      <c r="I175" s="0" t="n">
        <v>30000009</v>
      </c>
      <c r="J175" s="0" t="s">
        <v>132</v>
      </c>
      <c r="K175" s="0" t="s">
        <v>119</v>
      </c>
    </row>
    <row r="176" customFormat="false" ht="15.8" hidden="false" customHeight="false" outlineLevel="0" collapsed="false">
      <c r="B176" s="0" t="n">
        <v>123724</v>
      </c>
      <c r="C176" s="0" t="s">
        <v>408</v>
      </c>
      <c r="D176" s="0" t="s">
        <v>98</v>
      </c>
      <c r="E176" s="0" t="s">
        <v>99</v>
      </c>
      <c r="F176" s="0" t="s">
        <v>106</v>
      </c>
      <c r="G176" s="0" t="s">
        <v>310</v>
      </c>
      <c r="H176" s="0" t="s">
        <v>311</v>
      </c>
      <c r="I176" s="0" t="n">
        <v>30000074</v>
      </c>
      <c r="J176" s="0" t="s">
        <v>118</v>
      </c>
      <c r="K176" s="0" t="s">
        <v>119</v>
      </c>
    </row>
    <row r="177" customFormat="false" ht="15.8" hidden="false" customHeight="false" outlineLevel="0" collapsed="false">
      <c r="B177" s="0" t="n">
        <v>124005</v>
      </c>
      <c r="C177" s="0" t="s">
        <v>409</v>
      </c>
      <c r="D177" s="0" t="s">
        <v>98</v>
      </c>
      <c r="E177" s="0" t="s">
        <v>99</v>
      </c>
      <c r="F177" s="0" t="s">
        <v>129</v>
      </c>
      <c r="G177" s="0" t="s">
        <v>180</v>
      </c>
      <c r="H177" s="0" t="s">
        <v>181</v>
      </c>
      <c r="I177" s="0" t="n">
        <v>30000043</v>
      </c>
      <c r="J177" s="0" t="s">
        <v>136</v>
      </c>
      <c r="K177" s="0" t="s">
        <v>119</v>
      </c>
    </row>
    <row r="178" customFormat="false" ht="15.8" hidden="false" customHeight="false" outlineLevel="0" collapsed="false">
      <c r="B178" s="0" t="n">
        <v>124013</v>
      </c>
      <c r="C178" s="0" t="s">
        <v>410</v>
      </c>
      <c r="D178" s="0" t="s">
        <v>98</v>
      </c>
      <c r="E178" s="0" t="s">
        <v>99</v>
      </c>
      <c r="F178" s="0" t="s">
        <v>106</v>
      </c>
      <c r="G178" s="0" t="s">
        <v>310</v>
      </c>
      <c r="H178" s="0" t="s">
        <v>311</v>
      </c>
      <c r="I178" s="0" t="n">
        <v>30000074</v>
      </c>
      <c r="J178" s="0" t="s">
        <v>118</v>
      </c>
      <c r="K178" s="0" t="s">
        <v>119</v>
      </c>
    </row>
    <row r="179" customFormat="false" ht="15.8" hidden="false" customHeight="false" outlineLevel="0" collapsed="false">
      <c r="B179" s="0" t="n">
        <v>125348</v>
      </c>
      <c r="C179" s="0" t="s">
        <v>411</v>
      </c>
      <c r="D179" s="0" t="s">
        <v>98</v>
      </c>
      <c r="E179" s="0" t="s">
        <v>99</v>
      </c>
      <c r="F179" s="0" t="s">
        <v>129</v>
      </c>
      <c r="G179" s="0" t="s">
        <v>177</v>
      </c>
      <c r="H179" s="0" t="s">
        <v>178</v>
      </c>
      <c r="I179" s="0" t="n">
        <v>30000006</v>
      </c>
      <c r="J179" s="0" t="s">
        <v>147</v>
      </c>
      <c r="K179" s="0" t="s">
        <v>395</v>
      </c>
    </row>
    <row r="180" customFormat="false" ht="15.8" hidden="false" customHeight="false" outlineLevel="0" collapsed="false">
      <c r="B180" s="0" t="n">
        <v>125615</v>
      </c>
      <c r="C180" s="0" t="s">
        <v>412</v>
      </c>
      <c r="D180" s="0" t="s">
        <v>98</v>
      </c>
      <c r="E180" s="0" t="s">
        <v>99</v>
      </c>
      <c r="F180" s="0" t="s">
        <v>129</v>
      </c>
      <c r="G180" s="0" t="s">
        <v>158</v>
      </c>
      <c r="H180" s="0" t="s">
        <v>159</v>
      </c>
      <c r="I180" s="0" t="n">
        <v>30000006</v>
      </c>
      <c r="J180" s="0" t="s">
        <v>147</v>
      </c>
      <c r="K180" s="0" t="s">
        <v>244</v>
      </c>
    </row>
    <row r="181" customFormat="false" ht="15.8" hidden="false" customHeight="false" outlineLevel="0" collapsed="false">
      <c r="B181" s="0" t="n">
        <v>126027</v>
      </c>
      <c r="C181" s="0" t="s">
        <v>413</v>
      </c>
      <c r="D181" s="0" t="s">
        <v>98</v>
      </c>
      <c r="E181" s="0" t="s">
        <v>99</v>
      </c>
      <c r="F181" s="0" t="s">
        <v>100</v>
      </c>
      <c r="G181" s="0" t="s">
        <v>225</v>
      </c>
      <c r="H181" s="0" t="s">
        <v>226</v>
      </c>
      <c r="I181" s="0" t="n">
        <v>30000004</v>
      </c>
      <c r="J181" s="0" t="s">
        <v>103</v>
      </c>
      <c r="K181" s="0" t="s">
        <v>119</v>
      </c>
    </row>
    <row r="182" customFormat="false" ht="15.8" hidden="false" customHeight="false" outlineLevel="0" collapsed="false">
      <c r="B182" s="0" t="n">
        <v>126398</v>
      </c>
      <c r="C182" s="0" t="s">
        <v>414</v>
      </c>
      <c r="D182" s="0" t="s">
        <v>98</v>
      </c>
      <c r="E182" s="0" t="s">
        <v>99</v>
      </c>
      <c r="F182" s="0" t="s">
        <v>129</v>
      </c>
      <c r="G182" s="0" t="s">
        <v>180</v>
      </c>
      <c r="H182" s="0" t="s">
        <v>181</v>
      </c>
      <c r="I182" s="0" t="n">
        <v>30000009</v>
      </c>
      <c r="J182" s="0" t="s">
        <v>132</v>
      </c>
      <c r="K182" s="0" t="s">
        <v>119</v>
      </c>
    </row>
    <row r="183" customFormat="false" ht="15.8" hidden="false" customHeight="false" outlineLevel="0" collapsed="false">
      <c r="B183" s="0" t="n">
        <v>126467</v>
      </c>
      <c r="C183" s="0" t="s">
        <v>415</v>
      </c>
      <c r="D183" s="0" t="s">
        <v>98</v>
      </c>
      <c r="E183" s="0" t="s">
        <v>99</v>
      </c>
      <c r="F183" s="0" t="s">
        <v>129</v>
      </c>
      <c r="G183" s="0" t="s">
        <v>145</v>
      </c>
      <c r="H183" s="0" t="s">
        <v>146</v>
      </c>
      <c r="I183" s="0" t="n">
        <v>30000006</v>
      </c>
      <c r="J183" s="0" t="s">
        <v>147</v>
      </c>
      <c r="K183" s="0" t="s">
        <v>114</v>
      </c>
    </row>
    <row r="184" customFormat="false" ht="15.8" hidden="false" customHeight="false" outlineLevel="0" collapsed="false">
      <c r="B184" s="0" t="n">
        <v>126814</v>
      </c>
      <c r="C184" s="0" t="s">
        <v>416</v>
      </c>
      <c r="D184" s="0" t="s">
        <v>98</v>
      </c>
      <c r="E184" s="0" t="s">
        <v>99</v>
      </c>
      <c r="F184" s="0" t="s">
        <v>129</v>
      </c>
      <c r="G184" s="0" t="s">
        <v>417</v>
      </c>
      <c r="H184" s="0" t="s">
        <v>418</v>
      </c>
      <c r="I184" s="0" t="n">
        <v>30000043</v>
      </c>
      <c r="J184" s="0" t="s">
        <v>136</v>
      </c>
      <c r="K184" s="0" t="s">
        <v>119</v>
      </c>
    </row>
    <row r="185" customFormat="false" ht="15.8" hidden="false" customHeight="false" outlineLevel="0" collapsed="false">
      <c r="B185" s="0" t="n">
        <v>126819</v>
      </c>
      <c r="C185" s="0" t="s">
        <v>419</v>
      </c>
      <c r="D185" s="0" t="s">
        <v>98</v>
      </c>
      <c r="E185" s="0" t="s">
        <v>99</v>
      </c>
      <c r="F185" s="0" t="s">
        <v>129</v>
      </c>
      <c r="G185" s="0" t="s">
        <v>229</v>
      </c>
      <c r="H185" s="0" t="s">
        <v>230</v>
      </c>
      <c r="I185" s="0" t="n">
        <v>30000009</v>
      </c>
      <c r="J185" s="0" t="s">
        <v>132</v>
      </c>
      <c r="K185" s="0" t="s">
        <v>119</v>
      </c>
    </row>
    <row r="186" customFormat="false" ht="15.8" hidden="false" customHeight="false" outlineLevel="0" collapsed="false">
      <c r="B186" s="0" t="n">
        <v>126826</v>
      </c>
      <c r="C186" s="0" t="s">
        <v>420</v>
      </c>
      <c r="D186" s="0" t="s">
        <v>98</v>
      </c>
      <c r="E186" s="0" t="s">
        <v>99</v>
      </c>
      <c r="F186" s="0" t="s">
        <v>129</v>
      </c>
      <c r="G186" s="0" t="s">
        <v>145</v>
      </c>
      <c r="H186" s="0" t="s">
        <v>146</v>
      </c>
      <c r="I186" s="0" t="n">
        <v>30000006</v>
      </c>
      <c r="J186" s="0" t="s">
        <v>147</v>
      </c>
      <c r="K186" s="0" t="s">
        <v>114</v>
      </c>
    </row>
    <row r="187" customFormat="false" ht="15.8" hidden="false" customHeight="false" outlineLevel="0" collapsed="false">
      <c r="B187" s="0" t="n">
        <v>127209</v>
      </c>
      <c r="C187" s="0" t="s">
        <v>421</v>
      </c>
      <c r="D187" s="0" t="s">
        <v>98</v>
      </c>
      <c r="E187" s="0" t="s">
        <v>99</v>
      </c>
      <c r="F187" s="0" t="s">
        <v>129</v>
      </c>
      <c r="G187" s="0" t="s">
        <v>192</v>
      </c>
      <c r="H187" s="0" t="s">
        <v>193</v>
      </c>
      <c r="I187" s="0" t="n">
        <v>30000006</v>
      </c>
      <c r="J187" s="0" t="s">
        <v>147</v>
      </c>
      <c r="K187" s="0" t="s">
        <v>114</v>
      </c>
    </row>
    <row r="188" customFormat="false" ht="15.8" hidden="false" customHeight="false" outlineLevel="0" collapsed="false">
      <c r="B188" s="0" t="n">
        <v>127493</v>
      </c>
      <c r="C188" s="0" t="s">
        <v>422</v>
      </c>
      <c r="D188" s="0" t="s">
        <v>98</v>
      </c>
      <c r="E188" s="0" t="s">
        <v>99</v>
      </c>
      <c r="F188" s="0" t="s">
        <v>100</v>
      </c>
      <c r="G188" s="0" t="s">
        <v>423</v>
      </c>
      <c r="H188" s="0" t="s">
        <v>424</v>
      </c>
      <c r="I188" s="0" t="n">
        <v>30000010</v>
      </c>
      <c r="J188" s="0" t="s">
        <v>152</v>
      </c>
      <c r="K188" s="0" t="s">
        <v>119</v>
      </c>
    </row>
    <row r="189" customFormat="false" ht="15.8" hidden="false" customHeight="false" outlineLevel="0" collapsed="false">
      <c r="B189" s="0" t="n">
        <v>127574</v>
      </c>
      <c r="C189" s="0" t="s">
        <v>425</v>
      </c>
      <c r="D189" s="0" t="s">
        <v>98</v>
      </c>
      <c r="E189" s="0" t="s">
        <v>99</v>
      </c>
      <c r="F189" s="0" t="s">
        <v>129</v>
      </c>
      <c r="G189" s="0" t="s">
        <v>423</v>
      </c>
      <c r="H189" s="0" t="s">
        <v>424</v>
      </c>
      <c r="I189" s="0" t="n">
        <v>30000009</v>
      </c>
      <c r="J189" s="0" t="s">
        <v>132</v>
      </c>
      <c r="K189" s="0" t="s">
        <v>119</v>
      </c>
    </row>
    <row r="190" customFormat="false" ht="15.8" hidden="false" customHeight="false" outlineLevel="0" collapsed="false">
      <c r="B190" s="0" t="n">
        <v>127992</v>
      </c>
      <c r="C190" s="0" t="s">
        <v>426</v>
      </c>
      <c r="D190" s="0" t="s">
        <v>98</v>
      </c>
      <c r="E190" s="0" t="s">
        <v>99</v>
      </c>
      <c r="F190" s="0" t="s">
        <v>129</v>
      </c>
      <c r="G190" s="0" t="s">
        <v>427</v>
      </c>
      <c r="H190" s="0" t="s">
        <v>428</v>
      </c>
      <c r="I190" s="0" t="n">
        <v>30000009</v>
      </c>
      <c r="J190" s="0" t="s">
        <v>132</v>
      </c>
      <c r="K190" s="0" t="s">
        <v>119</v>
      </c>
    </row>
    <row r="191" customFormat="false" ht="15.8" hidden="false" customHeight="false" outlineLevel="0" collapsed="false">
      <c r="B191" s="0" t="n">
        <v>128170</v>
      </c>
      <c r="C191" s="0" t="s">
        <v>429</v>
      </c>
      <c r="D191" s="0" t="s">
        <v>98</v>
      </c>
      <c r="E191" s="0" t="s">
        <v>99</v>
      </c>
      <c r="F191" s="0" t="s">
        <v>106</v>
      </c>
      <c r="G191" s="0" t="s">
        <v>310</v>
      </c>
      <c r="H191" s="0" t="s">
        <v>311</v>
      </c>
      <c r="I191" s="0" t="n">
        <v>30000074</v>
      </c>
      <c r="J191" s="0" t="s">
        <v>118</v>
      </c>
      <c r="K191" s="0" t="s">
        <v>119</v>
      </c>
    </row>
    <row r="192" customFormat="false" ht="15.8" hidden="false" customHeight="false" outlineLevel="0" collapsed="false">
      <c r="B192" s="0" t="n">
        <v>128470</v>
      </c>
      <c r="C192" s="0" t="s">
        <v>430</v>
      </c>
      <c r="D192" s="0" t="s">
        <v>98</v>
      </c>
      <c r="E192" s="0" t="s">
        <v>99</v>
      </c>
      <c r="F192" s="0" t="s">
        <v>129</v>
      </c>
      <c r="G192" s="0" t="s">
        <v>202</v>
      </c>
      <c r="H192" s="0" t="s">
        <v>203</v>
      </c>
      <c r="I192" s="0" t="n">
        <v>30000200</v>
      </c>
      <c r="J192" s="0" t="s">
        <v>204</v>
      </c>
      <c r="K192" s="0" t="s">
        <v>205</v>
      </c>
    </row>
    <row r="193" customFormat="false" ht="15.8" hidden="false" customHeight="false" outlineLevel="0" collapsed="false">
      <c r="B193" s="0" t="n">
        <v>128490</v>
      </c>
      <c r="C193" s="0" t="s">
        <v>431</v>
      </c>
      <c r="D193" s="0" t="s">
        <v>98</v>
      </c>
      <c r="E193" s="0" t="s">
        <v>99</v>
      </c>
      <c r="F193" s="0" t="s">
        <v>129</v>
      </c>
      <c r="G193" s="0" t="s">
        <v>273</v>
      </c>
      <c r="H193" s="0" t="s">
        <v>274</v>
      </c>
      <c r="I193" s="0" t="n">
        <v>30000034</v>
      </c>
      <c r="J193" s="0" t="s">
        <v>163</v>
      </c>
      <c r="K193" s="0" t="s">
        <v>275</v>
      </c>
    </row>
    <row r="194" customFormat="false" ht="15.8" hidden="false" customHeight="false" outlineLevel="0" collapsed="false">
      <c r="B194" s="0" t="n">
        <v>128717</v>
      </c>
      <c r="C194" s="0" t="s">
        <v>432</v>
      </c>
      <c r="D194" s="0" t="s">
        <v>98</v>
      </c>
      <c r="E194" s="0" t="s">
        <v>99</v>
      </c>
      <c r="F194" s="0" t="s">
        <v>100</v>
      </c>
      <c r="G194" s="0" t="s">
        <v>433</v>
      </c>
      <c r="H194" s="0" t="s">
        <v>434</v>
      </c>
      <c r="I194" s="0" t="n">
        <v>30000004</v>
      </c>
      <c r="J194" s="0" t="s">
        <v>103</v>
      </c>
      <c r="K194" s="0" t="s">
        <v>435</v>
      </c>
    </row>
    <row r="195" customFormat="false" ht="15.8" hidden="false" customHeight="false" outlineLevel="0" collapsed="false">
      <c r="B195" s="0" t="n">
        <v>129076</v>
      </c>
      <c r="C195" s="0" t="s">
        <v>436</v>
      </c>
      <c r="D195" s="0" t="s">
        <v>98</v>
      </c>
      <c r="E195" s="0" t="s">
        <v>99</v>
      </c>
      <c r="F195" s="0" t="s">
        <v>129</v>
      </c>
      <c r="G195" s="0" t="s">
        <v>192</v>
      </c>
      <c r="H195" s="0" t="s">
        <v>193</v>
      </c>
      <c r="I195" s="0" t="n">
        <v>30000006</v>
      </c>
      <c r="J195" s="0" t="s">
        <v>147</v>
      </c>
      <c r="K195" s="0" t="s">
        <v>114</v>
      </c>
    </row>
    <row r="196" customFormat="false" ht="15.8" hidden="false" customHeight="false" outlineLevel="0" collapsed="false">
      <c r="B196" s="0" t="n">
        <v>129861</v>
      </c>
      <c r="C196" s="0" t="s">
        <v>437</v>
      </c>
      <c r="D196" s="0" t="s">
        <v>98</v>
      </c>
      <c r="E196" s="0" t="s">
        <v>99</v>
      </c>
      <c r="F196" s="0" t="s">
        <v>129</v>
      </c>
      <c r="G196" s="0" t="s">
        <v>320</v>
      </c>
      <c r="H196" s="0" t="s">
        <v>321</v>
      </c>
      <c r="I196" s="0" t="n">
        <v>30000009</v>
      </c>
      <c r="J196" s="0" t="s">
        <v>132</v>
      </c>
      <c r="K196" s="0" t="s">
        <v>205</v>
      </c>
    </row>
    <row r="197" customFormat="false" ht="15.8" hidden="false" customHeight="false" outlineLevel="0" collapsed="false">
      <c r="B197" s="0" t="n">
        <v>130405</v>
      </c>
      <c r="C197" s="0" t="s">
        <v>438</v>
      </c>
      <c r="D197" s="0" t="s">
        <v>98</v>
      </c>
      <c r="E197" s="0" t="s">
        <v>99</v>
      </c>
      <c r="F197" s="0" t="s">
        <v>129</v>
      </c>
      <c r="G197" s="0" t="s">
        <v>229</v>
      </c>
      <c r="H197" s="0" t="s">
        <v>230</v>
      </c>
      <c r="I197" s="0" t="n">
        <v>30000009</v>
      </c>
      <c r="J197" s="0" t="s">
        <v>132</v>
      </c>
      <c r="K197" s="0" t="s">
        <v>119</v>
      </c>
    </row>
    <row r="198" customFormat="false" ht="15.8" hidden="false" customHeight="false" outlineLevel="0" collapsed="false">
      <c r="B198" s="0" t="n">
        <v>130885</v>
      </c>
      <c r="C198" s="0" t="s">
        <v>439</v>
      </c>
      <c r="D198" s="0" t="s">
        <v>98</v>
      </c>
      <c r="E198" s="0" t="s">
        <v>99</v>
      </c>
      <c r="F198" s="0" t="s">
        <v>129</v>
      </c>
      <c r="G198" s="0" t="s">
        <v>180</v>
      </c>
      <c r="H198" s="0" t="s">
        <v>181</v>
      </c>
      <c r="I198" s="0" t="n">
        <v>30000009</v>
      </c>
      <c r="J198" s="0" t="s">
        <v>132</v>
      </c>
      <c r="K198" s="0" t="s">
        <v>119</v>
      </c>
    </row>
    <row r="199" customFormat="false" ht="15.8" hidden="false" customHeight="false" outlineLevel="0" collapsed="false">
      <c r="B199" s="0" t="n">
        <v>131116</v>
      </c>
      <c r="C199" s="0" t="s">
        <v>440</v>
      </c>
      <c r="D199" s="0" t="s">
        <v>98</v>
      </c>
      <c r="E199" s="0" t="s">
        <v>99</v>
      </c>
      <c r="F199" s="0" t="s">
        <v>129</v>
      </c>
      <c r="G199" s="0" t="s">
        <v>202</v>
      </c>
      <c r="H199" s="0" t="s">
        <v>203</v>
      </c>
      <c r="I199" s="0" t="n">
        <v>30000200</v>
      </c>
      <c r="J199" s="0" t="s">
        <v>204</v>
      </c>
      <c r="K199" s="0" t="s">
        <v>205</v>
      </c>
    </row>
    <row r="200" customFormat="false" ht="15.8" hidden="false" customHeight="false" outlineLevel="0" collapsed="false">
      <c r="B200" s="0" t="n">
        <v>131754</v>
      </c>
      <c r="C200" s="0" t="s">
        <v>441</v>
      </c>
      <c r="D200" s="0" t="s">
        <v>98</v>
      </c>
      <c r="E200" s="0" t="s">
        <v>99</v>
      </c>
      <c r="F200" s="0" t="s">
        <v>129</v>
      </c>
      <c r="G200" s="0" t="s">
        <v>145</v>
      </c>
      <c r="H200" s="0" t="s">
        <v>146</v>
      </c>
      <c r="I200" s="0" t="n">
        <v>30000006</v>
      </c>
      <c r="J200" s="0" t="s">
        <v>147</v>
      </c>
      <c r="K200" s="0" t="s">
        <v>114</v>
      </c>
    </row>
    <row r="201" customFormat="false" ht="15.8" hidden="false" customHeight="false" outlineLevel="0" collapsed="false">
      <c r="B201" s="0" t="n">
        <v>131870</v>
      </c>
      <c r="C201" s="0" t="s">
        <v>442</v>
      </c>
      <c r="D201" s="0" t="s">
        <v>98</v>
      </c>
      <c r="E201" s="0" t="s">
        <v>99</v>
      </c>
      <c r="F201" s="0" t="s">
        <v>129</v>
      </c>
      <c r="G201" s="0" t="s">
        <v>202</v>
      </c>
      <c r="H201" s="0" t="s">
        <v>203</v>
      </c>
      <c r="I201" s="0" t="n">
        <v>30000200</v>
      </c>
      <c r="J201" s="0" t="s">
        <v>204</v>
      </c>
      <c r="K201" s="0" t="s">
        <v>205</v>
      </c>
    </row>
    <row r="202" customFormat="false" ht="15.8" hidden="false" customHeight="false" outlineLevel="0" collapsed="false">
      <c r="B202" s="0" t="n">
        <v>132268</v>
      </c>
      <c r="C202" s="0" t="s">
        <v>443</v>
      </c>
      <c r="D202" s="0" t="s">
        <v>98</v>
      </c>
      <c r="E202" s="0" t="s">
        <v>99</v>
      </c>
      <c r="F202" s="0" t="s">
        <v>129</v>
      </c>
      <c r="G202" s="0" t="s">
        <v>189</v>
      </c>
      <c r="H202" s="0" t="s">
        <v>190</v>
      </c>
      <c r="I202" s="0" t="n">
        <v>30000006</v>
      </c>
      <c r="J202" s="0" t="s">
        <v>147</v>
      </c>
      <c r="K202" s="0" t="s">
        <v>114</v>
      </c>
    </row>
    <row r="203" customFormat="false" ht="15.8" hidden="false" customHeight="false" outlineLevel="0" collapsed="false">
      <c r="B203" s="0" t="n">
        <v>132420</v>
      </c>
      <c r="C203" s="0" t="s">
        <v>444</v>
      </c>
      <c r="D203" s="0" t="s">
        <v>98</v>
      </c>
      <c r="E203" s="0" t="s">
        <v>99</v>
      </c>
      <c r="F203" s="0" t="s">
        <v>129</v>
      </c>
      <c r="G203" s="0" t="s">
        <v>139</v>
      </c>
      <c r="H203" s="0" t="s">
        <v>140</v>
      </c>
      <c r="I203" s="0" t="n">
        <v>30000009</v>
      </c>
      <c r="J203" s="0" t="s">
        <v>132</v>
      </c>
      <c r="K203" s="0" t="s">
        <v>119</v>
      </c>
    </row>
    <row r="204" customFormat="false" ht="15.8" hidden="false" customHeight="false" outlineLevel="0" collapsed="false">
      <c r="B204" s="0" t="n">
        <v>132426</v>
      </c>
      <c r="C204" s="0" t="s">
        <v>445</v>
      </c>
      <c r="D204" s="0" t="s">
        <v>98</v>
      </c>
      <c r="E204" s="0" t="s">
        <v>99</v>
      </c>
      <c r="F204" s="0" t="s">
        <v>129</v>
      </c>
      <c r="G204" s="0" t="s">
        <v>295</v>
      </c>
      <c r="H204" s="0" t="s">
        <v>296</v>
      </c>
      <c r="I204" s="0" t="n">
        <v>30000006</v>
      </c>
      <c r="J204" s="0" t="s">
        <v>147</v>
      </c>
      <c r="K204" s="0" t="s">
        <v>114</v>
      </c>
    </row>
    <row r="205" customFormat="false" ht="15.8" hidden="false" customHeight="false" outlineLevel="0" collapsed="false">
      <c r="B205" s="0" t="n">
        <v>132840</v>
      </c>
      <c r="C205" s="0" t="s">
        <v>446</v>
      </c>
      <c r="D205" s="0" t="s">
        <v>98</v>
      </c>
      <c r="E205" s="0" t="s">
        <v>99</v>
      </c>
      <c r="F205" s="0" t="s">
        <v>129</v>
      </c>
      <c r="G205" s="0" t="s">
        <v>232</v>
      </c>
      <c r="H205" s="0" t="s">
        <v>233</v>
      </c>
      <c r="I205" s="0" t="n">
        <v>30000006</v>
      </c>
      <c r="J205" s="0" t="s">
        <v>147</v>
      </c>
      <c r="K205" s="0" t="s">
        <v>119</v>
      </c>
    </row>
    <row r="206" customFormat="false" ht="15.8" hidden="false" customHeight="false" outlineLevel="0" collapsed="false">
      <c r="B206" s="0" t="n">
        <v>132871</v>
      </c>
      <c r="C206" s="0" t="s">
        <v>447</v>
      </c>
      <c r="D206" s="0" t="s">
        <v>98</v>
      </c>
      <c r="E206" s="0" t="s">
        <v>99</v>
      </c>
      <c r="F206" s="0" t="s">
        <v>129</v>
      </c>
      <c r="G206" s="0" t="s">
        <v>180</v>
      </c>
      <c r="H206" s="0" t="s">
        <v>181</v>
      </c>
      <c r="I206" s="0" t="n">
        <v>30000009</v>
      </c>
      <c r="J206" s="0" t="s">
        <v>132</v>
      </c>
      <c r="K206" s="0" t="s">
        <v>119</v>
      </c>
    </row>
    <row r="207" customFormat="false" ht="15.8" hidden="false" customHeight="false" outlineLevel="0" collapsed="false">
      <c r="B207" s="0" t="n">
        <v>132902</v>
      </c>
      <c r="C207" s="0" t="s">
        <v>448</v>
      </c>
      <c r="D207" s="0" t="s">
        <v>98</v>
      </c>
      <c r="E207" s="0" t="s">
        <v>99</v>
      </c>
      <c r="F207" s="0" t="s">
        <v>129</v>
      </c>
      <c r="G207" s="0" t="s">
        <v>264</v>
      </c>
      <c r="H207" s="0" t="s">
        <v>265</v>
      </c>
      <c r="I207" s="0" t="n">
        <v>30000009</v>
      </c>
      <c r="J207" s="0" t="s">
        <v>132</v>
      </c>
      <c r="K207" s="0" t="s">
        <v>119</v>
      </c>
    </row>
    <row r="208" customFormat="false" ht="15.8" hidden="false" customHeight="false" outlineLevel="0" collapsed="false">
      <c r="B208" s="0" t="n">
        <v>133382</v>
      </c>
      <c r="C208" s="0" t="s">
        <v>449</v>
      </c>
      <c r="D208" s="0" t="s">
        <v>98</v>
      </c>
      <c r="E208" s="0" t="s">
        <v>99</v>
      </c>
      <c r="F208" s="0" t="s">
        <v>129</v>
      </c>
      <c r="G208" s="0" t="s">
        <v>155</v>
      </c>
      <c r="H208" s="0" t="s">
        <v>156</v>
      </c>
      <c r="I208" s="0" t="n">
        <v>30000013</v>
      </c>
      <c r="J208" s="0" t="s">
        <v>217</v>
      </c>
      <c r="K208" s="0" t="s">
        <v>119</v>
      </c>
    </row>
    <row r="209" customFormat="false" ht="15.8" hidden="false" customHeight="false" outlineLevel="0" collapsed="false">
      <c r="B209" s="0" t="n">
        <v>133488</v>
      </c>
      <c r="C209" s="0" t="s">
        <v>450</v>
      </c>
      <c r="D209" s="0" t="s">
        <v>98</v>
      </c>
      <c r="E209" s="0" t="s">
        <v>99</v>
      </c>
      <c r="F209" s="0" t="s">
        <v>129</v>
      </c>
      <c r="G209" s="0" t="s">
        <v>423</v>
      </c>
      <c r="H209" s="0" t="s">
        <v>424</v>
      </c>
      <c r="I209" s="0" t="n">
        <v>30000009</v>
      </c>
      <c r="J209" s="0" t="s">
        <v>132</v>
      </c>
      <c r="K209" s="0" t="s">
        <v>119</v>
      </c>
    </row>
    <row r="210" customFormat="false" ht="15.8" hidden="false" customHeight="false" outlineLevel="0" collapsed="false">
      <c r="B210" s="0" t="n">
        <v>133492</v>
      </c>
      <c r="C210" s="0" t="s">
        <v>451</v>
      </c>
      <c r="D210" s="0" t="s">
        <v>98</v>
      </c>
      <c r="E210" s="0" t="s">
        <v>99</v>
      </c>
      <c r="F210" s="0" t="s">
        <v>100</v>
      </c>
      <c r="G210" s="0" t="s">
        <v>289</v>
      </c>
      <c r="H210" s="0" t="s">
        <v>290</v>
      </c>
      <c r="I210" s="0" t="n">
        <v>30000006</v>
      </c>
      <c r="J210" s="0" t="s">
        <v>147</v>
      </c>
      <c r="K210" s="0" t="s">
        <v>114</v>
      </c>
    </row>
    <row r="211" customFormat="false" ht="15.8" hidden="false" customHeight="false" outlineLevel="0" collapsed="false">
      <c r="B211" s="0" t="n">
        <v>133906</v>
      </c>
      <c r="C211" s="0" t="s">
        <v>452</v>
      </c>
      <c r="D211" s="0" t="s">
        <v>98</v>
      </c>
      <c r="E211" s="0" t="s">
        <v>99</v>
      </c>
      <c r="F211" s="0" t="s">
        <v>129</v>
      </c>
      <c r="G211" s="0" t="s">
        <v>453</v>
      </c>
      <c r="H211" s="0" t="s">
        <v>454</v>
      </c>
      <c r="I211" s="0" t="n">
        <v>30000009</v>
      </c>
      <c r="J211" s="0" t="s">
        <v>132</v>
      </c>
      <c r="K211" s="0" t="s">
        <v>119</v>
      </c>
    </row>
    <row r="212" customFormat="false" ht="15.8" hidden="false" customHeight="false" outlineLevel="0" collapsed="false">
      <c r="B212" s="0" t="n">
        <v>134168</v>
      </c>
      <c r="C212" s="0" t="s">
        <v>455</v>
      </c>
      <c r="D212" s="0" t="s">
        <v>98</v>
      </c>
      <c r="E212" s="0" t="s">
        <v>99</v>
      </c>
      <c r="F212" s="0" t="s">
        <v>129</v>
      </c>
      <c r="G212" s="0" t="s">
        <v>456</v>
      </c>
      <c r="H212" s="0" t="s">
        <v>457</v>
      </c>
      <c r="I212" s="0" t="n">
        <v>30000060</v>
      </c>
      <c r="J212" s="0" t="s">
        <v>240</v>
      </c>
      <c r="K212" s="0" t="s">
        <v>114</v>
      </c>
    </row>
    <row r="213" customFormat="false" ht="15.8" hidden="false" customHeight="false" outlineLevel="0" collapsed="false">
      <c r="B213" s="0" t="n">
        <v>134945</v>
      </c>
      <c r="C213" s="0" t="s">
        <v>458</v>
      </c>
      <c r="D213" s="0" t="s">
        <v>98</v>
      </c>
      <c r="E213" s="0" t="s">
        <v>99</v>
      </c>
      <c r="F213" s="0" t="s">
        <v>129</v>
      </c>
      <c r="G213" s="0" t="s">
        <v>202</v>
      </c>
      <c r="H213" s="0" t="s">
        <v>203</v>
      </c>
      <c r="I213" s="0" t="n">
        <v>30000009</v>
      </c>
      <c r="J213" s="0" t="s">
        <v>132</v>
      </c>
      <c r="K213" s="0" t="s">
        <v>205</v>
      </c>
    </row>
    <row r="214" customFormat="false" ht="15.8" hidden="false" customHeight="false" outlineLevel="0" collapsed="false">
      <c r="B214" s="0" t="n">
        <v>135017</v>
      </c>
      <c r="C214" s="0" t="s">
        <v>459</v>
      </c>
      <c r="D214" s="0" t="s">
        <v>98</v>
      </c>
      <c r="E214" s="0" t="s">
        <v>99</v>
      </c>
      <c r="F214" s="0" t="s">
        <v>129</v>
      </c>
      <c r="G214" s="0" t="s">
        <v>189</v>
      </c>
      <c r="H214" s="0" t="s">
        <v>190</v>
      </c>
      <c r="I214" s="0" t="n">
        <v>30000006</v>
      </c>
      <c r="J214" s="0" t="s">
        <v>147</v>
      </c>
      <c r="K214" s="0" t="s">
        <v>114</v>
      </c>
    </row>
    <row r="215" customFormat="false" ht="15.8" hidden="false" customHeight="false" outlineLevel="0" collapsed="false">
      <c r="B215" s="0" t="n">
        <v>135650</v>
      </c>
      <c r="C215" s="0" t="s">
        <v>460</v>
      </c>
      <c r="D215" s="0" t="s">
        <v>98</v>
      </c>
      <c r="E215" s="0" t="s">
        <v>99</v>
      </c>
      <c r="F215" s="0" t="s">
        <v>129</v>
      </c>
      <c r="G215" s="0" t="s">
        <v>453</v>
      </c>
      <c r="H215" s="0" t="s">
        <v>454</v>
      </c>
      <c r="I215" s="0" t="n">
        <v>30000009</v>
      </c>
      <c r="J215" s="0" t="s">
        <v>132</v>
      </c>
      <c r="K215" s="0" t="s">
        <v>119</v>
      </c>
    </row>
    <row r="216" customFormat="false" ht="15.8" hidden="false" customHeight="false" outlineLevel="0" collapsed="false">
      <c r="B216" s="0" t="n">
        <v>136545</v>
      </c>
      <c r="C216" s="0" t="s">
        <v>461</v>
      </c>
      <c r="D216" s="0" t="s">
        <v>98</v>
      </c>
      <c r="E216" s="0" t="s">
        <v>99</v>
      </c>
      <c r="F216" s="0" t="s">
        <v>129</v>
      </c>
      <c r="G216" s="0" t="s">
        <v>232</v>
      </c>
      <c r="H216" s="0" t="s">
        <v>233</v>
      </c>
      <c r="I216" s="0" t="n">
        <v>30000006</v>
      </c>
      <c r="J216" s="0" t="s">
        <v>147</v>
      </c>
      <c r="K216" s="0" t="s">
        <v>119</v>
      </c>
    </row>
    <row r="217" customFormat="false" ht="15.8" hidden="false" customHeight="false" outlineLevel="0" collapsed="false">
      <c r="B217" s="0" t="n">
        <v>136675</v>
      </c>
      <c r="C217" s="0" t="s">
        <v>462</v>
      </c>
      <c r="D217" s="0" t="s">
        <v>98</v>
      </c>
      <c r="E217" s="0" t="s">
        <v>99</v>
      </c>
      <c r="F217" s="0" t="s">
        <v>129</v>
      </c>
      <c r="G217" s="0" t="s">
        <v>192</v>
      </c>
      <c r="H217" s="0" t="s">
        <v>193</v>
      </c>
      <c r="I217" s="0" t="n">
        <v>30000006</v>
      </c>
      <c r="J217" s="0" t="s">
        <v>147</v>
      </c>
      <c r="K217" s="0" t="s">
        <v>114</v>
      </c>
    </row>
    <row r="218" customFormat="false" ht="15.8" hidden="false" customHeight="false" outlineLevel="0" collapsed="false">
      <c r="B218" s="0" t="n">
        <v>136706</v>
      </c>
      <c r="C218" s="0" t="s">
        <v>463</v>
      </c>
      <c r="D218" s="0" t="s">
        <v>98</v>
      </c>
      <c r="E218" s="0" t="s">
        <v>99</v>
      </c>
      <c r="F218" s="0" t="s">
        <v>121</v>
      </c>
      <c r="G218" s="0" t="s">
        <v>464</v>
      </c>
      <c r="H218" s="0" t="s">
        <v>465</v>
      </c>
      <c r="I218" s="0" t="n">
        <v>30000036</v>
      </c>
      <c r="J218" s="0" t="s">
        <v>123</v>
      </c>
      <c r="K218" s="0" t="s">
        <v>114</v>
      </c>
    </row>
    <row r="219" customFormat="false" ht="15.8" hidden="false" customHeight="false" outlineLevel="0" collapsed="false">
      <c r="B219" s="0" t="n">
        <v>136867</v>
      </c>
      <c r="C219" s="0" t="s">
        <v>466</v>
      </c>
      <c r="D219" s="0" t="s">
        <v>98</v>
      </c>
      <c r="E219" s="0" t="s">
        <v>99</v>
      </c>
      <c r="F219" s="0" t="s">
        <v>129</v>
      </c>
      <c r="G219" s="0" t="s">
        <v>192</v>
      </c>
      <c r="H219" s="0" t="s">
        <v>193</v>
      </c>
      <c r="I219" s="0" t="n">
        <v>30000006</v>
      </c>
      <c r="J219" s="0" t="s">
        <v>147</v>
      </c>
      <c r="K219" s="0" t="s">
        <v>114</v>
      </c>
    </row>
    <row r="220" customFormat="false" ht="15.8" hidden="false" customHeight="false" outlineLevel="0" collapsed="false">
      <c r="B220" s="0" t="n">
        <v>136946</v>
      </c>
      <c r="C220" s="0" t="s">
        <v>467</v>
      </c>
      <c r="D220" s="0" t="s">
        <v>98</v>
      </c>
      <c r="E220" s="0" t="s">
        <v>99</v>
      </c>
      <c r="F220" s="0" t="s">
        <v>129</v>
      </c>
      <c r="G220" s="0" t="s">
        <v>158</v>
      </c>
      <c r="H220" s="0" t="s">
        <v>159</v>
      </c>
      <c r="I220" s="0" t="n">
        <v>30000006</v>
      </c>
      <c r="J220" s="0" t="s">
        <v>147</v>
      </c>
      <c r="K220" s="0" t="s">
        <v>244</v>
      </c>
    </row>
    <row r="221" customFormat="false" ht="15.8" hidden="false" customHeight="false" outlineLevel="0" collapsed="false">
      <c r="B221" s="0" t="n">
        <v>136988</v>
      </c>
      <c r="C221" s="0" t="s">
        <v>468</v>
      </c>
      <c r="D221" s="0" t="s">
        <v>98</v>
      </c>
      <c r="E221" s="0" t="s">
        <v>99</v>
      </c>
      <c r="F221" s="0" t="s">
        <v>129</v>
      </c>
      <c r="G221" s="0" t="s">
        <v>376</v>
      </c>
      <c r="H221" s="0" t="s">
        <v>377</v>
      </c>
      <c r="I221" s="0" t="n">
        <v>30000008</v>
      </c>
      <c r="J221" s="0" t="s">
        <v>214</v>
      </c>
      <c r="K221" s="0" t="s">
        <v>377</v>
      </c>
    </row>
    <row r="222" customFormat="false" ht="15.8" hidden="false" customHeight="false" outlineLevel="0" collapsed="false">
      <c r="B222" s="0" t="n">
        <v>137328</v>
      </c>
      <c r="C222" s="0" t="s">
        <v>469</v>
      </c>
      <c r="D222" s="0" t="s">
        <v>98</v>
      </c>
      <c r="E222" s="0" t="s">
        <v>99</v>
      </c>
      <c r="F222" s="0" t="s">
        <v>129</v>
      </c>
      <c r="G222" s="0" t="s">
        <v>232</v>
      </c>
      <c r="H222" s="0" t="s">
        <v>233</v>
      </c>
      <c r="I222" s="0" t="n">
        <v>30000006</v>
      </c>
      <c r="J222" s="0" t="s">
        <v>147</v>
      </c>
      <c r="K222" s="0" t="s">
        <v>119</v>
      </c>
    </row>
    <row r="223" customFormat="false" ht="15.8" hidden="false" customHeight="false" outlineLevel="0" collapsed="false">
      <c r="B223" s="0" t="n">
        <v>137339</v>
      </c>
      <c r="C223" s="0" t="s">
        <v>470</v>
      </c>
      <c r="D223" s="0" t="s">
        <v>98</v>
      </c>
      <c r="E223" s="0" t="s">
        <v>99</v>
      </c>
      <c r="F223" s="0" t="s">
        <v>129</v>
      </c>
      <c r="G223" s="0" t="s">
        <v>189</v>
      </c>
      <c r="H223" s="0" t="s">
        <v>190</v>
      </c>
      <c r="I223" s="0" t="n">
        <v>30000006</v>
      </c>
      <c r="J223" s="0" t="s">
        <v>147</v>
      </c>
      <c r="K223" s="0" t="s">
        <v>114</v>
      </c>
    </row>
    <row r="224" customFormat="false" ht="15.8" hidden="false" customHeight="false" outlineLevel="0" collapsed="false">
      <c r="B224" s="0" t="n">
        <v>138236</v>
      </c>
      <c r="C224" s="0" t="s">
        <v>471</v>
      </c>
      <c r="D224" s="0" t="s">
        <v>98</v>
      </c>
      <c r="E224" s="0" t="s">
        <v>99</v>
      </c>
      <c r="F224" s="0" t="s">
        <v>129</v>
      </c>
      <c r="G224" s="0" t="s">
        <v>168</v>
      </c>
      <c r="H224" s="0" t="s">
        <v>169</v>
      </c>
      <c r="I224" s="0" t="n">
        <v>30000009</v>
      </c>
      <c r="J224" s="0" t="s">
        <v>132</v>
      </c>
      <c r="K224" s="0" t="s">
        <v>170</v>
      </c>
    </row>
    <row r="225" customFormat="false" ht="15.8" hidden="false" customHeight="false" outlineLevel="0" collapsed="false">
      <c r="B225" s="0" t="n">
        <v>138267</v>
      </c>
      <c r="C225" s="0" t="s">
        <v>472</v>
      </c>
      <c r="D225" s="0" t="s">
        <v>98</v>
      </c>
      <c r="E225" s="0" t="s">
        <v>99</v>
      </c>
      <c r="F225" s="0" t="s">
        <v>129</v>
      </c>
      <c r="G225" s="0" t="s">
        <v>202</v>
      </c>
      <c r="H225" s="0" t="s">
        <v>203</v>
      </c>
      <c r="I225" s="0" t="n">
        <v>30000200</v>
      </c>
      <c r="J225" s="0" t="s">
        <v>204</v>
      </c>
      <c r="K225" s="0" t="s">
        <v>205</v>
      </c>
    </row>
    <row r="226" customFormat="false" ht="15.8" hidden="false" customHeight="false" outlineLevel="0" collapsed="false">
      <c r="B226" s="0" t="n">
        <v>138453</v>
      </c>
      <c r="C226" s="0" t="s">
        <v>473</v>
      </c>
      <c r="D226" s="0" t="s">
        <v>98</v>
      </c>
      <c r="E226" s="0" t="s">
        <v>99</v>
      </c>
      <c r="F226" s="0" t="s">
        <v>129</v>
      </c>
      <c r="G226" s="0" t="s">
        <v>417</v>
      </c>
      <c r="H226" s="0" t="s">
        <v>418</v>
      </c>
      <c r="I226" s="0" t="n">
        <v>30000009</v>
      </c>
      <c r="J226" s="0" t="s">
        <v>132</v>
      </c>
      <c r="K226" s="0" t="s">
        <v>119</v>
      </c>
    </row>
    <row r="227" customFormat="false" ht="15.8" hidden="false" customHeight="false" outlineLevel="0" collapsed="false">
      <c r="B227" s="0" t="n">
        <v>138558</v>
      </c>
      <c r="C227" s="0" t="s">
        <v>474</v>
      </c>
      <c r="D227" s="0" t="s">
        <v>98</v>
      </c>
      <c r="E227" s="0" t="s">
        <v>99</v>
      </c>
      <c r="F227" s="0" t="s">
        <v>129</v>
      </c>
      <c r="G227" s="0" t="s">
        <v>149</v>
      </c>
      <c r="H227" s="0" t="s">
        <v>150</v>
      </c>
      <c r="I227" s="0" t="n">
        <v>30000009</v>
      </c>
      <c r="J227" s="0" t="s">
        <v>132</v>
      </c>
      <c r="K227" s="0" t="s">
        <v>119</v>
      </c>
    </row>
    <row r="228" customFormat="false" ht="15.8" hidden="false" customHeight="false" outlineLevel="0" collapsed="false">
      <c r="B228" s="0" t="n">
        <v>138679</v>
      </c>
      <c r="C228" s="0" t="s">
        <v>475</v>
      </c>
      <c r="D228" s="0" t="s">
        <v>98</v>
      </c>
      <c r="E228" s="0" t="s">
        <v>99</v>
      </c>
      <c r="F228" s="0" t="s">
        <v>129</v>
      </c>
      <c r="G228" s="0" t="s">
        <v>192</v>
      </c>
      <c r="H228" s="0" t="s">
        <v>193</v>
      </c>
      <c r="I228" s="0" t="n">
        <v>30000006</v>
      </c>
      <c r="J228" s="0" t="s">
        <v>147</v>
      </c>
      <c r="K228" s="0" t="s">
        <v>114</v>
      </c>
    </row>
    <row r="229" customFormat="false" ht="15.8" hidden="false" customHeight="false" outlineLevel="0" collapsed="false">
      <c r="B229" s="0" t="n">
        <v>138790</v>
      </c>
      <c r="C229" s="0" t="s">
        <v>476</v>
      </c>
      <c r="D229" s="0" t="s">
        <v>98</v>
      </c>
      <c r="E229" s="0" t="s">
        <v>99</v>
      </c>
      <c r="F229" s="0" t="s">
        <v>129</v>
      </c>
      <c r="G229" s="0" t="s">
        <v>453</v>
      </c>
      <c r="H229" s="0" t="s">
        <v>454</v>
      </c>
      <c r="I229" s="0" t="n">
        <v>30000009</v>
      </c>
      <c r="J229" s="0" t="s">
        <v>132</v>
      </c>
      <c r="K229" s="0" t="s">
        <v>119</v>
      </c>
    </row>
    <row r="230" customFormat="false" ht="15.8" hidden="false" customHeight="false" outlineLevel="0" collapsed="false">
      <c r="B230" s="0" t="n">
        <v>138915</v>
      </c>
      <c r="C230" s="0" t="s">
        <v>477</v>
      </c>
      <c r="D230" s="0" t="s">
        <v>98</v>
      </c>
      <c r="E230" s="0" t="s">
        <v>99</v>
      </c>
      <c r="F230" s="0" t="s">
        <v>129</v>
      </c>
      <c r="G230" s="0" t="s">
        <v>406</v>
      </c>
      <c r="H230" s="0" t="s">
        <v>407</v>
      </c>
      <c r="I230" s="0" t="n">
        <v>30000009</v>
      </c>
      <c r="J230" s="0" t="s">
        <v>132</v>
      </c>
      <c r="K230" s="0" t="s">
        <v>119</v>
      </c>
    </row>
    <row r="231" customFormat="false" ht="15.8" hidden="false" customHeight="false" outlineLevel="0" collapsed="false">
      <c r="B231" s="0" t="n">
        <v>138982</v>
      </c>
      <c r="C231" s="0" t="s">
        <v>478</v>
      </c>
      <c r="D231" s="0" t="s">
        <v>98</v>
      </c>
      <c r="E231" s="0" t="s">
        <v>99</v>
      </c>
      <c r="F231" s="0" t="s">
        <v>129</v>
      </c>
      <c r="G231" s="0" t="s">
        <v>180</v>
      </c>
      <c r="H231" s="0" t="s">
        <v>181</v>
      </c>
      <c r="I231" s="0" t="n">
        <v>30000009</v>
      </c>
      <c r="J231" s="0" t="s">
        <v>132</v>
      </c>
      <c r="K231" s="0" t="s">
        <v>119</v>
      </c>
    </row>
    <row r="232" customFormat="false" ht="15.8" hidden="false" customHeight="false" outlineLevel="0" collapsed="false">
      <c r="B232" s="0" t="n">
        <v>139054</v>
      </c>
      <c r="C232" s="0" t="s">
        <v>479</v>
      </c>
      <c r="D232" s="0" t="s">
        <v>98</v>
      </c>
      <c r="E232" s="0" t="s">
        <v>99</v>
      </c>
      <c r="F232" s="0" t="s">
        <v>129</v>
      </c>
      <c r="G232" s="0" t="s">
        <v>464</v>
      </c>
      <c r="H232" s="0" t="s">
        <v>465</v>
      </c>
      <c r="I232" s="0" t="n">
        <v>30000018</v>
      </c>
      <c r="J232" s="0" t="s">
        <v>480</v>
      </c>
      <c r="K232" s="0" t="s">
        <v>114</v>
      </c>
    </row>
    <row r="233" customFormat="false" ht="15.8" hidden="false" customHeight="false" outlineLevel="0" collapsed="false">
      <c r="B233" s="0" t="n">
        <v>139178</v>
      </c>
      <c r="C233" s="0" t="s">
        <v>481</v>
      </c>
      <c r="D233" s="0" t="s">
        <v>98</v>
      </c>
      <c r="E233" s="0" t="s">
        <v>99</v>
      </c>
      <c r="F233" s="0" t="s">
        <v>129</v>
      </c>
      <c r="G233" s="0" t="s">
        <v>208</v>
      </c>
      <c r="H233" s="0" t="s">
        <v>209</v>
      </c>
      <c r="I233" s="0" t="n">
        <v>30000014</v>
      </c>
      <c r="J233" s="0" t="s">
        <v>255</v>
      </c>
      <c r="K233" s="0" t="s">
        <v>110</v>
      </c>
    </row>
    <row r="234" customFormat="false" ht="15.8" hidden="false" customHeight="false" outlineLevel="0" collapsed="false">
      <c r="B234" s="0" t="n">
        <v>139271</v>
      </c>
      <c r="C234" s="0" t="s">
        <v>482</v>
      </c>
      <c r="D234" s="0" t="s">
        <v>98</v>
      </c>
      <c r="E234" s="0" t="s">
        <v>99</v>
      </c>
      <c r="F234" s="0" t="s">
        <v>129</v>
      </c>
      <c r="G234" s="0" t="s">
        <v>145</v>
      </c>
      <c r="H234" s="0" t="s">
        <v>146</v>
      </c>
      <c r="I234" s="0" t="n">
        <v>30000006</v>
      </c>
      <c r="J234" s="0" t="s">
        <v>147</v>
      </c>
      <c r="K234" s="0" t="s">
        <v>114</v>
      </c>
    </row>
    <row r="235" customFormat="false" ht="15.8" hidden="false" customHeight="false" outlineLevel="0" collapsed="false">
      <c r="B235" s="0" t="n">
        <v>139272</v>
      </c>
      <c r="C235" s="0" t="s">
        <v>483</v>
      </c>
      <c r="D235" s="0" t="s">
        <v>98</v>
      </c>
      <c r="E235" s="0" t="s">
        <v>99</v>
      </c>
      <c r="F235" s="0" t="s">
        <v>129</v>
      </c>
      <c r="G235" s="0" t="s">
        <v>189</v>
      </c>
      <c r="H235" s="0" t="s">
        <v>190</v>
      </c>
      <c r="I235" s="0" t="n">
        <v>30000006</v>
      </c>
      <c r="J235" s="0" t="s">
        <v>147</v>
      </c>
      <c r="K235" s="0" t="s">
        <v>114</v>
      </c>
    </row>
    <row r="236" customFormat="false" ht="15.8" hidden="false" customHeight="false" outlineLevel="0" collapsed="false">
      <c r="B236" s="0" t="n">
        <v>139276</v>
      </c>
      <c r="C236" s="0" t="s">
        <v>484</v>
      </c>
      <c r="D236" s="0" t="s">
        <v>98</v>
      </c>
      <c r="E236" s="0" t="s">
        <v>99</v>
      </c>
      <c r="F236" s="0" t="s">
        <v>129</v>
      </c>
      <c r="G236" s="0" t="s">
        <v>180</v>
      </c>
      <c r="H236" s="0" t="s">
        <v>181</v>
      </c>
      <c r="I236" s="0" t="n">
        <v>30000009</v>
      </c>
      <c r="J236" s="0" t="s">
        <v>132</v>
      </c>
      <c r="K236" s="0" t="s">
        <v>119</v>
      </c>
    </row>
    <row r="237" customFormat="false" ht="15.8" hidden="false" customHeight="false" outlineLevel="0" collapsed="false">
      <c r="B237" s="0" t="n">
        <v>139530</v>
      </c>
      <c r="C237" s="0" t="s">
        <v>485</v>
      </c>
      <c r="D237" s="0" t="s">
        <v>98</v>
      </c>
      <c r="E237" s="0" t="s">
        <v>99</v>
      </c>
      <c r="F237" s="0" t="s">
        <v>129</v>
      </c>
      <c r="G237" s="0" t="s">
        <v>225</v>
      </c>
      <c r="H237" s="0" t="s">
        <v>226</v>
      </c>
      <c r="I237" s="0" t="n">
        <v>30000010</v>
      </c>
      <c r="J237" s="0" t="s">
        <v>152</v>
      </c>
      <c r="K237" s="0" t="s">
        <v>119</v>
      </c>
    </row>
    <row r="238" customFormat="false" ht="15.8" hidden="false" customHeight="false" outlineLevel="0" collapsed="false">
      <c r="B238" s="0" t="n">
        <v>139665</v>
      </c>
      <c r="C238" s="0" t="s">
        <v>486</v>
      </c>
      <c r="D238" s="0" t="s">
        <v>98</v>
      </c>
      <c r="E238" s="0" t="s">
        <v>99</v>
      </c>
      <c r="F238" s="0" t="s">
        <v>129</v>
      </c>
      <c r="G238" s="0" t="s">
        <v>423</v>
      </c>
      <c r="H238" s="0" t="s">
        <v>424</v>
      </c>
      <c r="I238" s="0" t="n">
        <v>30000009</v>
      </c>
      <c r="J238" s="0" t="s">
        <v>132</v>
      </c>
      <c r="K238" s="0" t="s">
        <v>119</v>
      </c>
    </row>
    <row r="239" customFormat="false" ht="15.8" hidden="false" customHeight="false" outlineLevel="0" collapsed="false">
      <c r="B239" s="0" t="n">
        <v>139765</v>
      </c>
      <c r="C239" s="0" t="s">
        <v>487</v>
      </c>
      <c r="D239" s="0" t="s">
        <v>98</v>
      </c>
      <c r="E239" s="0" t="s">
        <v>99</v>
      </c>
      <c r="F239" s="0" t="s">
        <v>129</v>
      </c>
      <c r="G239" s="0" t="s">
        <v>406</v>
      </c>
      <c r="H239" s="0" t="s">
        <v>407</v>
      </c>
      <c r="I239" s="0" t="n">
        <v>30000009</v>
      </c>
      <c r="J239" s="0" t="s">
        <v>132</v>
      </c>
      <c r="K239" s="0" t="s">
        <v>119</v>
      </c>
    </row>
    <row r="240" customFormat="false" ht="15.8" hidden="false" customHeight="false" outlineLevel="0" collapsed="false">
      <c r="B240" s="0" t="n">
        <v>139799</v>
      </c>
      <c r="C240" s="0" t="s">
        <v>488</v>
      </c>
      <c r="D240" s="0" t="s">
        <v>98</v>
      </c>
      <c r="E240" s="0" t="s">
        <v>99</v>
      </c>
      <c r="F240" s="0" t="s">
        <v>129</v>
      </c>
      <c r="G240" s="0" t="s">
        <v>168</v>
      </c>
      <c r="H240" s="0" t="s">
        <v>169</v>
      </c>
      <c r="I240" s="0" t="n">
        <v>30000009</v>
      </c>
      <c r="J240" s="0" t="s">
        <v>132</v>
      </c>
      <c r="K240" s="0" t="s">
        <v>170</v>
      </c>
    </row>
    <row r="241" customFormat="false" ht="15.8" hidden="false" customHeight="false" outlineLevel="0" collapsed="false">
      <c r="B241" s="0" t="n">
        <v>139918</v>
      </c>
      <c r="C241" s="0" t="s">
        <v>489</v>
      </c>
      <c r="D241" s="0" t="s">
        <v>98</v>
      </c>
      <c r="E241" s="0" t="s">
        <v>99</v>
      </c>
      <c r="F241" s="0" t="s">
        <v>100</v>
      </c>
      <c r="G241" s="0" t="s">
        <v>101</v>
      </c>
      <c r="H241" s="0" t="s">
        <v>102</v>
      </c>
      <c r="I241" s="0" t="n">
        <v>30000176</v>
      </c>
      <c r="J241" s="0" t="s">
        <v>268</v>
      </c>
      <c r="K241" s="0" t="s">
        <v>104</v>
      </c>
    </row>
    <row r="242" customFormat="false" ht="15.8" hidden="false" customHeight="false" outlineLevel="0" collapsed="false">
      <c r="B242" s="0" t="n">
        <v>140180</v>
      </c>
      <c r="C242" s="0" t="s">
        <v>490</v>
      </c>
      <c r="D242" s="0" t="s">
        <v>98</v>
      </c>
      <c r="E242" s="0" t="s">
        <v>99</v>
      </c>
      <c r="F242" s="0" t="s">
        <v>129</v>
      </c>
      <c r="G242" s="0" t="s">
        <v>189</v>
      </c>
      <c r="H242" s="0" t="s">
        <v>190</v>
      </c>
      <c r="I242" s="0" t="n">
        <v>30000006</v>
      </c>
      <c r="J242" s="0" t="s">
        <v>147</v>
      </c>
      <c r="K242" s="0" t="s">
        <v>114</v>
      </c>
    </row>
    <row r="243" customFormat="false" ht="15.8" hidden="false" customHeight="false" outlineLevel="0" collapsed="false">
      <c r="B243" s="0" t="n">
        <v>140207</v>
      </c>
      <c r="C243" s="0" t="s">
        <v>491</v>
      </c>
      <c r="D243" s="0" t="s">
        <v>98</v>
      </c>
      <c r="E243" s="0" t="s">
        <v>99</v>
      </c>
      <c r="F243" s="0" t="s">
        <v>129</v>
      </c>
      <c r="G243" s="0" t="s">
        <v>464</v>
      </c>
      <c r="H243" s="0" t="s">
        <v>465</v>
      </c>
      <c r="I243" s="0" t="n">
        <v>30000060</v>
      </c>
      <c r="J243" s="0" t="s">
        <v>240</v>
      </c>
      <c r="K243" s="0" t="s">
        <v>114</v>
      </c>
    </row>
    <row r="244" customFormat="false" ht="15.8" hidden="false" customHeight="false" outlineLevel="0" collapsed="false">
      <c r="B244" s="0" t="n">
        <v>140334</v>
      </c>
      <c r="C244" s="0" t="s">
        <v>492</v>
      </c>
      <c r="D244" s="0" t="s">
        <v>98</v>
      </c>
      <c r="E244" s="0" t="s">
        <v>99</v>
      </c>
      <c r="F244" s="0" t="s">
        <v>129</v>
      </c>
      <c r="G244" s="0" t="s">
        <v>392</v>
      </c>
      <c r="H244" s="0" t="s">
        <v>393</v>
      </c>
      <c r="I244" s="0" t="n">
        <v>30000009</v>
      </c>
      <c r="J244" s="0" t="s">
        <v>132</v>
      </c>
      <c r="K244" s="0" t="s">
        <v>114</v>
      </c>
    </row>
    <row r="245" customFormat="false" ht="15.8" hidden="false" customHeight="false" outlineLevel="0" collapsed="false">
      <c r="B245" s="0" t="n">
        <v>140498</v>
      </c>
      <c r="C245" s="0" t="s">
        <v>493</v>
      </c>
      <c r="D245" s="0" t="s">
        <v>98</v>
      </c>
      <c r="E245" s="0" t="s">
        <v>99</v>
      </c>
      <c r="F245" s="0" t="s">
        <v>129</v>
      </c>
      <c r="G245" s="0" t="s">
        <v>453</v>
      </c>
      <c r="H245" s="0" t="s">
        <v>454</v>
      </c>
      <c r="I245" s="0" t="n">
        <v>30000009</v>
      </c>
      <c r="J245" s="0" t="s">
        <v>132</v>
      </c>
      <c r="K245" s="0" t="s">
        <v>119</v>
      </c>
    </row>
    <row r="246" customFormat="false" ht="15.8" hidden="false" customHeight="false" outlineLevel="0" collapsed="false">
      <c r="B246" s="0" t="n">
        <v>140590</v>
      </c>
      <c r="C246" s="0" t="s">
        <v>494</v>
      </c>
      <c r="D246" s="0" t="s">
        <v>98</v>
      </c>
      <c r="E246" s="0" t="s">
        <v>99</v>
      </c>
      <c r="F246" s="0" t="s">
        <v>129</v>
      </c>
      <c r="G246" s="0" t="s">
        <v>192</v>
      </c>
      <c r="H246" s="0" t="s">
        <v>193</v>
      </c>
      <c r="I246" s="0" t="n">
        <v>30000006</v>
      </c>
      <c r="J246" s="0" t="s">
        <v>147</v>
      </c>
      <c r="K246" s="0" t="s">
        <v>114</v>
      </c>
    </row>
    <row r="247" customFormat="false" ht="15.8" hidden="false" customHeight="false" outlineLevel="0" collapsed="false">
      <c r="B247" s="0" t="n">
        <v>140691</v>
      </c>
      <c r="C247" s="0" t="s">
        <v>495</v>
      </c>
      <c r="D247" s="0" t="s">
        <v>98</v>
      </c>
      <c r="E247" s="0" t="s">
        <v>99</v>
      </c>
      <c r="F247" s="0" t="s">
        <v>129</v>
      </c>
      <c r="G247" s="0" t="s">
        <v>496</v>
      </c>
      <c r="H247" s="0" t="s">
        <v>497</v>
      </c>
      <c r="I247" s="0" t="n">
        <v>30000006</v>
      </c>
      <c r="J247" s="0" t="s">
        <v>147</v>
      </c>
      <c r="K247" s="0" t="s">
        <v>114</v>
      </c>
    </row>
    <row r="248" customFormat="false" ht="15.8" hidden="false" customHeight="false" outlineLevel="0" collapsed="false">
      <c r="B248" s="0" t="n">
        <v>140781</v>
      </c>
      <c r="C248" s="0" t="s">
        <v>498</v>
      </c>
      <c r="D248" s="0" t="s">
        <v>98</v>
      </c>
      <c r="E248" s="0" t="s">
        <v>99</v>
      </c>
      <c r="F248" s="0" t="s">
        <v>129</v>
      </c>
      <c r="G248" s="0" t="s">
        <v>145</v>
      </c>
      <c r="H248" s="0" t="s">
        <v>146</v>
      </c>
      <c r="I248" s="0" t="n">
        <v>30000006</v>
      </c>
      <c r="J248" s="0" t="s">
        <v>147</v>
      </c>
      <c r="K248" s="0" t="s">
        <v>114</v>
      </c>
    </row>
    <row r="249" customFormat="false" ht="15.8" hidden="false" customHeight="false" outlineLevel="0" collapsed="false">
      <c r="B249" s="0" t="n">
        <v>140862</v>
      </c>
      <c r="C249" s="0" t="s">
        <v>499</v>
      </c>
      <c r="D249" s="0" t="s">
        <v>98</v>
      </c>
      <c r="E249" s="0" t="s">
        <v>99</v>
      </c>
      <c r="F249" s="0" t="s">
        <v>100</v>
      </c>
      <c r="G249" s="0" t="s">
        <v>500</v>
      </c>
      <c r="H249" s="0" t="s">
        <v>501</v>
      </c>
      <c r="I249" s="0" t="n">
        <v>30000047</v>
      </c>
      <c r="J249" s="0" t="s">
        <v>502</v>
      </c>
      <c r="K249" s="0" t="s">
        <v>102</v>
      </c>
    </row>
    <row r="250" customFormat="false" ht="15.8" hidden="false" customHeight="false" outlineLevel="0" collapsed="false">
      <c r="B250" s="0" t="n">
        <v>140959</v>
      </c>
      <c r="C250" s="0" t="s">
        <v>503</v>
      </c>
      <c r="D250" s="0" t="s">
        <v>98</v>
      </c>
      <c r="E250" s="0" t="s">
        <v>99</v>
      </c>
      <c r="F250" s="0" t="s">
        <v>129</v>
      </c>
      <c r="G250" s="0" t="s">
        <v>155</v>
      </c>
      <c r="H250" s="0" t="s">
        <v>156</v>
      </c>
      <c r="I250" s="0" t="n">
        <v>30000013</v>
      </c>
      <c r="J250" s="0" t="s">
        <v>217</v>
      </c>
      <c r="K250" s="0" t="s">
        <v>119</v>
      </c>
    </row>
    <row r="251" customFormat="false" ht="15.8" hidden="false" customHeight="false" outlineLevel="0" collapsed="false">
      <c r="B251" s="0" t="n">
        <v>140985</v>
      </c>
      <c r="C251" s="0" t="s">
        <v>504</v>
      </c>
      <c r="D251" s="0" t="s">
        <v>98</v>
      </c>
      <c r="E251" s="0" t="s">
        <v>99</v>
      </c>
      <c r="F251" s="0" t="s">
        <v>129</v>
      </c>
      <c r="G251" s="0" t="s">
        <v>180</v>
      </c>
      <c r="H251" s="0" t="s">
        <v>181</v>
      </c>
      <c r="I251" s="0" t="n">
        <v>30000009</v>
      </c>
      <c r="J251" s="0" t="s">
        <v>132</v>
      </c>
      <c r="K251" s="0" t="s">
        <v>119</v>
      </c>
    </row>
    <row r="252" customFormat="false" ht="15.8" hidden="false" customHeight="false" outlineLevel="0" collapsed="false">
      <c r="B252" s="0" t="n">
        <v>141048</v>
      </c>
      <c r="C252" s="0" t="s">
        <v>505</v>
      </c>
      <c r="D252" s="0" t="s">
        <v>98</v>
      </c>
      <c r="E252" s="0" t="s">
        <v>99</v>
      </c>
      <c r="F252" s="0" t="s">
        <v>129</v>
      </c>
      <c r="G252" s="0" t="s">
        <v>202</v>
      </c>
      <c r="H252" s="0" t="s">
        <v>203</v>
      </c>
      <c r="I252" s="0" t="n">
        <v>30000200</v>
      </c>
      <c r="J252" s="0" t="s">
        <v>204</v>
      </c>
      <c r="K252" s="0" t="s">
        <v>205</v>
      </c>
    </row>
    <row r="253" customFormat="false" ht="15.8" hidden="false" customHeight="false" outlineLevel="0" collapsed="false">
      <c r="B253" s="0" t="n">
        <v>141072</v>
      </c>
      <c r="C253" s="0" t="s">
        <v>506</v>
      </c>
      <c r="D253" s="0" t="s">
        <v>98</v>
      </c>
      <c r="E253" s="0" t="s">
        <v>99</v>
      </c>
      <c r="F253" s="0" t="s">
        <v>129</v>
      </c>
      <c r="G253" s="0" t="s">
        <v>192</v>
      </c>
      <c r="H253" s="0" t="s">
        <v>193</v>
      </c>
      <c r="I253" s="0" t="n">
        <v>30000006</v>
      </c>
      <c r="J253" s="0" t="s">
        <v>147</v>
      </c>
      <c r="K253" s="0" t="s">
        <v>114</v>
      </c>
    </row>
    <row r="254" customFormat="false" ht="15.8" hidden="false" customHeight="false" outlineLevel="0" collapsed="false">
      <c r="B254" s="0" t="n">
        <v>141274</v>
      </c>
      <c r="C254" s="0" t="s">
        <v>507</v>
      </c>
      <c r="D254" s="0" t="s">
        <v>98</v>
      </c>
      <c r="E254" s="0" t="s">
        <v>99</v>
      </c>
      <c r="F254" s="0" t="s">
        <v>129</v>
      </c>
      <c r="G254" s="0" t="s">
        <v>155</v>
      </c>
      <c r="H254" s="0" t="s">
        <v>156</v>
      </c>
      <c r="I254" s="0" t="n">
        <v>30000013</v>
      </c>
      <c r="J254" s="0" t="s">
        <v>217</v>
      </c>
      <c r="K254" s="0" t="s">
        <v>119</v>
      </c>
    </row>
    <row r="255" customFormat="false" ht="15.8" hidden="false" customHeight="false" outlineLevel="0" collapsed="false">
      <c r="B255" s="0" t="n">
        <v>141409</v>
      </c>
      <c r="C255" s="0" t="s">
        <v>508</v>
      </c>
      <c r="D255" s="0" t="s">
        <v>98</v>
      </c>
      <c r="E255" s="0" t="s">
        <v>99</v>
      </c>
      <c r="F255" s="0" t="s">
        <v>129</v>
      </c>
      <c r="G255" s="0" t="s">
        <v>155</v>
      </c>
      <c r="H255" s="0" t="s">
        <v>156</v>
      </c>
      <c r="I255" s="0" t="n">
        <v>30000013</v>
      </c>
      <c r="J255" s="0" t="s">
        <v>217</v>
      </c>
      <c r="K255" s="0" t="s">
        <v>119</v>
      </c>
    </row>
    <row r="256" customFormat="false" ht="15.8" hidden="false" customHeight="false" outlineLevel="0" collapsed="false">
      <c r="B256" s="0" t="n">
        <v>141479</v>
      </c>
      <c r="C256" s="0" t="s">
        <v>509</v>
      </c>
      <c r="D256" s="0" t="s">
        <v>98</v>
      </c>
      <c r="E256" s="0" t="s">
        <v>99</v>
      </c>
      <c r="F256" s="0" t="s">
        <v>129</v>
      </c>
      <c r="G256" s="0" t="s">
        <v>453</v>
      </c>
      <c r="H256" s="0" t="s">
        <v>454</v>
      </c>
      <c r="I256" s="0" t="n">
        <v>30000009</v>
      </c>
      <c r="J256" s="0" t="s">
        <v>132</v>
      </c>
      <c r="K256" s="0" t="s">
        <v>119</v>
      </c>
    </row>
    <row r="257" customFormat="false" ht="15.8" hidden="false" customHeight="false" outlineLevel="0" collapsed="false">
      <c r="B257" s="0" t="n">
        <v>141507</v>
      </c>
      <c r="C257" s="0" t="s">
        <v>510</v>
      </c>
      <c r="D257" s="0" t="s">
        <v>98</v>
      </c>
      <c r="E257" s="0" t="s">
        <v>99</v>
      </c>
      <c r="F257" s="0" t="s">
        <v>129</v>
      </c>
      <c r="G257" s="0" t="s">
        <v>406</v>
      </c>
      <c r="H257" s="0" t="s">
        <v>407</v>
      </c>
      <c r="I257" s="0" t="n">
        <v>30000009</v>
      </c>
      <c r="J257" s="0" t="s">
        <v>132</v>
      </c>
      <c r="K257" s="0" t="s">
        <v>119</v>
      </c>
    </row>
    <row r="258" customFormat="false" ht="15.8" hidden="false" customHeight="false" outlineLevel="0" collapsed="false">
      <c r="B258" s="0" t="n">
        <v>141641</v>
      </c>
      <c r="C258" s="0" t="s">
        <v>511</v>
      </c>
      <c r="D258" s="0" t="s">
        <v>98</v>
      </c>
      <c r="E258" s="0" t="s">
        <v>99</v>
      </c>
      <c r="F258" s="0" t="s">
        <v>129</v>
      </c>
      <c r="G258" s="0" t="s">
        <v>145</v>
      </c>
      <c r="H258" s="0" t="s">
        <v>146</v>
      </c>
      <c r="I258" s="0" t="n">
        <v>30000006</v>
      </c>
      <c r="J258" s="0" t="s">
        <v>147</v>
      </c>
      <c r="K258" s="0" t="s">
        <v>114</v>
      </c>
    </row>
    <row r="259" customFormat="false" ht="15.8" hidden="false" customHeight="false" outlineLevel="0" collapsed="false">
      <c r="B259" s="0" t="n">
        <v>141830</v>
      </c>
      <c r="C259" s="0" t="s">
        <v>512</v>
      </c>
      <c r="D259" s="0" t="s">
        <v>98</v>
      </c>
      <c r="E259" s="0" t="s">
        <v>99</v>
      </c>
      <c r="F259" s="0" t="s">
        <v>129</v>
      </c>
      <c r="G259" s="0" t="s">
        <v>513</v>
      </c>
      <c r="H259" s="0" t="s">
        <v>514</v>
      </c>
      <c r="I259" s="0" t="n">
        <v>30000006</v>
      </c>
      <c r="J259" s="0" t="s">
        <v>147</v>
      </c>
      <c r="K259" s="0" t="s">
        <v>114</v>
      </c>
    </row>
    <row r="260" customFormat="false" ht="15.8" hidden="false" customHeight="false" outlineLevel="0" collapsed="false">
      <c r="B260" s="0" t="n">
        <v>141988</v>
      </c>
      <c r="C260" s="0" t="s">
        <v>515</v>
      </c>
      <c r="D260" s="0" t="s">
        <v>98</v>
      </c>
      <c r="E260" s="0" t="s">
        <v>99</v>
      </c>
      <c r="F260" s="0" t="s">
        <v>129</v>
      </c>
      <c r="G260" s="0" t="s">
        <v>180</v>
      </c>
      <c r="H260" s="0" t="s">
        <v>181</v>
      </c>
      <c r="I260" s="0" t="n">
        <v>30000009</v>
      </c>
      <c r="J260" s="0" t="s">
        <v>132</v>
      </c>
      <c r="K260" s="0" t="s">
        <v>119</v>
      </c>
    </row>
    <row r="261" customFormat="false" ht="15.8" hidden="false" customHeight="false" outlineLevel="0" collapsed="false">
      <c r="B261" s="0" t="n">
        <v>141998</v>
      </c>
      <c r="C261" s="0" t="s">
        <v>516</v>
      </c>
      <c r="D261" s="0" t="s">
        <v>98</v>
      </c>
      <c r="E261" s="0" t="s">
        <v>99</v>
      </c>
      <c r="F261" s="0" t="s">
        <v>129</v>
      </c>
      <c r="G261" s="0" t="s">
        <v>249</v>
      </c>
      <c r="H261" s="0" t="s">
        <v>250</v>
      </c>
      <c r="I261" s="0" t="n">
        <v>30000006</v>
      </c>
      <c r="J261" s="0" t="s">
        <v>147</v>
      </c>
      <c r="K261" s="0" t="s">
        <v>114</v>
      </c>
    </row>
    <row r="262" customFormat="false" ht="15.8" hidden="false" customHeight="false" outlineLevel="0" collapsed="false">
      <c r="B262" s="0" t="n">
        <v>142107</v>
      </c>
      <c r="C262" s="0" t="s">
        <v>517</v>
      </c>
      <c r="D262" s="0" t="s">
        <v>98</v>
      </c>
      <c r="E262" s="0" t="s">
        <v>99</v>
      </c>
      <c r="F262" s="0" t="s">
        <v>129</v>
      </c>
      <c r="G262" s="0" t="s">
        <v>130</v>
      </c>
      <c r="H262" s="0" t="s">
        <v>131</v>
      </c>
      <c r="I262" s="0" t="n">
        <v>30000034</v>
      </c>
      <c r="J262" s="0" t="s">
        <v>163</v>
      </c>
      <c r="K262" s="0" t="s">
        <v>119</v>
      </c>
    </row>
    <row r="263" customFormat="false" ht="15.8" hidden="false" customHeight="false" outlineLevel="0" collapsed="false">
      <c r="B263" s="0" t="n">
        <v>142289</v>
      </c>
      <c r="C263" s="0" t="s">
        <v>518</v>
      </c>
      <c r="D263" s="0" t="s">
        <v>98</v>
      </c>
      <c r="E263" s="0" t="s">
        <v>99</v>
      </c>
      <c r="F263" s="0" t="s">
        <v>106</v>
      </c>
      <c r="G263" s="0" t="s">
        <v>310</v>
      </c>
      <c r="H263" s="0" t="s">
        <v>311</v>
      </c>
      <c r="I263" s="0" t="n">
        <v>30000074</v>
      </c>
      <c r="J263" s="0" t="s">
        <v>118</v>
      </c>
      <c r="K263" s="0" t="s">
        <v>119</v>
      </c>
    </row>
    <row r="264" customFormat="false" ht="15.8" hidden="false" customHeight="false" outlineLevel="0" collapsed="false">
      <c r="B264" s="0" t="n">
        <v>142325</v>
      </c>
      <c r="C264" s="0" t="s">
        <v>519</v>
      </c>
      <c r="D264" s="0" t="s">
        <v>98</v>
      </c>
      <c r="E264" s="0" t="s">
        <v>99</v>
      </c>
      <c r="F264" s="0" t="s">
        <v>129</v>
      </c>
      <c r="G264" s="0" t="s">
        <v>192</v>
      </c>
      <c r="H264" s="0" t="s">
        <v>193</v>
      </c>
      <c r="I264" s="0" t="n">
        <v>30000006</v>
      </c>
      <c r="J264" s="0" t="s">
        <v>147</v>
      </c>
      <c r="K264" s="0" t="s">
        <v>114</v>
      </c>
    </row>
    <row r="265" customFormat="false" ht="15.8" hidden="false" customHeight="false" outlineLevel="0" collapsed="false">
      <c r="B265" s="0" t="n">
        <v>142330</v>
      </c>
      <c r="C265" s="0" t="s">
        <v>520</v>
      </c>
      <c r="D265" s="0" t="s">
        <v>98</v>
      </c>
      <c r="E265" s="0" t="s">
        <v>99</v>
      </c>
      <c r="F265" s="0" t="s">
        <v>129</v>
      </c>
      <c r="G265" s="0" t="s">
        <v>417</v>
      </c>
      <c r="H265" s="0" t="s">
        <v>418</v>
      </c>
      <c r="I265" s="0" t="n">
        <v>30000009</v>
      </c>
      <c r="J265" s="0" t="s">
        <v>132</v>
      </c>
      <c r="K265" s="0" t="s">
        <v>119</v>
      </c>
    </row>
    <row r="266" customFormat="false" ht="15.8" hidden="false" customHeight="false" outlineLevel="0" collapsed="false">
      <c r="B266" s="0" t="n">
        <v>142893</v>
      </c>
      <c r="C266" s="0" t="s">
        <v>521</v>
      </c>
      <c r="D266" s="0" t="s">
        <v>98</v>
      </c>
      <c r="E266" s="0" t="s">
        <v>99</v>
      </c>
      <c r="F266" s="0" t="s">
        <v>129</v>
      </c>
      <c r="G266" s="0" t="s">
        <v>453</v>
      </c>
      <c r="H266" s="0" t="s">
        <v>454</v>
      </c>
      <c r="I266" s="0" t="n">
        <v>30000009</v>
      </c>
      <c r="J266" s="0" t="s">
        <v>132</v>
      </c>
      <c r="K266" s="0" t="s">
        <v>119</v>
      </c>
    </row>
    <row r="267" customFormat="false" ht="15.8" hidden="false" customHeight="false" outlineLevel="0" collapsed="false">
      <c r="B267" s="0" t="n">
        <v>142936</v>
      </c>
      <c r="C267" s="0" t="s">
        <v>522</v>
      </c>
      <c r="D267" s="0" t="s">
        <v>98</v>
      </c>
      <c r="E267" s="0" t="s">
        <v>99</v>
      </c>
      <c r="F267" s="0" t="s">
        <v>129</v>
      </c>
      <c r="G267" s="0" t="s">
        <v>180</v>
      </c>
      <c r="H267" s="0" t="s">
        <v>181</v>
      </c>
      <c r="I267" s="0" t="n">
        <v>30000009</v>
      </c>
      <c r="J267" s="0" t="s">
        <v>132</v>
      </c>
      <c r="K267" s="0" t="s">
        <v>119</v>
      </c>
    </row>
    <row r="268" customFormat="false" ht="15.8" hidden="false" customHeight="false" outlineLevel="0" collapsed="false">
      <c r="B268" s="0" t="n">
        <v>143017</v>
      </c>
      <c r="C268" s="0" t="s">
        <v>523</v>
      </c>
      <c r="D268" s="0" t="s">
        <v>98</v>
      </c>
      <c r="E268" s="0" t="s">
        <v>99</v>
      </c>
      <c r="F268" s="0" t="s">
        <v>129</v>
      </c>
      <c r="G268" s="0" t="s">
        <v>180</v>
      </c>
      <c r="H268" s="0" t="s">
        <v>181</v>
      </c>
      <c r="I268" s="0" t="n">
        <v>30000009</v>
      </c>
      <c r="J268" s="0" t="s">
        <v>132</v>
      </c>
      <c r="K268" s="0" t="s">
        <v>119</v>
      </c>
    </row>
    <row r="269" customFormat="false" ht="15.8" hidden="false" customHeight="false" outlineLevel="0" collapsed="false">
      <c r="B269" s="0" t="n">
        <v>143151</v>
      </c>
      <c r="C269" s="0" t="s">
        <v>524</v>
      </c>
      <c r="D269" s="0" t="s">
        <v>98</v>
      </c>
      <c r="E269" s="0" t="s">
        <v>99</v>
      </c>
      <c r="F269" s="0" t="s">
        <v>129</v>
      </c>
      <c r="G269" s="0" t="s">
        <v>189</v>
      </c>
      <c r="H269" s="0" t="s">
        <v>190</v>
      </c>
      <c r="I269" s="0" t="n">
        <v>30000006</v>
      </c>
      <c r="J269" s="0" t="s">
        <v>147</v>
      </c>
      <c r="K269" s="0" t="s">
        <v>114</v>
      </c>
    </row>
    <row r="270" customFormat="false" ht="15.8" hidden="false" customHeight="false" outlineLevel="0" collapsed="false">
      <c r="B270" s="0" t="n">
        <v>143155</v>
      </c>
      <c r="C270" s="0" t="s">
        <v>525</v>
      </c>
      <c r="D270" s="0" t="s">
        <v>98</v>
      </c>
      <c r="E270" s="0" t="s">
        <v>99</v>
      </c>
      <c r="F270" s="0" t="s">
        <v>129</v>
      </c>
      <c r="G270" s="0" t="s">
        <v>392</v>
      </c>
      <c r="H270" s="0" t="s">
        <v>393</v>
      </c>
      <c r="I270" s="0" t="n">
        <v>30000009</v>
      </c>
      <c r="J270" s="0" t="s">
        <v>132</v>
      </c>
      <c r="K270" s="0" t="s">
        <v>114</v>
      </c>
    </row>
    <row r="271" customFormat="false" ht="15.8" hidden="false" customHeight="false" outlineLevel="0" collapsed="false">
      <c r="B271" s="0" t="n">
        <v>143197</v>
      </c>
      <c r="C271" s="0" t="s">
        <v>526</v>
      </c>
      <c r="D271" s="0" t="s">
        <v>98</v>
      </c>
      <c r="E271" s="0" t="s">
        <v>99</v>
      </c>
      <c r="F271" s="0" t="s">
        <v>129</v>
      </c>
      <c r="G271" s="0" t="s">
        <v>229</v>
      </c>
      <c r="H271" s="0" t="s">
        <v>230</v>
      </c>
      <c r="I271" s="0" t="n">
        <v>30000009</v>
      </c>
      <c r="J271" s="0" t="s">
        <v>132</v>
      </c>
      <c r="K271" s="0" t="s">
        <v>119</v>
      </c>
    </row>
    <row r="272" customFormat="false" ht="15.8" hidden="false" customHeight="false" outlineLevel="0" collapsed="false">
      <c r="B272" s="0" t="n">
        <v>143199</v>
      </c>
      <c r="C272" s="0" t="s">
        <v>527</v>
      </c>
      <c r="D272" s="0" t="s">
        <v>98</v>
      </c>
      <c r="E272" s="0" t="s">
        <v>99</v>
      </c>
      <c r="F272" s="0" t="s">
        <v>129</v>
      </c>
      <c r="G272" s="0" t="s">
        <v>192</v>
      </c>
      <c r="H272" s="0" t="s">
        <v>193</v>
      </c>
      <c r="I272" s="0" t="n">
        <v>30000006</v>
      </c>
      <c r="J272" s="0" t="s">
        <v>147</v>
      </c>
      <c r="K272" s="0" t="s">
        <v>114</v>
      </c>
    </row>
    <row r="273" customFormat="false" ht="15.8" hidden="false" customHeight="false" outlineLevel="0" collapsed="false">
      <c r="B273" s="0" t="n">
        <v>143477</v>
      </c>
      <c r="C273" s="0" t="s">
        <v>528</v>
      </c>
      <c r="D273" s="0" t="s">
        <v>98</v>
      </c>
      <c r="E273" s="0" t="s">
        <v>99</v>
      </c>
      <c r="F273" s="0" t="s">
        <v>129</v>
      </c>
      <c r="G273" s="0" t="s">
        <v>189</v>
      </c>
      <c r="H273" s="0" t="s">
        <v>190</v>
      </c>
      <c r="I273" s="0" t="n">
        <v>30000006</v>
      </c>
      <c r="J273" s="0" t="s">
        <v>147</v>
      </c>
      <c r="K273" s="0" t="s">
        <v>114</v>
      </c>
    </row>
    <row r="274" customFormat="false" ht="15.8" hidden="false" customHeight="false" outlineLevel="0" collapsed="false">
      <c r="B274" s="0" t="n">
        <v>143528</v>
      </c>
      <c r="C274" s="0" t="s">
        <v>529</v>
      </c>
      <c r="D274" s="0" t="s">
        <v>98</v>
      </c>
      <c r="E274" s="0" t="s">
        <v>99</v>
      </c>
      <c r="F274" s="0" t="s">
        <v>129</v>
      </c>
      <c r="G274" s="0" t="s">
        <v>320</v>
      </c>
      <c r="H274" s="0" t="s">
        <v>321</v>
      </c>
      <c r="I274" s="0" t="n">
        <v>30000009</v>
      </c>
      <c r="J274" s="0" t="s">
        <v>132</v>
      </c>
      <c r="K274" s="0" t="s">
        <v>205</v>
      </c>
    </row>
    <row r="275" customFormat="false" ht="15.8" hidden="false" customHeight="false" outlineLevel="0" collapsed="false">
      <c r="B275" s="0" t="n">
        <v>143558</v>
      </c>
      <c r="C275" s="0" t="s">
        <v>530</v>
      </c>
      <c r="D275" s="0" t="s">
        <v>98</v>
      </c>
      <c r="E275" s="0" t="s">
        <v>99</v>
      </c>
      <c r="F275" s="0" t="s">
        <v>129</v>
      </c>
      <c r="G275" s="0" t="s">
        <v>264</v>
      </c>
      <c r="H275" s="0" t="s">
        <v>265</v>
      </c>
      <c r="I275" s="0" t="n">
        <v>30000009</v>
      </c>
      <c r="J275" s="0" t="s">
        <v>132</v>
      </c>
      <c r="K275" s="0" t="s">
        <v>119</v>
      </c>
    </row>
    <row r="276" customFormat="false" ht="15.8" hidden="false" customHeight="false" outlineLevel="0" collapsed="false">
      <c r="B276" s="0" t="n">
        <v>143602</v>
      </c>
      <c r="C276" s="0" t="s">
        <v>531</v>
      </c>
      <c r="D276" s="0" t="s">
        <v>98</v>
      </c>
      <c r="E276" s="0" t="s">
        <v>99</v>
      </c>
      <c r="F276" s="0" t="s">
        <v>129</v>
      </c>
      <c r="G276" s="0" t="s">
        <v>232</v>
      </c>
      <c r="H276" s="0" t="s">
        <v>233</v>
      </c>
      <c r="I276" s="0" t="n">
        <v>30000006</v>
      </c>
      <c r="J276" s="0" t="s">
        <v>147</v>
      </c>
      <c r="K276" s="0" t="s">
        <v>119</v>
      </c>
    </row>
    <row r="277" customFormat="false" ht="15.8" hidden="false" customHeight="false" outlineLevel="0" collapsed="false">
      <c r="B277" s="0" t="n">
        <v>144021</v>
      </c>
      <c r="C277" s="0" t="s">
        <v>532</v>
      </c>
      <c r="D277" s="0" t="s">
        <v>98</v>
      </c>
      <c r="E277" s="0" t="s">
        <v>99</v>
      </c>
      <c r="F277" s="0" t="s">
        <v>129</v>
      </c>
      <c r="G277" s="0" t="s">
        <v>192</v>
      </c>
      <c r="H277" s="0" t="s">
        <v>193</v>
      </c>
      <c r="I277" s="0" t="n">
        <v>30000006</v>
      </c>
      <c r="J277" s="0" t="s">
        <v>147</v>
      </c>
      <c r="K277" s="0" t="s">
        <v>114</v>
      </c>
    </row>
    <row r="278" customFormat="false" ht="15.8" hidden="false" customHeight="false" outlineLevel="0" collapsed="false">
      <c r="B278" s="0" t="n">
        <v>144077</v>
      </c>
      <c r="C278" s="0" t="s">
        <v>533</v>
      </c>
      <c r="D278" s="0" t="s">
        <v>98</v>
      </c>
      <c r="E278" s="0" t="s">
        <v>99</v>
      </c>
      <c r="F278" s="0" t="s">
        <v>100</v>
      </c>
      <c r="G278" s="0" t="s">
        <v>122</v>
      </c>
      <c r="H278" s="0" t="s">
        <v>110</v>
      </c>
      <c r="I278" s="0" t="n">
        <v>30000026</v>
      </c>
      <c r="J278" s="0" t="s">
        <v>534</v>
      </c>
      <c r="K278" s="0" t="s">
        <v>124</v>
      </c>
    </row>
    <row r="279" customFormat="false" ht="15.8" hidden="false" customHeight="false" outlineLevel="0" collapsed="false">
      <c r="B279" s="0" t="n">
        <v>144261</v>
      </c>
      <c r="C279" s="0" t="s">
        <v>535</v>
      </c>
      <c r="D279" s="0" t="s">
        <v>98</v>
      </c>
      <c r="E279" s="0" t="s">
        <v>99</v>
      </c>
      <c r="F279" s="0" t="s">
        <v>129</v>
      </c>
      <c r="G279" s="0" t="s">
        <v>145</v>
      </c>
      <c r="H279" s="0" t="s">
        <v>146</v>
      </c>
      <c r="I279" s="0" t="n">
        <v>30000006</v>
      </c>
      <c r="J279" s="0" t="s">
        <v>147</v>
      </c>
      <c r="K279" s="0" t="s">
        <v>114</v>
      </c>
    </row>
    <row r="280" customFormat="false" ht="15.8" hidden="false" customHeight="false" outlineLevel="0" collapsed="false">
      <c r="B280" s="0" t="n">
        <v>144333</v>
      </c>
      <c r="C280" s="0" t="s">
        <v>536</v>
      </c>
      <c r="D280" s="0" t="s">
        <v>98</v>
      </c>
      <c r="E280" s="0" t="s">
        <v>99</v>
      </c>
      <c r="F280" s="0" t="s">
        <v>129</v>
      </c>
      <c r="G280" s="0" t="s">
        <v>180</v>
      </c>
      <c r="H280" s="0" t="s">
        <v>181</v>
      </c>
      <c r="I280" s="0" t="n">
        <v>30000009</v>
      </c>
      <c r="J280" s="0" t="s">
        <v>132</v>
      </c>
      <c r="K280" s="0" t="s">
        <v>119</v>
      </c>
    </row>
    <row r="281" customFormat="false" ht="15.8" hidden="false" customHeight="false" outlineLevel="0" collapsed="false">
      <c r="B281" s="0" t="n">
        <v>144362</v>
      </c>
      <c r="C281" s="0" t="s">
        <v>537</v>
      </c>
      <c r="D281" s="0" t="s">
        <v>98</v>
      </c>
      <c r="E281" s="0" t="s">
        <v>99</v>
      </c>
      <c r="F281" s="0" t="s">
        <v>129</v>
      </c>
      <c r="G281" s="0" t="s">
        <v>464</v>
      </c>
      <c r="H281" s="0" t="s">
        <v>465</v>
      </c>
      <c r="I281" s="0" t="n">
        <v>30000060</v>
      </c>
      <c r="J281" s="0" t="s">
        <v>240</v>
      </c>
      <c r="K281" s="0" t="s">
        <v>114</v>
      </c>
    </row>
    <row r="282" customFormat="false" ht="15.8" hidden="false" customHeight="false" outlineLevel="0" collapsed="false">
      <c r="B282" s="0" t="n">
        <v>144695</v>
      </c>
      <c r="C282" s="0" t="s">
        <v>538</v>
      </c>
      <c r="D282" s="0" t="s">
        <v>98</v>
      </c>
      <c r="E282" s="0" t="s">
        <v>99</v>
      </c>
      <c r="F282" s="0" t="s">
        <v>129</v>
      </c>
      <c r="G282" s="0" t="s">
        <v>180</v>
      </c>
      <c r="H282" s="0" t="s">
        <v>181</v>
      </c>
      <c r="I282" s="0" t="n">
        <v>30000009</v>
      </c>
      <c r="J282" s="0" t="s">
        <v>132</v>
      </c>
      <c r="K282" s="0" t="s">
        <v>119</v>
      </c>
    </row>
    <row r="283" customFormat="false" ht="15.8" hidden="false" customHeight="false" outlineLevel="0" collapsed="false">
      <c r="B283" s="0" t="n">
        <v>144702</v>
      </c>
      <c r="C283" s="0" t="s">
        <v>539</v>
      </c>
      <c r="D283" s="0" t="s">
        <v>98</v>
      </c>
      <c r="E283" s="0" t="s">
        <v>99</v>
      </c>
      <c r="F283" s="0" t="s">
        <v>129</v>
      </c>
      <c r="G283" s="0" t="s">
        <v>158</v>
      </c>
      <c r="H283" s="0" t="s">
        <v>159</v>
      </c>
      <c r="I283" s="0" t="n">
        <v>30000006</v>
      </c>
      <c r="J283" s="0" t="s">
        <v>147</v>
      </c>
      <c r="K283" s="0" t="s">
        <v>244</v>
      </c>
    </row>
    <row r="284" customFormat="false" ht="15.8" hidden="false" customHeight="false" outlineLevel="0" collapsed="false">
      <c r="B284" s="0" t="n">
        <v>144710</v>
      </c>
      <c r="C284" s="0" t="s">
        <v>540</v>
      </c>
      <c r="D284" s="0" t="s">
        <v>98</v>
      </c>
      <c r="E284" s="0" t="s">
        <v>99</v>
      </c>
      <c r="F284" s="0" t="s">
        <v>129</v>
      </c>
      <c r="G284" s="0" t="s">
        <v>189</v>
      </c>
      <c r="H284" s="0" t="s">
        <v>190</v>
      </c>
      <c r="I284" s="0" t="n">
        <v>30000006</v>
      </c>
      <c r="J284" s="0" t="s">
        <v>147</v>
      </c>
      <c r="K284" s="0" t="s">
        <v>114</v>
      </c>
    </row>
    <row r="285" customFormat="false" ht="15.8" hidden="false" customHeight="false" outlineLevel="0" collapsed="false">
      <c r="B285" s="0" t="n">
        <v>144847</v>
      </c>
      <c r="C285" s="0" t="s">
        <v>541</v>
      </c>
      <c r="D285" s="0" t="s">
        <v>98</v>
      </c>
      <c r="E285" s="0" t="s">
        <v>99</v>
      </c>
      <c r="F285" s="0" t="s">
        <v>129</v>
      </c>
      <c r="G285" s="0" t="s">
        <v>192</v>
      </c>
      <c r="H285" s="0" t="s">
        <v>193</v>
      </c>
      <c r="I285" s="0" t="n">
        <v>30000006</v>
      </c>
      <c r="J285" s="0" t="s">
        <v>147</v>
      </c>
      <c r="K285" s="0" t="s">
        <v>114</v>
      </c>
    </row>
    <row r="286" customFormat="false" ht="15.8" hidden="false" customHeight="false" outlineLevel="0" collapsed="false">
      <c r="B286" s="0" t="n">
        <v>144864</v>
      </c>
      <c r="C286" s="0" t="s">
        <v>542</v>
      </c>
      <c r="D286" s="0" t="s">
        <v>98</v>
      </c>
      <c r="E286" s="0" t="s">
        <v>99</v>
      </c>
      <c r="F286" s="0" t="s">
        <v>129</v>
      </c>
      <c r="G286" s="0" t="s">
        <v>139</v>
      </c>
      <c r="H286" s="0" t="s">
        <v>140</v>
      </c>
      <c r="I286" s="0" t="n">
        <v>30000009</v>
      </c>
      <c r="J286" s="0" t="s">
        <v>132</v>
      </c>
      <c r="K286" s="0" t="s">
        <v>119</v>
      </c>
    </row>
    <row r="287" customFormat="false" ht="15.8" hidden="false" customHeight="false" outlineLevel="0" collapsed="false">
      <c r="B287" s="0" t="n">
        <v>144968</v>
      </c>
      <c r="C287" s="0" t="s">
        <v>543</v>
      </c>
      <c r="D287" s="0" t="s">
        <v>98</v>
      </c>
      <c r="E287" s="0" t="s">
        <v>99</v>
      </c>
      <c r="F287" s="0" t="s">
        <v>129</v>
      </c>
      <c r="G287" s="0" t="s">
        <v>202</v>
      </c>
      <c r="H287" s="0" t="s">
        <v>203</v>
      </c>
      <c r="I287" s="0" t="n">
        <v>30000200</v>
      </c>
      <c r="J287" s="0" t="s">
        <v>204</v>
      </c>
      <c r="K287" s="0" t="s">
        <v>205</v>
      </c>
    </row>
    <row r="288" customFormat="false" ht="15.8" hidden="false" customHeight="false" outlineLevel="0" collapsed="false">
      <c r="B288" s="0" t="n">
        <v>145202</v>
      </c>
      <c r="C288" s="0" t="s">
        <v>544</v>
      </c>
      <c r="D288" s="0" t="s">
        <v>98</v>
      </c>
      <c r="E288" s="0" t="s">
        <v>99</v>
      </c>
      <c r="F288" s="0" t="s">
        <v>129</v>
      </c>
      <c r="G288" s="0" t="s">
        <v>145</v>
      </c>
      <c r="H288" s="0" t="s">
        <v>146</v>
      </c>
      <c r="I288" s="0" t="n">
        <v>30000043</v>
      </c>
      <c r="J288" s="0" t="s">
        <v>136</v>
      </c>
      <c r="K288" s="0" t="s">
        <v>114</v>
      </c>
    </row>
    <row r="289" customFormat="false" ht="15.8" hidden="false" customHeight="false" outlineLevel="0" collapsed="false">
      <c r="B289" s="0" t="n">
        <v>145279</v>
      </c>
      <c r="C289" s="0" t="s">
        <v>545</v>
      </c>
      <c r="D289" s="0" t="s">
        <v>98</v>
      </c>
      <c r="E289" s="0" t="s">
        <v>99</v>
      </c>
      <c r="F289" s="0" t="s">
        <v>129</v>
      </c>
      <c r="G289" s="0" t="s">
        <v>189</v>
      </c>
      <c r="H289" s="0" t="s">
        <v>190</v>
      </c>
      <c r="I289" s="0" t="n">
        <v>30000006</v>
      </c>
      <c r="J289" s="0" t="s">
        <v>147</v>
      </c>
      <c r="K289" s="0" t="s">
        <v>114</v>
      </c>
    </row>
    <row r="290" customFormat="false" ht="15.8" hidden="false" customHeight="false" outlineLevel="0" collapsed="false">
      <c r="B290" s="0" t="n">
        <v>145434</v>
      </c>
      <c r="C290" s="0" t="s">
        <v>546</v>
      </c>
      <c r="D290" s="0" t="s">
        <v>98</v>
      </c>
      <c r="E290" s="0" t="s">
        <v>99</v>
      </c>
      <c r="F290" s="0" t="s">
        <v>129</v>
      </c>
      <c r="G290" s="0" t="s">
        <v>192</v>
      </c>
      <c r="H290" s="0" t="s">
        <v>193</v>
      </c>
      <c r="I290" s="0" t="n">
        <v>30000006</v>
      </c>
      <c r="J290" s="0" t="s">
        <v>147</v>
      </c>
      <c r="K290" s="0" t="s">
        <v>114</v>
      </c>
    </row>
    <row r="291" customFormat="false" ht="15.8" hidden="false" customHeight="false" outlineLevel="0" collapsed="false">
      <c r="B291" s="0" t="n">
        <v>145436</v>
      </c>
      <c r="C291" s="0" t="s">
        <v>547</v>
      </c>
      <c r="D291" s="0" t="s">
        <v>98</v>
      </c>
      <c r="E291" s="0" t="s">
        <v>99</v>
      </c>
      <c r="F291" s="0" t="s">
        <v>129</v>
      </c>
      <c r="G291" s="0" t="s">
        <v>192</v>
      </c>
      <c r="H291" s="0" t="s">
        <v>193</v>
      </c>
      <c r="I291" s="0" t="n">
        <v>30000006</v>
      </c>
      <c r="J291" s="0" t="s">
        <v>147</v>
      </c>
      <c r="K291" s="0" t="s">
        <v>114</v>
      </c>
    </row>
    <row r="292" customFormat="false" ht="15.8" hidden="false" customHeight="false" outlineLevel="0" collapsed="false">
      <c r="B292" s="0" t="n">
        <v>145518</v>
      </c>
      <c r="C292" s="0" t="s">
        <v>548</v>
      </c>
      <c r="D292" s="0" t="s">
        <v>98</v>
      </c>
      <c r="E292" s="0" t="s">
        <v>99</v>
      </c>
      <c r="F292" s="0" t="s">
        <v>129</v>
      </c>
      <c r="G292" s="0" t="s">
        <v>549</v>
      </c>
      <c r="H292" s="0" t="s">
        <v>550</v>
      </c>
      <c r="I292" s="0" t="n">
        <v>30000009</v>
      </c>
      <c r="J292" s="0" t="s">
        <v>132</v>
      </c>
      <c r="K292" s="0" t="s">
        <v>119</v>
      </c>
    </row>
    <row r="293" customFormat="false" ht="15.8" hidden="false" customHeight="false" outlineLevel="0" collapsed="false">
      <c r="B293" s="0" t="n">
        <v>145771</v>
      </c>
      <c r="C293" s="0" t="s">
        <v>551</v>
      </c>
      <c r="D293" s="0" t="s">
        <v>98</v>
      </c>
      <c r="E293" s="0" t="s">
        <v>99</v>
      </c>
      <c r="F293" s="0" t="s">
        <v>129</v>
      </c>
      <c r="G293" s="0" t="s">
        <v>189</v>
      </c>
      <c r="H293" s="0" t="s">
        <v>190</v>
      </c>
      <c r="I293" s="0" t="n">
        <v>30000006</v>
      </c>
      <c r="J293" s="0" t="s">
        <v>147</v>
      </c>
      <c r="K293" s="0" t="s">
        <v>114</v>
      </c>
    </row>
    <row r="294" customFormat="false" ht="15.8" hidden="false" customHeight="false" outlineLevel="0" collapsed="false">
      <c r="B294" s="0" t="n">
        <v>145967</v>
      </c>
      <c r="C294" s="0" t="s">
        <v>552</v>
      </c>
      <c r="D294" s="0" t="s">
        <v>98</v>
      </c>
      <c r="E294" s="0" t="s">
        <v>99</v>
      </c>
      <c r="F294" s="0" t="s">
        <v>129</v>
      </c>
      <c r="G294" s="0" t="s">
        <v>553</v>
      </c>
      <c r="H294" s="0" t="s">
        <v>554</v>
      </c>
      <c r="I294" s="0" t="n">
        <v>30000006</v>
      </c>
      <c r="J294" s="0" t="s">
        <v>147</v>
      </c>
      <c r="K294" s="0" t="s">
        <v>114</v>
      </c>
    </row>
    <row r="295" customFormat="false" ht="15.8" hidden="false" customHeight="false" outlineLevel="0" collapsed="false">
      <c r="B295" s="0" t="n">
        <v>145977</v>
      </c>
      <c r="C295" s="0" t="s">
        <v>555</v>
      </c>
      <c r="D295" s="0" t="s">
        <v>98</v>
      </c>
      <c r="E295" s="0" t="s">
        <v>99</v>
      </c>
      <c r="F295" s="0" t="s">
        <v>129</v>
      </c>
      <c r="G295" s="0" t="s">
        <v>464</v>
      </c>
      <c r="H295" s="0" t="s">
        <v>465</v>
      </c>
      <c r="I295" s="0" t="n">
        <v>30000060</v>
      </c>
      <c r="J295" s="0" t="s">
        <v>240</v>
      </c>
      <c r="K295" s="0" t="s">
        <v>114</v>
      </c>
    </row>
    <row r="296" customFormat="false" ht="15.8" hidden="false" customHeight="false" outlineLevel="0" collapsed="false">
      <c r="B296" s="0" t="n">
        <v>146241</v>
      </c>
      <c r="C296" s="0" t="s">
        <v>556</v>
      </c>
      <c r="D296" s="0" t="s">
        <v>98</v>
      </c>
      <c r="E296" s="0" t="s">
        <v>99</v>
      </c>
      <c r="F296" s="0" t="s">
        <v>106</v>
      </c>
      <c r="G296" s="0" t="s">
        <v>116</v>
      </c>
      <c r="H296" s="0" t="s">
        <v>117</v>
      </c>
      <c r="I296" s="0" t="n">
        <v>30000074</v>
      </c>
      <c r="J296" s="0" t="s">
        <v>118</v>
      </c>
      <c r="K296" s="0" t="s">
        <v>119</v>
      </c>
    </row>
    <row r="297" customFormat="false" ht="15.8" hidden="false" customHeight="false" outlineLevel="0" collapsed="false">
      <c r="B297" s="0" t="n">
        <v>146281</v>
      </c>
      <c r="C297" s="0" t="s">
        <v>557</v>
      </c>
      <c r="D297" s="0" t="s">
        <v>98</v>
      </c>
      <c r="E297" s="0" t="s">
        <v>99</v>
      </c>
      <c r="F297" s="0" t="s">
        <v>106</v>
      </c>
      <c r="G297" s="0" t="s">
        <v>116</v>
      </c>
      <c r="H297" s="0" t="s">
        <v>117</v>
      </c>
      <c r="I297" s="0" t="n">
        <v>30000074</v>
      </c>
      <c r="J297" s="0" t="s">
        <v>118</v>
      </c>
      <c r="K297" s="0" t="s">
        <v>119</v>
      </c>
    </row>
    <row r="298" customFormat="false" ht="15.8" hidden="false" customHeight="false" outlineLevel="0" collapsed="false">
      <c r="B298" s="0" t="n">
        <v>146313</v>
      </c>
      <c r="C298" s="0" t="s">
        <v>558</v>
      </c>
      <c r="D298" s="0" t="s">
        <v>98</v>
      </c>
      <c r="E298" s="0" t="s">
        <v>99</v>
      </c>
      <c r="F298" s="0" t="s">
        <v>129</v>
      </c>
      <c r="G298" s="0" t="s">
        <v>249</v>
      </c>
      <c r="H298" s="0" t="s">
        <v>250</v>
      </c>
      <c r="I298" s="0" t="n">
        <v>30000006</v>
      </c>
      <c r="J298" s="0" t="s">
        <v>147</v>
      </c>
      <c r="K298" s="0" t="s">
        <v>114</v>
      </c>
    </row>
    <row r="299" customFormat="false" ht="15.8" hidden="false" customHeight="false" outlineLevel="0" collapsed="false">
      <c r="B299" s="0" t="n">
        <v>146524</v>
      </c>
      <c r="C299" s="0" t="s">
        <v>559</v>
      </c>
      <c r="D299" s="0" t="s">
        <v>98</v>
      </c>
      <c r="E299" s="0" t="s">
        <v>99</v>
      </c>
      <c r="F299" s="0" t="s">
        <v>129</v>
      </c>
      <c r="G299" s="0" t="s">
        <v>145</v>
      </c>
      <c r="H299" s="0" t="s">
        <v>146</v>
      </c>
      <c r="I299" s="0" t="n">
        <v>30000006</v>
      </c>
      <c r="J299" s="0" t="s">
        <v>147</v>
      </c>
      <c r="K299" s="0" t="s">
        <v>114</v>
      </c>
    </row>
    <row r="300" customFormat="false" ht="15.8" hidden="false" customHeight="false" outlineLevel="0" collapsed="false">
      <c r="B300" s="0" t="n">
        <v>146899</v>
      </c>
      <c r="C300" s="0" t="s">
        <v>560</v>
      </c>
      <c r="D300" s="0" t="s">
        <v>98</v>
      </c>
      <c r="E300" s="0" t="s">
        <v>99</v>
      </c>
      <c r="F300" s="0" t="s">
        <v>129</v>
      </c>
      <c r="G300" s="0" t="s">
        <v>496</v>
      </c>
      <c r="H300" s="0" t="s">
        <v>497</v>
      </c>
      <c r="I300" s="0" t="n">
        <v>30000006</v>
      </c>
      <c r="J300" s="0" t="s">
        <v>147</v>
      </c>
      <c r="K300" s="0" t="s">
        <v>114</v>
      </c>
    </row>
    <row r="301" customFormat="false" ht="15.8" hidden="false" customHeight="false" outlineLevel="0" collapsed="false">
      <c r="B301" s="0" t="n">
        <v>147027</v>
      </c>
      <c r="C301" s="0" t="s">
        <v>561</v>
      </c>
      <c r="D301" s="0" t="s">
        <v>98</v>
      </c>
      <c r="E301" s="0" t="s">
        <v>99</v>
      </c>
      <c r="F301" s="0" t="s">
        <v>100</v>
      </c>
      <c r="G301" s="0" t="s">
        <v>289</v>
      </c>
      <c r="H301" s="0" t="s">
        <v>290</v>
      </c>
      <c r="I301" s="0" t="n">
        <v>30000006</v>
      </c>
      <c r="J301" s="0" t="s">
        <v>147</v>
      </c>
      <c r="K301" s="0" t="s">
        <v>114</v>
      </c>
    </row>
    <row r="302" customFormat="false" ht="15.8" hidden="false" customHeight="false" outlineLevel="0" collapsed="false">
      <c r="B302" s="0" t="n">
        <v>147396</v>
      </c>
      <c r="C302" s="0" t="s">
        <v>562</v>
      </c>
      <c r="D302" s="0" t="s">
        <v>98</v>
      </c>
      <c r="E302" s="0" t="s">
        <v>99</v>
      </c>
      <c r="F302" s="0" t="s">
        <v>129</v>
      </c>
      <c r="G302" s="0" t="s">
        <v>145</v>
      </c>
      <c r="H302" s="0" t="s">
        <v>146</v>
      </c>
      <c r="I302" s="0" t="n">
        <v>30000006</v>
      </c>
      <c r="J302" s="0" t="s">
        <v>147</v>
      </c>
      <c r="K302" s="0" t="s">
        <v>114</v>
      </c>
    </row>
    <row r="303" customFormat="false" ht="15.8" hidden="false" customHeight="false" outlineLevel="0" collapsed="false">
      <c r="B303" s="0" t="n">
        <v>147547</v>
      </c>
      <c r="C303" s="0" t="s">
        <v>563</v>
      </c>
      <c r="D303" s="0" t="s">
        <v>98</v>
      </c>
      <c r="E303" s="0" t="s">
        <v>99</v>
      </c>
      <c r="F303" s="0" t="s">
        <v>129</v>
      </c>
      <c r="G303" s="0" t="s">
        <v>145</v>
      </c>
      <c r="H303" s="0" t="s">
        <v>146</v>
      </c>
      <c r="I303" s="0" t="n">
        <v>30000006</v>
      </c>
      <c r="J303" s="0" t="s">
        <v>147</v>
      </c>
      <c r="K303" s="0" t="s">
        <v>114</v>
      </c>
    </row>
    <row r="304" customFormat="false" ht="15.8" hidden="false" customHeight="false" outlineLevel="0" collapsed="false">
      <c r="B304" s="0" t="n">
        <v>147803</v>
      </c>
      <c r="C304" s="0" t="s">
        <v>564</v>
      </c>
      <c r="D304" s="0" t="s">
        <v>98</v>
      </c>
      <c r="E304" s="0" t="s">
        <v>99</v>
      </c>
      <c r="F304" s="0" t="s">
        <v>106</v>
      </c>
      <c r="G304" s="0" t="s">
        <v>310</v>
      </c>
      <c r="H304" s="0" t="s">
        <v>311</v>
      </c>
      <c r="I304" s="0" t="n">
        <v>30000074</v>
      </c>
      <c r="J304" s="0" t="s">
        <v>118</v>
      </c>
      <c r="K304" s="0" t="s">
        <v>119</v>
      </c>
    </row>
    <row r="305" customFormat="false" ht="15.8" hidden="false" customHeight="false" outlineLevel="0" collapsed="false">
      <c r="B305" s="0" t="n">
        <v>147856</v>
      </c>
      <c r="C305" s="0" t="s">
        <v>565</v>
      </c>
      <c r="D305" s="0" t="s">
        <v>98</v>
      </c>
      <c r="E305" s="0" t="s">
        <v>99</v>
      </c>
      <c r="F305" s="0" t="s">
        <v>129</v>
      </c>
      <c r="G305" s="0" t="s">
        <v>202</v>
      </c>
      <c r="H305" s="0" t="s">
        <v>203</v>
      </c>
      <c r="I305" s="0" t="n">
        <v>30000200</v>
      </c>
      <c r="J305" s="0" t="s">
        <v>204</v>
      </c>
      <c r="K305" s="0" t="s">
        <v>205</v>
      </c>
    </row>
    <row r="306" customFormat="false" ht="15.8" hidden="false" customHeight="false" outlineLevel="0" collapsed="false">
      <c r="B306" s="0" t="n">
        <v>148166</v>
      </c>
      <c r="C306" s="0" t="s">
        <v>566</v>
      </c>
      <c r="D306" s="0" t="s">
        <v>98</v>
      </c>
      <c r="E306" s="0" t="s">
        <v>99</v>
      </c>
      <c r="F306" s="0" t="s">
        <v>106</v>
      </c>
      <c r="G306" s="0" t="s">
        <v>116</v>
      </c>
      <c r="H306" s="0" t="s">
        <v>117</v>
      </c>
      <c r="I306" s="0" t="n">
        <v>30000074</v>
      </c>
      <c r="J306" s="0" t="s">
        <v>118</v>
      </c>
      <c r="K306" s="0" t="s">
        <v>119</v>
      </c>
    </row>
    <row r="307" customFormat="false" ht="15.8" hidden="false" customHeight="false" outlineLevel="0" collapsed="false">
      <c r="B307" s="0" t="n">
        <v>148446</v>
      </c>
      <c r="C307" s="0" t="s">
        <v>567</v>
      </c>
      <c r="D307" s="0" t="s">
        <v>98</v>
      </c>
      <c r="E307" s="0" t="s">
        <v>99</v>
      </c>
      <c r="F307" s="0" t="s">
        <v>129</v>
      </c>
      <c r="G307" s="0" t="s">
        <v>155</v>
      </c>
      <c r="H307" s="0" t="s">
        <v>156</v>
      </c>
      <c r="I307" s="0" t="n">
        <v>30000013</v>
      </c>
      <c r="J307" s="0" t="s">
        <v>217</v>
      </c>
      <c r="K307" s="0" t="s">
        <v>119</v>
      </c>
    </row>
    <row r="308" customFormat="false" ht="15.8" hidden="false" customHeight="false" outlineLevel="0" collapsed="false">
      <c r="B308" s="0" t="n">
        <v>148493</v>
      </c>
      <c r="C308" s="0" t="s">
        <v>568</v>
      </c>
      <c r="D308" s="0" t="s">
        <v>98</v>
      </c>
      <c r="E308" s="0" t="s">
        <v>99</v>
      </c>
      <c r="F308" s="0" t="s">
        <v>129</v>
      </c>
      <c r="G308" s="0" t="s">
        <v>165</v>
      </c>
      <c r="H308" s="0" t="s">
        <v>166</v>
      </c>
      <c r="I308" s="0" t="n">
        <v>30000034</v>
      </c>
      <c r="J308" s="0" t="s">
        <v>163</v>
      </c>
      <c r="K308" s="0" t="s">
        <v>119</v>
      </c>
    </row>
    <row r="309" customFormat="false" ht="15.8" hidden="false" customHeight="false" outlineLevel="0" collapsed="false">
      <c r="B309" s="0" t="n">
        <v>148701</v>
      </c>
      <c r="C309" s="0" t="s">
        <v>569</v>
      </c>
      <c r="D309" s="0" t="s">
        <v>98</v>
      </c>
      <c r="E309" s="0" t="s">
        <v>99</v>
      </c>
      <c r="F309" s="0" t="s">
        <v>129</v>
      </c>
      <c r="G309" s="0" t="s">
        <v>406</v>
      </c>
      <c r="H309" s="0" t="s">
        <v>407</v>
      </c>
      <c r="I309" s="0" t="n">
        <v>30000009</v>
      </c>
      <c r="J309" s="0" t="s">
        <v>132</v>
      </c>
      <c r="K309" s="0" t="s">
        <v>119</v>
      </c>
    </row>
    <row r="310" customFormat="false" ht="15.8" hidden="false" customHeight="false" outlineLevel="0" collapsed="false">
      <c r="B310" s="0" t="n">
        <v>148782</v>
      </c>
      <c r="C310" s="0" t="s">
        <v>570</v>
      </c>
      <c r="D310" s="0" t="s">
        <v>98</v>
      </c>
      <c r="E310" s="0" t="s">
        <v>99</v>
      </c>
      <c r="F310" s="0" t="s">
        <v>129</v>
      </c>
      <c r="G310" s="0" t="s">
        <v>149</v>
      </c>
      <c r="H310" s="0" t="s">
        <v>150</v>
      </c>
      <c r="I310" s="0" t="n">
        <v>30000009</v>
      </c>
      <c r="J310" s="0" t="s">
        <v>132</v>
      </c>
      <c r="K310" s="0" t="s">
        <v>119</v>
      </c>
    </row>
    <row r="311" customFormat="false" ht="15.8" hidden="false" customHeight="false" outlineLevel="0" collapsed="false">
      <c r="B311" s="0" t="n">
        <v>148970</v>
      </c>
      <c r="C311" s="0" t="s">
        <v>571</v>
      </c>
      <c r="D311" s="0" t="s">
        <v>98</v>
      </c>
      <c r="E311" s="0" t="s">
        <v>99</v>
      </c>
      <c r="F311" s="0" t="s">
        <v>129</v>
      </c>
      <c r="G311" s="0" t="s">
        <v>158</v>
      </c>
      <c r="H311" s="0" t="s">
        <v>159</v>
      </c>
      <c r="I311" s="0" t="n">
        <v>30000006</v>
      </c>
      <c r="J311" s="0" t="s">
        <v>147</v>
      </c>
      <c r="K311" s="0" t="s">
        <v>244</v>
      </c>
    </row>
    <row r="312" customFormat="false" ht="15.8" hidden="false" customHeight="false" outlineLevel="0" collapsed="false">
      <c r="B312" s="0" t="n">
        <v>148975</v>
      </c>
      <c r="C312" s="0" t="s">
        <v>572</v>
      </c>
      <c r="D312" s="0" t="s">
        <v>98</v>
      </c>
      <c r="E312" s="0" t="s">
        <v>99</v>
      </c>
      <c r="F312" s="0" t="s">
        <v>129</v>
      </c>
      <c r="G312" s="0" t="s">
        <v>417</v>
      </c>
      <c r="H312" s="0" t="s">
        <v>418</v>
      </c>
      <c r="I312" s="0" t="n">
        <v>30000009</v>
      </c>
      <c r="J312" s="0" t="s">
        <v>132</v>
      </c>
      <c r="K312" s="0" t="s">
        <v>119</v>
      </c>
    </row>
    <row r="313" customFormat="false" ht="15.8" hidden="false" customHeight="false" outlineLevel="0" collapsed="false">
      <c r="B313" s="0" t="n">
        <v>148999</v>
      </c>
      <c r="C313" s="0" t="s">
        <v>573</v>
      </c>
      <c r="D313" s="0" t="s">
        <v>98</v>
      </c>
      <c r="E313" s="0" t="s">
        <v>99</v>
      </c>
      <c r="F313" s="0" t="s">
        <v>129</v>
      </c>
      <c r="G313" s="0" t="s">
        <v>464</v>
      </c>
      <c r="H313" s="0" t="s">
        <v>465</v>
      </c>
      <c r="I313" s="0" t="n">
        <v>30000060</v>
      </c>
      <c r="J313" s="0" t="s">
        <v>240</v>
      </c>
      <c r="K313" s="0" t="s">
        <v>114</v>
      </c>
    </row>
    <row r="314" customFormat="false" ht="15.8" hidden="false" customHeight="false" outlineLevel="0" collapsed="false">
      <c r="B314" s="0" t="n">
        <v>149039</v>
      </c>
      <c r="C314" s="0" t="s">
        <v>574</v>
      </c>
      <c r="D314" s="0" t="s">
        <v>98</v>
      </c>
      <c r="E314" s="0" t="s">
        <v>99</v>
      </c>
      <c r="F314" s="0" t="s">
        <v>129</v>
      </c>
      <c r="G314" s="0" t="s">
        <v>145</v>
      </c>
      <c r="H314" s="0" t="s">
        <v>146</v>
      </c>
      <c r="I314" s="0" t="n">
        <v>30000006</v>
      </c>
      <c r="J314" s="0" t="s">
        <v>147</v>
      </c>
      <c r="K314" s="0" t="s">
        <v>114</v>
      </c>
    </row>
    <row r="315" customFormat="false" ht="15.8" hidden="false" customHeight="false" outlineLevel="0" collapsed="false">
      <c r="B315" s="0" t="n">
        <v>149050</v>
      </c>
      <c r="C315" s="0" t="s">
        <v>575</v>
      </c>
      <c r="D315" s="0" t="s">
        <v>98</v>
      </c>
      <c r="E315" s="0" t="s">
        <v>99</v>
      </c>
      <c r="F315" s="0" t="s">
        <v>129</v>
      </c>
      <c r="G315" s="0" t="s">
        <v>189</v>
      </c>
      <c r="H315" s="0" t="s">
        <v>190</v>
      </c>
      <c r="I315" s="0" t="n">
        <v>30000006</v>
      </c>
      <c r="J315" s="0" t="s">
        <v>147</v>
      </c>
      <c r="K315" s="0" t="s">
        <v>114</v>
      </c>
    </row>
    <row r="316" customFormat="false" ht="15.8" hidden="false" customHeight="false" outlineLevel="0" collapsed="false">
      <c r="B316" s="0" t="n">
        <v>149071</v>
      </c>
      <c r="C316" s="0" t="s">
        <v>576</v>
      </c>
      <c r="D316" s="0" t="s">
        <v>98</v>
      </c>
      <c r="E316" s="0" t="s">
        <v>99</v>
      </c>
      <c r="F316" s="0" t="s">
        <v>129</v>
      </c>
      <c r="G316" s="0" t="s">
        <v>453</v>
      </c>
      <c r="H316" s="0" t="s">
        <v>454</v>
      </c>
      <c r="I316" s="0" t="n">
        <v>30000009</v>
      </c>
      <c r="J316" s="0" t="s">
        <v>132</v>
      </c>
      <c r="K316" s="0" t="s">
        <v>119</v>
      </c>
    </row>
    <row r="317" customFormat="false" ht="15.8" hidden="false" customHeight="false" outlineLevel="0" collapsed="false">
      <c r="B317" s="0" t="n">
        <v>149152</v>
      </c>
      <c r="C317" s="0" t="s">
        <v>577</v>
      </c>
      <c r="D317" s="0" t="s">
        <v>98</v>
      </c>
      <c r="E317" s="0" t="s">
        <v>99</v>
      </c>
      <c r="F317" s="0" t="s">
        <v>129</v>
      </c>
      <c r="G317" s="0" t="s">
        <v>192</v>
      </c>
      <c r="H317" s="0" t="s">
        <v>193</v>
      </c>
      <c r="I317" s="0" t="n">
        <v>30000006</v>
      </c>
      <c r="J317" s="0" t="s">
        <v>147</v>
      </c>
      <c r="K317" s="0" t="s">
        <v>114</v>
      </c>
    </row>
    <row r="318" customFormat="false" ht="15.8" hidden="false" customHeight="false" outlineLevel="0" collapsed="false">
      <c r="B318" s="0" t="n">
        <v>149186</v>
      </c>
      <c r="C318" s="0" t="s">
        <v>578</v>
      </c>
      <c r="D318" s="0" t="s">
        <v>98</v>
      </c>
      <c r="E318" s="0" t="s">
        <v>99</v>
      </c>
      <c r="F318" s="0" t="s">
        <v>129</v>
      </c>
      <c r="G318" s="0" t="s">
        <v>180</v>
      </c>
      <c r="H318" s="0" t="s">
        <v>181</v>
      </c>
      <c r="I318" s="0" t="n">
        <v>30000009</v>
      </c>
      <c r="J318" s="0" t="s">
        <v>132</v>
      </c>
      <c r="K318" s="0" t="s">
        <v>119</v>
      </c>
    </row>
    <row r="319" customFormat="false" ht="15.8" hidden="false" customHeight="false" outlineLevel="0" collapsed="false">
      <c r="B319" s="0" t="n">
        <v>149242</v>
      </c>
      <c r="C319" s="0" t="s">
        <v>579</v>
      </c>
      <c r="D319" s="0" t="s">
        <v>98</v>
      </c>
      <c r="E319" s="0" t="s">
        <v>99</v>
      </c>
      <c r="F319" s="0" t="s">
        <v>129</v>
      </c>
      <c r="G319" s="0" t="s">
        <v>192</v>
      </c>
      <c r="H319" s="0" t="s">
        <v>193</v>
      </c>
      <c r="I319" s="0" t="n">
        <v>30000006</v>
      </c>
      <c r="J319" s="0" t="s">
        <v>147</v>
      </c>
      <c r="K319" s="0" t="s">
        <v>114</v>
      </c>
    </row>
    <row r="320" customFormat="false" ht="15.8" hidden="false" customHeight="false" outlineLevel="0" collapsed="false">
      <c r="B320" s="0" t="n">
        <v>149262</v>
      </c>
      <c r="C320" s="0" t="s">
        <v>580</v>
      </c>
      <c r="D320" s="0" t="s">
        <v>98</v>
      </c>
      <c r="E320" s="0" t="s">
        <v>99</v>
      </c>
      <c r="F320" s="0" t="s">
        <v>129</v>
      </c>
      <c r="G320" s="0" t="s">
        <v>581</v>
      </c>
      <c r="H320" s="0" t="s">
        <v>582</v>
      </c>
      <c r="I320" s="0" t="n">
        <v>30000009</v>
      </c>
      <c r="J320" s="0" t="s">
        <v>132</v>
      </c>
      <c r="K320" s="0" t="s">
        <v>119</v>
      </c>
    </row>
    <row r="321" customFormat="false" ht="15.8" hidden="false" customHeight="false" outlineLevel="0" collapsed="false">
      <c r="B321" s="0" t="n">
        <v>149330</v>
      </c>
      <c r="C321" s="0" t="s">
        <v>583</v>
      </c>
      <c r="D321" s="0" t="s">
        <v>98</v>
      </c>
      <c r="E321" s="0" t="s">
        <v>99</v>
      </c>
      <c r="F321" s="0" t="s">
        <v>100</v>
      </c>
      <c r="G321" s="0" t="s">
        <v>225</v>
      </c>
      <c r="H321" s="0" t="s">
        <v>226</v>
      </c>
      <c r="I321" s="0" t="n">
        <v>30000004</v>
      </c>
      <c r="J321" s="0" t="s">
        <v>103</v>
      </c>
      <c r="K321" s="0" t="s">
        <v>119</v>
      </c>
    </row>
    <row r="322" customFormat="false" ht="15.8" hidden="false" customHeight="false" outlineLevel="0" collapsed="false">
      <c r="B322" s="0" t="n">
        <v>149370</v>
      </c>
      <c r="C322" s="0" t="s">
        <v>584</v>
      </c>
      <c r="D322" s="0" t="s">
        <v>98</v>
      </c>
      <c r="E322" s="0" t="s">
        <v>99</v>
      </c>
      <c r="F322" s="0" t="s">
        <v>129</v>
      </c>
      <c r="G322" s="0" t="s">
        <v>208</v>
      </c>
      <c r="H322" s="0" t="s">
        <v>209</v>
      </c>
      <c r="I322" s="0" t="n">
        <v>30000014</v>
      </c>
      <c r="J322" s="0" t="s">
        <v>255</v>
      </c>
      <c r="K322" s="0" t="s">
        <v>110</v>
      </c>
    </row>
    <row r="323" customFormat="false" ht="15.8" hidden="false" customHeight="false" outlineLevel="0" collapsed="false">
      <c r="B323" s="0" t="n">
        <v>149408</v>
      </c>
      <c r="C323" s="0" t="s">
        <v>585</v>
      </c>
      <c r="D323" s="0" t="s">
        <v>98</v>
      </c>
      <c r="E323" s="0" t="s">
        <v>99</v>
      </c>
      <c r="F323" s="0" t="s">
        <v>106</v>
      </c>
      <c r="G323" s="0" t="s">
        <v>310</v>
      </c>
      <c r="H323" s="0" t="s">
        <v>311</v>
      </c>
      <c r="I323" s="0" t="n">
        <v>30000074</v>
      </c>
      <c r="J323" s="0" t="s">
        <v>118</v>
      </c>
      <c r="K323" s="0" t="s">
        <v>119</v>
      </c>
    </row>
    <row r="324" customFormat="false" ht="15.8" hidden="false" customHeight="false" outlineLevel="0" collapsed="false">
      <c r="B324" s="0" t="n">
        <v>149489</v>
      </c>
      <c r="C324" s="0" t="s">
        <v>586</v>
      </c>
      <c r="D324" s="0" t="s">
        <v>98</v>
      </c>
      <c r="E324" s="0" t="s">
        <v>99</v>
      </c>
      <c r="F324" s="0" t="s">
        <v>129</v>
      </c>
      <c r="G324" s="0" t="s">
        <v>581</v>
      </c>
      <c r="H324" s="0" t="s">
        <v>582</v>
      </c>
      <c r="I324" s="0" t="n">
        <v>30000009</v>
      </c>
      <c r="J324" s="0" t="s">
        <v>132</v>
      </c>
      <c r="K324" s="0" t="s">
        <v>119</v>
      </c>
    </row>
    <row r="325" customFormat="false" ht="15.8" hidden="false" customHeight="false" outlineLevel="0" collapsed="false">
      <c r="B325" s="0" t="n">
        <v>149527</v>
      </c>
      <c r="C325" s="0" t="s">
        <v>587</v>
      </c>
      <c r="D325" s="0" t="s">
        <v>98</v>
      </c>
      <c r="E325" s="0" t="s">
        <v>99</v>
      </c>
      <c r="F325" s="0" t="s">
        <v>100</v>
      </c>
      <c r="G325" s="0" t="s">
        <v>500</v>
      </c>
      <c r="H325" s="0" t="s">
        <v>501</v>
      </c>
      <c r="I325" s="0" t="n">
        <v>30000201</v>
      </c>
      <c r="J325" s="0" t="s">
        <v>588</v>
      </c>
      <c r="K325" s="0" t="s">
        <v>102</v>
      </c>
    </row>
    <row r="326" customFormat="false" ht="15.8" hidden="false" customHeight="false" outlineLevel="0" collapsed="false">
      <c r="B326" s="0" t="n">
        <v>149651</v>
      </c>
      <c r="C326" s="0" t="s">
        <v>589</v>
      </c>
      <c r="D326" s="0" t="s">
        <v>98</v>
      </c>
      <c r="E326" s="0" t="s">
        <v>99</v>
      </c>
      <c r="F326" s="0" t="s">
        <v>129</v>
      </c>
      <c r="G326" s="0" t="s">
        <v>145</v>
      </c>
      <c r="H326" s="0" t="s">
        <v>146</v>
      </c>
      <c r="I326" s="0" t="n">
        <v>30000006</v>
      </c>
      <c r="J326" s="0" t="s">
        <v>147</v>
      </c>
      <c r="K326" s="0" t="s">
        <v>114</v>
      </c>
    </row>
    <row r="327" customFormat="false" ht="15.8" hidden="false" customHeight="false" outlineLevel="0" collapsed="false">
      <c r="B327" s="0" t="n">
        <v>149677</v>
      </c>
      <c r="C327" s="0" t="s">
        <v>590</v>
      </c>
      <c r="D327" s="0" t="s">
        <v>98</v>
      </c>
      <c r="E327" s="0" t="s">
        <v>99</v>
      </c>
      <c r="F327" s="0" t="s">
        <v>129</v>
      </c>
      <c r="G327" s="0" t="s">
        <v>315</v>
      </c>
      <c r="H327" s="0" t="s">
        <v>316</v>
      </c>
      <c r="I327" s="0" t="n">
        <v>30000006</v>
      </c>
      <c r="J327" s="0" t="s">
        <v>147</v>
      </c>
      <c r="K327" s="0" t="s">
        <v>114</v>
      </c>
    </row>
    <row r="328" customFormat="false" ht="15.8" hidden="false" customHeight="false" outlineLevel="0" collapsed="false">
      <c r="B328" s="0" t="n">
        <v>149700</v>
      </c>
      <c r="C328" s="0" t="s">
        <v>591</v>
      </c>
      <c r="D328" s="0" t="s">
        <v>98</v>
      </c>
      <c r="E328" s="0" t="s">
        <v>99</v>
      </c>
      <c r="F328" s="0" t="s">
        <v>129</v>
      </c>
      <c r="G328" s="0" t="s">
        <v>174</v>
      </c>
      <c r="H328" s="0" t="s">
        <v>175</v>
      </c>
      <c r="I328" s="0" t="n">
        <v>30000034</v>
      </c>
      <c r="J328" s="0" t="s">
        <v>163</v>
      </c>
      <c r="K328" s="0" t="s">
        <v>119</v>
      </c>
    </row>
    <row r="329" customFormat="false" ht="15.8" hidden="false" customHeight="false" outlineLevel="0" collapsed="false">
      <c r="B329" s="0" t="n">
        <v>149754</v>
      </c>
      <c r="C329" s="0" t="s">
        <v>592</v>
      </c>
      <c r="D329" s="0" t="s">
        <v>98</v>
      </c>
      <c r="E329" s="0" t="s">
        <v>99</v>
      </c>
      <c r="F329" s="0" t="s">
        <v>129</v>
      </c>
      <c r="G329" s="0" t="s">
        <v>229</v>
      </c>
      <c r="H329" s="0" t="s">
        <v>230</v>
      </c>
      <c r="I329" s="0" t="n">
        <v>30000009</v>
      </c>
      <c r="J329" s="0" t="s">
        <v>132</v>
      </c>
      <c r="K329" s="0" t="s">
        <v>119</v>
      </c>
    </row>
    <row r="330" customFormat="false" ht="15.8" hidden="false" customHeight="false" outlineLevel="0" collapsed="false">
      <c r="B330" s="0" t="n">
        <v>149872</v>
      </c>
      <c r="C330" s="0" t="s">
        <v>593</v>
      </c>
      <c r="D330" s="0" t="s">
        <v>98</v>
      </c>
      <c r="E330" s="0" t="s">
        <v>99</v>
      </c>
      <c r="F330" s="0" t="s">
        <v>129</v>
      </c>
      <c r="G330" s="0" t="s">
        <v>177</v>
      </c>
      <c r="H330" s="0" t="s">
        <v>178</v>
      </c>
      <c r="I330" s="0" t="n">
        <v>30000034</v>
      </c>
      <c r="J330" s="0" t="s">
        <v>163</v>
      </c>
      <c r="K330" s="0" t="s">
        <v>594</v>
      </c>
    </row>
    <row r="331" customFormat="false" ht="15.8" hidden="false" customHeight="false" outlineLevel="0" collapsed="false">
      <c r="B331" s="0" t="n">
        <v>149919</v>
      </c>
      <c r="C331" s="0" t="s">
        <v>595</v>
      </c>
      <c r="D331" s="0" t="s">
        <v>98</v>
      </c>
      <c r="E331" s="0" t="s">
        <v>99</v>
      </c>
      <c r="F331" s="0" t="s">
        <v>129</v>
      </c>
      <c r="G331" s="0" t="s">
        <v>149</v>
      </c>
      <c r="H331" s="0" t="s">
        <v>150</v>
      </c>
      <c r="I331" s="0" t="n">
        <v>30000009</v>
      </c>
      <c r="J331" s="0" t="s">
        <v>132</v>
      </c>
      <c r="K331" s="0" t="s">
        <v>119</v>
      </c>
    </row>
    <row r="332" customFormat="false" ht="15.8" hidden="false" customHeight="false" outlineLevel="0" collapsed="false">
      <c r="B332" s="0" t="n">
        <v>150118</v>
      </c>
      <c r="C332" s="0" t="s">
        <v>596</v>
      </c>
      <c r="D332" s="0" t="s">
        <v>98</v>
      </c>
      <c r="E332" s="0" t="s">
        <v>99</v>
      </c>
      <c r="F332" s="0" t="s">
        <v>129</v>
      </c>
      <c r="G332" s="0" t="s">
        <v>180</v>
      </c>
      <c r="H332" s="0" t="s">
        <v>181</v>
      </c>
      <c r="I332" s="0" t="n">
        <v>30000009</v>
      </c>
      <c r="J332" s="0" t="s">
        <v>132</v>
      </c>
      <c r="K332" s="0" t="s">
        <v>119</v>
      </c>
    </row>
    <row r="333" customFormat="false" ht="15.8" hidden="false" customHeight="false" outlineLevel="0" collapsed="false">
      <c r="B333" s="0" t="n">
        <v>150316</v>
      </c>
      <c r="C333" s="0" t="s">
        <v>597</v>
      </c>
      <c r="D333" s="0" t="s">
        <v>98</v>
      </c>
      <c r="E333" s="0" t="s">
        <v>99</v>
      </c>
      <c r="F333" s="0" t="s">
        <v>129</v>
      </c>
      <c r="G333" s="0" t="s">
        <v>139</v>
      </c>
      <c r="H333" s="0" t="s">
        <v>140</v>
      </c>
      <c r="I333" s="0" t="n">
        <v>30000009</v>
      </c>
      <c r="J333" s="0" t="s">
        <v>132</v>
      </c>
      <c r="K333" s="0" t="s">
        <v>119</v>
      </c>
    </row>
    <row r="334" customFormat="false" ht="15.8" hidden="false" customHeight="false" outlineLevel="0" collapsed="false">
      <c r="B334" s="0" t="n">
        <v>150522</v>
      </c>
      <c r="C334" s="0" t="s">
        <v>598</v>
      </c>
      <c r="D334" s="0" t="s">
        <v>98</v>
      </c>
      <c r="E334" s="0" t="s">
        <v>99</v>
      </c>
      <c r="F334" s="0" t="s">
        <v>129</v>
      </c>
      <c r="G334" s="0" t="s">
        <v>145</v>
      </c>
      <c r="H334" s="0" t="s">
        <v>146</v>
      </c>
      <c r="I334" s="0" t="n">
        <v>30000006</v>
      </c>
      <c r="J334" s="0" t="s">
        <v>147</v>
      </c>
      <c r="K334" s="0" t="s">
        <v>114</v>
      </c>
    </row>
    <row r="335" customFormat="false" ht="15.8" hidden="false" customHeight="false" outlineLevel="0" collapsed="false">
      <c r="B335" s="0" t="n">
        <v>150549</v>
      </c>
      <c r="C335" s="0" t="s">
        <v>599</v>
      </c>
      <c r="D335" s="0" t="s">
        <v>98</v>
      </c>
      <c r="E335" s="0" t="s">
        <v>99</v>
      </c>
      <c r="F335" s="0" t="s">
        <v>129</v>
      </c>
      <c r="G335" s="0" t="s">
        <v>189</v>
      </c>
      <c r="H335" s="0" t="s">
        <v>190</v>
      </c>
      <c r="I335" s="0" t="n">
        <v>30000006</v>
      </c>
      <c r="J335" s="0" t="s">
        <v>147</v>
      </c>
      <c r="K335" s="0" t="s">
        <v>114</v>
      </c>
    </row>
    <row r="336" customFormat="false" ht="15.8" hidden="false" customHeight="false" outlineLevel="0" collapsed="false">
      <c r="B336" s="0" t="n">
        <v>150636</v>
      </c>
      <c r="C336" s="0" t="s">
        <v>600</v>
      </c>
      <c r="D336" s="0" t="s">
        <v>98</v>
      </c>
      <c r="E336" s="0" t="s">
        <v>99</v>
      </c>
      <c r="F336" s="0" t="s">
        <v>129</v>
      </c>
      <c r="G336" s="0" t="s">
        <v>189</v>
      </c>
      <c r="H336" s="0" t="s">
        <v>190</v>
      </c>
      <c r="I336" s="0" t="n">
        <v>30000006</v>
      </c>
      <c r="J336" s="0" t="s">
        <v>147</v>
      </c>
      <c r="K336" s="0" t="s">
        <v>114</v>
      </c>
    </row>
    <row r="337" customFormat="false" ht="15.8" hidden="false" customHeight="false" outlineLevel="0" collapsed="false">
      <c r="B337" s="0" t="n">
        <v>150752</v>
      </c>
      <c r="C337" s="0" t="s">
        <v>601</v>
      </c>
      <c r="D337" s="0" t="s">
        <v>98</v>
      </c>
      <c r="E337" s="0" t="s">
        <v>99</v>
      </c>
      <c r="F337" s="0" t="s">
        <v>129</v>
      </c>
      <c r="G337" s="0" t="s">
        <v>149</v>
      </c>
      <c r="H337" s="0" t="s">
        <v>150</v>
      </c>
      <c r="I337" s="0" t="n">
        <v>30000009</v>
      </c>
      <c r="J337" s="0" t="s">
        <v>132</v>
      </c>
      <c r="K337" s="0" t="s">
        <v>119</v>
      </c>
    </row>
    <row r="338" customFormat="false" ht="15.8" hidden="false" customHeight="false" outlineLevel="0" collapsed="false">
      <c r="B338" s="0" t="n">
        <v>150759</v>
      </c>
      <c r="C338" s="0" t="s">
        <v>602</v>
      </c>
      <c r="D338" s="0" t="s">
        <v>98</v>
      </c>
      <c r="E338" s="0" t="s">
        <v>99</v>
      </c>
      <c r="F338" s="0" t="s">
        <v>129</v>
      </c>
      <c r="G338" s="0" t="s">
        <v>513</v>
      </c>
      <c r="H338" s="0" t="s">
        <v>514</v>
      </c>
      <c r="I338" s="0" t="n">
        <v>30000006</v>
      </c>
      <c r="J338" s="0" t="s">
        <v>147</v>
      </c>
      <c r="K338" s="0" t="s">
        <v>114</v>
      </c>
    </row>
    <row r="339" customFormat="false" ht="15.8" hidden="false" customHeight="false" outlineLevel="0" collapsed="false">
      <c r="B339" s="0" t="n">
        <v>150823</v>
      </c>
      <c r="C339" s="0" t="s">
        <v>603</v>
      </c>
      <c r="D339" s="0" t="s">
        <v>98</v>
      </c>
      <c r="E339" s="0" t="s">
        <v>99</v>
      </c>
      <c r="F339" s="0" t="s">
        <v>129</v>
      </c>
      <c r="G339" s="0" t="s">
        <v>155</v>
      </c>
      <c r="H339" s="0" t="s">
        <v>156</v>
      </c>
      <c r="I339" s="0" t="n">
        <v>30000013</v>
      </c>
      <c r="J339" s="0" t="s">
        <v>217</v>
      </c>
      <c r="K339" s="0" t="s">
        <v>119</v>
      </c>
    </row>
    <row r="340" customFormat="false" ht="15.8" hidden="false" customHeight="false" outlineLevel="0" collapsed="false">
      <c r="B340" s="0" t="n">
        <v>150932</v>
      </c>
      <c r="C340" s="0" t="s">
        <v>604</v>
      </c>
      <c r="D340" s="0" t="s">
        <v>98</v>
      </c>
      <c r="E340" s="0" t="s">
        <v>99</v>
      </c>
      <c r="F340" s="0" t="s">
        <v>129</v>
      </c>
      <c r="G340" s="0" t="s">
        <v>605</v>
      </c>
      <c r="H340" s="0" t="s">
        <v>606</v>
      </c>
      <c r="I340" s="0" t="n">
        <v>30000009</v>
      </c>
      <c r="J340" s="0" t="s">
        <v>132</v>
      </c>
      <c r="K340" s="0" t="s">
        <v>205</v>
      </c>
    </row>
    <row r="341" customFormat="false" ht="15.8" hidden="false" customHeight="false" outlineLevel="0" collapsed="false">
      <c r="B341" s="0" t="n">
        <v>150936</v>
      </c>
      <c r="C341" s="0" t="s">
        <v>607</v>
      </c>
      <c r="D341" s="0" t="s">
        <v>98</v>
      </c>
      <c r="E341" s="0" t="s">
        <v>99</v>
      </c>
      <c r="F341" s="0" t="s">
        <v>106</v>
      </c>
      <c r="G341" s="0" t="s">
        <v>310</v>
      </c>
      <c r="H341" s="0" t="s">
        <v>311</v>
      </c>
      <c r="I341" s="0" t="n">
        <v>30000074</v>
      </c>
      <c r="J341" s="0" t="s">
        <v>118</v>
      </c>
      <c r="K341" s="0" t="s">
        <v>119</v>
      </c>
    </row>
    <row r="342" customFormat="false" ht="15.8" hidden="false" customHeight="false" outlineLevel="0" collapsed="false">
      <c r="B342" s="0" t="n">
        <v>150963</v>
      </c>
      <c r="C342" s="0" t="s">
        <v>608</v>
      </c>
      <c r="D342" s="0" t="s">
        <v>98</v>
      </c>
      <c r="E342" s="0" t="s">
        <v>99</v>
      </c>
      <c r="F342" s="0" t="s">
        <v>129</v>
      </c>
      <c r="G342" s="0" t="s">
        <v>456</v>
      </c>
      <c r="H342" s="0" t="s">
        <v>457</v>
      </c>
      <c r="I342" s="0" t="n">
        <v>30000060</v>
      </c>
      <c r="J342" s="0" t="s">
        <v>240</v>
      </c>
      <c r="K342" s="0" t="s">
        <v>114</v>
      </c>
    </row>
    <row r="343" customFormat="false" ht="15.8" hidden="false" customHeight="false" outlineLevel="0" collapsed="false">
      <c r="B343" s="0" t="n">
        <v>151010</v>
      </c>
      <c r="C343" s="0" t="s">
        <v>609</v>
      </c>
      <c r="D343" s="0" t="s">
        <v>98</v>
      </c>
      <c r="E343" s="0" t="s">
        <v>99</v>
      </c>
      <c r="F343" s="0" t="s">
        <v>129</v>
      </c>
      <c r="G343" s="0" t="s">
        <v>423</v>
      </c>
      <c r="H343" s="0" t="s">
        <v>424</v>
      </c>
      <c r="I343" s="0" t="n">
        <v>30000009</v>
      </c>
      <c r="J343" s="0" t="s">
        <v>132</v>
      </c>
      <c r="K343" s="0" t="s">
        <v>119</v>
      </c>
    </row>
    <row r="344" customFormat="false" ht="15.8" hidden="false" customHeight="false" outlineLevel="0" collapsed="false">
      <c r="B344" s="0" t="n">
        <v>151141</v>
      </c>
      <c r="C344" s="0" t="s">
        <v>610</v>
      </c>
      <c r="D344" s="0" t="s">
        <v>98</v>
      </c>
      <c r="E344" s="0" t="s">
        <v>99</v>
      </c>
      <c r="F344" s="0" t="s">
        <v>100</v>
      </c>
      <c r="G344" s="0" t="s">
        <v>122</v>
      </c>
      <c r="H344" s="0" t="s">
        <v>110</v>
      </c>
      <c r="I344" s="0" t="n">
        <v>30000026</v>
      </c>
      <c r="J344" s="0" t="s">
        <v>534</v>
      </c>
      <c r="K344" s="0" t="s">
        <v>124</v>
      </c>
    </row>
    <row r="345" customFormat="false" ht="15.8" hidden="false" customHeight="false" outlineLevel="0" collapsed="false">
      <c r="B345" s="0" t="n">
        <v>151148</v>
      </c>
      <c r="C345" s="0" t="s">
        <v>611</v>
      </c>
      <c r="D345" s="0" t="s">
        <v>98</v>
      </c>
      <c r="E345" s="0" t="s">
        <v>99</v>
      </c>
      <c r="F345" s="0" t="s">
        <v>129</v>
      </c>
      <c r="G345" s="0" t="s">
        <v>406</v>
      </c>
      <c r="H345" s="0" t="s">
        <v>407</v>
      </c>
      <c r="I345" s="0" t="n">
        <v>30000009</v>
      </c>
      <c r="J345" s="0" t="s">
        <v>132</v>
      </c>
      <c r="K345" s="0" t="s">
        <v>119</v>
      </c>
    </row>
    <row r="346" customFormat="false" ht="15.8" hidden="false" customHeight="false" outlineLevel="0" collapsed="false">
      <c r="B346" s="0" t="n">
        <v>151157</v>
      </c>
      <c r="C346" s="0" t="s">
        <v>612</v>
      </c>
      <c r="D346" s="0" t="s">
        <v>98</v>
      </c>
      <c r="E346" s="0" t="s">
        <v>99</v>
      </c>
      <c r="F346" s="0" t="s">
        <v>129</v>
      </c>
      <c r="G346" s="0" t="s">
        <v>202</v>
      </c>
      <c r="H346" s="0" t="s">
        <v>203</v>
      </c>
      <c r="I346" s="0" t="n">
        <v>30000200</v>
      </c>
      <c r="J346" s="0" t="s">
        <v>204</v>
      </c>
      <c r="K346" s="0" t="s">
        <v>205</v>
      </c>
    </row>
    <row r="347" customFormat="false" ht="15.8" hidden="false" customHeight="false" outlineLevel="0" collapsed="false">
      <c r="B347" s="0" t="n">
        <v>151166</v>
      </c>
      <c r="C347" s="0" t="s">
        <v>613</v>
      </c>
      <c r="D347" s="0" t="s">
        <v>98</v>
      </c>
      <c r="E347" s="0" t="s">
        <v>99</v>
      </c>
      <c r="F347" s="0" t="s">
        <v>129</v>
      </c>
      <c r="G347" s="0" t="s">
        <v>177</v>
      </c>
      <c r="H347" s="0" t="s">
        <v>178</v>
      </c>
      <c r="I347" s="0" t="n">
        <v>30000006</v>
      </c>
      <c r="J347" s="0" t="s">
        <v>147</v>
      </c>
      <c r="K347" s="0" t="s">
        <v>395</v>
      </c>
    </row>
    <row r="348" customFormat="false" ht="15.8" hidden="false" customHeight="false" outlineLevel="0" collapsed="false">
      <c r="B348" s="0" t="n">
        <v>151197</v>
      </c>
      <c r="C348" s="0" t="s">
        <v>614</v>
      </c>
      <c r="D348" s="0" t="s">
        <v>98</v>
      </c>
      <c r="E348" s="0" t="s">
        <v>99</v>
      </c>
      <c r="F348" s="0" t="s">
        <v>129</v>
      </c>
      <c r="G348" s="0" t="s">
        <v>168</v>
      </c>
      <c r="H348" s="0" t="s">
        <v>169</v>
      </c>
      <c r="I348" s="0" t="n">
        <v>30000009</v>
      </c>
      <c r="J348" s="0" t="s">
        <v>132</v>
      </c>
      <c r="K348" s="0" t="s">
        <v>170</v>
      </c>
    </row>
    <row r="349" customFormat="false" ht="15.8" hidden="false" customHeight="false" outlineLevel="0" collapsed="false">
      <c r="B349" s="0" t="n">
        <v>151488</v>
      </c>
      <c r="C349" s="0" t="s">
        <v>615</v>
      </c>
      <c r="D349" s="0" t="s">
        <v>98</v>
      </c>
      <c r="E349" s="0" t="s">
        <v>99</v>
      </c>
      <c r="F349" s="0" t="s">
        <v>129</v>
      </c>
      <c r="G349" s="0" t="s">
        <v>581</v>
      </c>
      <c r="H349" s="0" t="s">
        <v>582</v>
      </c>
      <c r="I349" s="0" t="n">
        <v>30000009</v>
      </c>
      <c r="J349" s="0" t="s">
        <v>132</v>
      </c>
      <c r="K349" s="0" t="s">
        <v>119</v>
      </c>
    </row>
    <row r="350" customFormat="false" ht="15.8" hidden="false" customHeight="false" outlineLevel="0" collapsed="false">
      <c r="B350" s="0" t="n">
        <v>151630</v>
      </c>
      <c r="C350" s="0" t="s">
        <v>616</v>
      </c>
      <c r="D350" s="0" t="s">
        <v>98</v>
      </c>
      <c r="E350" s="0" t="s">
        <v>99</v>
      </c>
      <c r="F350" s="0" t="s">
        <v>129</v>
      </c>
      <c r="G350" s="0" t="s">
        <v>192</v>
      </c>
      <c r="H350" s="0" t="s">
        <v>193</v>
      </c>
      <c r="I350" s="0" t="n">
        <v>30000006</v>
      </c>
      <c r="J350" s="0" t="s">
        <v>147</v>
      </c>
      <c r="K350" s="0" t="s">
        <v>114</v>
      </c>
    </row>
    <row r="351" customFormat="false" ht="15.8" hidden="false" customHeight="false" outlineLevel="0" collapsed="false">
      <c r="B351" s="0" t="n">
        <v>151641</v>
      </c>
      <c r="C351" s="0" t="s">
        <v>617</v>
      </c>
      <c r="D351" s="0" t="s">
        <v>98</v>
      </c>
      <c r="E351" s="0" t="s">
        <v>99</v>
      </c>
      <c r="F351" s="0" t="s">
        <v>129</v>
      </c>
      <c r="G351" s="0" t="s">
        <v>177</v>
      </c>
      <c r="H351" s="0" t="s">
        <v>178</v>
      </c>
      <c r="I351" s="0" t="n">
        <v>30000006</v>
      </c>
      <c r="J351" s="0" t="s">
        <v>147</v>
      </c>
      <c r="K351" s="0" t="s">
        <v>395</v>
      </c>
    </row>
    <row r="352" customFormat="false" ht="15.8" hidden="false" customHeight="false" outlineLevel="0" collapsed="false">
      <c r="B352" s="0" t="n">
        <v>151654</v>
      </c>
      <c r="C352" s="0" t="s">
        <v>618</v>
      </c>
      <c r="D352" s="0" t="s">
        <v>98</v>
      </c>
      <c r="E352" s="0" t="s">
        <v>99</v>
      </c>
      <c r="F352" s="0" t="s">
        <v>129</v>
      </c>
      <c r="G352" s="0" t="s">
        <v>189</v>
      </c>
      <c r="H352" s="0" t="s">
        <v>190</v>
      </c>
      <c r="I352" s="0" t="n">
        <v>30000006</v>
      </c>
      <c r="J352" s="0" t="s">
        <v>147</v>
      </c>
      <c r="K352" s="0" t="s">
        <v>114</v>
      </c>
    </row>
    <row r="353" customFormat="false" ht="15.8" hidden="false" customHeight="false" outlineLevel="0" collapsed="false">
      <c r="B353" s="0" t="n">
        <v>151655</v>
      </c>
      <c r="C353" s="0" t="s">
        <v>619</v>
      </c>
      <c r="D353" s="0" t="s">
        <v>98</v>
      </c>
      <c r="E353" s="0" t="s">
        <v>99</v>
      </c>
      <c r="F353" s="0" t="s">
        <v>129</v>
      </c>
      <c r="G353" s="0" t="s">
        <v>145</v>
      </c>
      <c r="H353" s="0" t="s">
        <v>146</v>
      </c>
      <c r="I353" s="0" t="n">
        <v>30000006</v>
      </c>
      <c r="J353" s="0" t="s">
        <v>147</v>
      </c>
      <c r="K353" s="0" t="s">
        <v>114</v>
      </c>
    </row>
    <row r="354" customFormat="false" ht="15.8" hidden="false" customHeight="false" outlineLevel="0" collapsed="false">
      <c r="B354" s="0" t="n">
        <v>151709</v>
      </c>
      <c r="C354" s="0" t="s">
        <v>620</v>
      </c>
      <c r="D354" s="0" t="s">
        <v>98</v>
      </c>
      <c r="E354" s="0" t="s">
        <v>99</v>
      </c>
      <c r="F354" s="0" t="s">
        <v>129</v>
      </c>
      <c r="G354" s="0" t="s">
        <v>149</v>
      </c>
      <c r="H354" s="0" t="s">
        <v>150</v>
      </c>
      <c r="I354" s="0" t="n">
        <v>30000009</v>
      </c>
      <c r="J354" s="0" t="s">
        <v>132</v>
      </c>
      <c r="K354" s="0" t="s">
        <v>119</v>
      </c>
    </row>
    <row r="355" customFormat="false" ht="15.8" hidden="false" customHeight="false" outlineLevel="0" collapsed="false">
      <c r="B355" s="0" t="n">
        <v>151889</v>
      </c>
      <c r="C355" s="0" t="s">
        <v>621</v>
      </c>
      <c r="D355" s="0" t="s">
        <v>98</v>
      </c>
      <c r="E355" s="0" t="s">
        <v>99</v>
      </c>
      <c r="F355" s="0" t="s">
        <v>129</v>
      </c>
      <c r="G355" s="0" t="s">
        <v>622</v>
      </c>
      <c r="H355" s="0" t="s">
        <v>623</v>
      </c>
      <c r="I355" s="0" t="n">
        <v>30000006</v>
      </c>
      <c r="J355" s="0" t="s">
        <v>147</v>
      </c>
      <c r="K355" s="0" t="s">
        <v>114</v>
      </c>
    </row>
    <row r="356" customFormat="false" ht="15.8" hidden="false" customHeight="false" outlineLevel="0" collapsed="false">
      <c r="B356" s="0" t="n">
        <v>151963</v>
      </c>
      <c r="C356" s="0" t="s">
        <v>624</v>
      </c>
      <c r="D356" s="0" t="s">
        <v>98</v>
      </c>
      <c r="E356" s="0" t="s">
        <v>99</v>
      </c>
      <c r="F356" s="0" t="s">
        <v>129</v>
      </c>
      <c r="G356" s="0" t="s">
        <v>177</v>
      </c>
      <c r="H356" s="0" t="s">
        <v>178</v>
      </c>
      <c r="I356" s="0" t="n">
        <v>30000006</v>
      </c>
      <c r="J356" s="0" t="s">
        <v>147</v>
      </c>
      <c r="K356" s="0" t="s">
        <v>395</v>
      </c>
    </row>
    <row r="357" customFormat="false" ht="15.8" hidden="false" customHeight="false" outlineLevel="0" collapsed="false">
      <c r="B357" s="0" t="n">
        <v>151997</v>
      </c>
      <c r="C357" s="0" t="s">
        <v>625</v>
      </c>
      <c r="D357" s="0" t="s">
        <v>98</v>
      </c>
      <c r="E357" s="0" t="s">
        <v>99</v>
      </c>
      <c r="F357" s="0" t="s">
        <v>129</v>
      </c>
      <c r="G357" s="0" t="s">
        <v>145</v>
      </c>
      <c r="H357" s="0" t="s">
        <v>146</v>
      </c>
      <c r="I357" s="0" t="n">
        <v>30000006</v>
      </c>
      <c r="J357" s="0" t="s">
        <v>147</v>
      </c>
      <c r="K357" s="0" t="s">
        <v>114</v>
      </c>
    </row>
    <row r="358" customFormat="false" ht="15.8" hidden="false" customHeight="false" outlineLevel="0" collapsed="false">
      <c r="B358" s="0" t="n">
        <v>152181</v>
      </c>
      <c r="C358" s="0" t="s">
        <v>626</v>
      </c>
      <c r="D358" s="0" t="s">
        <v>98</v>
      </c>
      <c r="E358" s="0" t="s">
        <v>99</v>
      </c>
      <c r="F358" s="0" t="s">
        <v>129</v>
      </c>
      <c r="G358" s="0" t="s">
        <v>145</v>
      </c>
      <c r="H358" s="0" t="s">
        <v>146</v>
      </c>
      <c r="I358" s="0" t="n">
        <v>30000006</v>
      </c>
      <c r="J358" s="0" t="s">
        <v>147</v>
      </c>
      <c r="K358" s="0" t="s">
        <v>114</v>
      </c>
    </row>
    <row r="359" customFormat="false" ht="15.8" hidden="false" customHeight="false" outlineLevel="0" collapsed="false">
      <c r="B359" s="0" t="n">
        <v>152182</v>
      </c>
      <c r="C359" s="0" t="s">
        <v>627</v>
      </c>
      <c r="D359" s="0" t="s">
        <v>98</v>
      </c>
      <c r="E359" s="0" t="s">
        <v>99</v>
      </c>
      <c r="F359" s="0" t="s">
        <v>129</v>
      </c>
      <c r="G359" s="0" t="s">
        <v>177</v>
      </c>
      <c r="H359" s="0" t="s">
        <v>178</v>
      </c>
      <c r="I359" s="0" t="n">
        <v>30000006</v>
      </c>
      <c r="J359" s="0" t="s">
        <v>147</v>
      </c>
      <c r="K359" s="0" t="s">
        <v>395</v>
      </c>
    </row>
    <row r="360" customFormat="false" ht="15.8" hidden="false" customHeight="false" outlineLevel="0" collapsed="false">
      <c r="B360" s="0" t="n">
        <v>152185</v>
      </c>
      <c r="C360" s="0" t="s">
        <v>628</v>
      </c>
      <c r="D360" s="0" t="s">
        <v>98</v>
      </c>
      <c r="E360" s="0" t="s">
        <v>99</v>
      </c>
      <c r="F360" s="0" t="s">
        <v>129</v>
      </c>
      <c r="G360" s="0" t="s">
        <v>145</v>
      </c>
      <c r="H360" s="0" t="s">
        <v>146</v>
      </c>
      <c r="I360" s="0" t="n">
        <v>30000006</v>
      </c>
      <c r="J360" s="0" t="s">
        <v>147</v>
      </c>
      <c r="K360" s="0" t="s">
        <v>114</v>
      </c>
    </row>
    <row r="361" customFormat="false" ht="15.8" hidden="false" customHeight="false" outlineLevel="0" collapsed="false">
      <c r="B361" s="0" t="n">
        <v>152284</v>
      </c>
      <c r="C361" s="0" t="s">
        <v>629</v>
      </c>
      <c r="D361" s="0" t="s">
        <v>98</v>
      </c>
      <c r="E361" s="0" t="s">
        <v>99</v>
      </c>
      <c r="F361" s="0" t="s">
        <v>129</v>
      </c>
      <c r="G361" s="0" t="s">
        <v>112</v>
      </c>
      <c r="H361" s="0" t="s">
        <v>113</v>
      </c>
      <c r="I361" s="0" t="n">
        <v>30000009</v>
      </c>
      <c r="J361" s="0" t="s">
        <v>132</v>
      </c>
      <c r="K361" s="0" t="s">
        <v>114</v>
      </c>
    </row>
    <row r="362" customFormat="false" ht="15.8" hidden="false" customHeight="false" outlineLevel="0" collapsed="false">
      <c r="B362" s="0" t="n">
        <v>152285</v>
      </c>
      <c r="C362" s="0" t="s">
        <v>630</v>
      </c>
      <c r="D362" s="0" t="s">
        <v>98</v>
      </c>
      <c r="E362" s="0" t="s">
        <v>99</v>
      </c>
      <c r="F362" s="0" t="s">
        <v>129</v>
      </c>
      <c r="G362" s="0" t="s">
        <v>315</v>
      </c>
      <c r="H362" s="0" t="s">
        <v>316</v>
      </c>
      <c r="I362" s="0" t="n">
        <v>30000006</v>
      </c>
      <c r="J362" s="0" t="s">
        <v>147</v>
      </c>
      <c r="K362" s="0" t="s">
        <v>114</v>
      </c>
    </row>
    <row r="363" customFormat="false" ht="15.8" hidden="false" customHeight="false" outlineLevel="0" collapsed="false">
      <c r="B363" s="0" t="n">
        <v>152296</v>
      </c>
      <c r="C363" s="0" t="s">
        <v>631</v>
      </c>
      <c r="D363" s="0" t="s">
        <v>98</v>
      </c>
      <c r="E363" s="0" t="s">
        <v>99</v>
      </c>
      <c r="F363" s="0" t="s">
        <v>129</v>
      </c>
      <c r="G363" s="0" t="s">
        <v>145</v>
      </c>
      <c r="H363" s="0" t="s">
        <v>146</v>
      </c>
      <c r="I363" s="0" t="n">
        <v>30000006</v>
      </c>
      <c r="J363" s="0" t="s">
        <v>147</v>
      </c>
      <c r="K363" s="0" t="s">
        <v>114</v>
      </c>
    </row>
    <row r="364" customFormat="false" ht="15.8" hidden="false" customHeight="false" outlineLevel="0" collapsed="false">
      <c r="B364" s="0" t="n">
        <v>152301</v>
      </c>
      <c r="C364" s="0" t="s">
        <v>632</v>
      </c>
      <c r="D364" s="0" t="s">
        <v>98</v>
      </c>
      <c r="E364" s="0" t="s">
        <v>99</v>
      </c>
      <c r="F364" s="0" t="s">
        <v>129</v>
      </c>
      <c r="G364" s="0" t="s">
        <v>177</v>
      </c>
      <c r="H364" s="0" t="s">
        <v>178</v>
      </c>
      <c r="I364" s="0" t="n">
        <v>30000006</v>
      </c>
      <c r="J364" s="0" t="s">
        <v>147</v>
      </c>
      <c r="K364" s="0" t="s">
        <v>395</v>
      </c>
    </row>
    <row r="365" customFormat="false" ht="15.8" hidden="false" customHeight="false" outlineLevel="0" collapsed="false">
      <c r="B365" s="0" t="n">
        <v>152315</v>
      </c>
      <c r="C365" s="0" t="s">
        <v>633</v>
      </c>
      <c r="D365" s="0" t="s">
        <v>98</v>
      </c>
      <c r="E365" s="0" t="s">
        <v>99</v>
      </c>
      <c r="F365" s="0" t="s">
        <v>106</v>
      </c>
      <c r="G365" s="0" t="s">
        <v>116</v>
      </c>
      <c r="H365" s="0" t="s">
        <v>117</v>
      </c>
      <c r="I365" s="0" t="n">
        <v>30000074</v>
      </c>
      <c r="J365" s="0" t="s">
        <v>118</v>
      </c>
      <c r="K365" s="0" t="s">
        <v>119</v>
      </c>
    </row>
    <row r="366" customFormat="false" ht="15.8" hidden="false" customHeight="false" outlineLevel="0" collapsed="false">
      <c r="B366" s="0" t="n">
        <v>152330</v>
      </c>
      <c r="C366" s="0" t="s">
        <v>634</v>
      </c>
      <c r="D366" s="0" t="s">
        <v>98</v>
      </c>
      <c r="E366" s="0" t="s">
        <v>99</v>
      </c>
      <c r="F366" s="0" t="s">
        <v>129</v>
      </c>
      <c r="G366" s="0" t="s">
        <v>177</v>
      </c>
      <c r="H366" s="0" t="s">
        <v>178</v>
      </c>
      <c r="I366" s="0" t="n">
        <v>30000006</v>
      </c>
      <c r="J366" s="0" t="s">
        <v>147</v>
      </c>
      <c r="K366" s="0" t="s">
        <v>395</v>
      </c>
    </row>
    <row r="367" customFormat="false" ht="15.8" hidden="false" customHeight="false" outlineLevel="0" collapsed="false">
      <c r="B367" s="0" t="n">
        <v>152554</v>
      </c>
      <c r="C367" s="0" t="s">
        <v>635</v>
      </c>
      <c r="D367" s="0" t="s">
        <v>98</v>
      </c>
      <c r="E367" s="0" t="s">
        <v>99</v>
      </c>
      <c r="F367" s="0" t="s">
        <v>129</v>
      </c>
      <c r="G367" s="0" t="s">
        <v>464</v>
      </c>
      <c r="H367" s="0" t="s">
        <v>465</v>
      </c>
      <c r="I367" s="0" t="n">
        <v>30000060</v>
      </c>
      <c r="J367" s="0" t="s">
        <v>240</v>
      </c>
      <c r="K367" s="0" t="s">
        <v>114</v>
      </c>
    </row>
    <row r="368" customFormat="false" ht="15.8" hidden="false" customHeight="false" outlineLevel="0" collapsed="false">
      <c r="B368" s="0" t="n">
        <v>152575</v>
      </c>
      <c r="C368" s="0" t="s">
        <v>636</v>
      </c>
      <c r="D368" s="0" t="s">
        <v>98</v>
      </c>
      <c r="E368" s="0" t="s">
        <v>99</v>
      </c>
      <c r="F368" s="0" t="s">
        <v>129</v>
      </c>
      <c r="G368" s="0" t="s">
        <v>192</v>
      </c>
      <c r="H368" s="0" t="s">
        <v>193</v>
      </c>
      <c r="I368" s="0" t="n">
        <v>30000006</v>
      </c>
      <c r="J368" s="0" t="s">
        <v>147</v>
      </c>
      <c r="K368" s="0" t="s">
        <v>114</v>
      </c>
    </row>
    <row r="369" customFormat="false" ht="15.8" hidden="false" customHeight="false" outlineLevel="0" collapsed="false">
      <c r="B369" s="0" t="n">
        <v>152622</v>
      </c>
      <c r="C369" s="0" t="s">
        <v>637</v>
      </c>
      <c r="D369" s="0" t="s">
        <v>98</v>
      </c>
      <c r="E369" s="0" t="s">
        <v>99</v>
      </c>
      <c r="F369" s="0" t="s">
        <v>129</v>
      </c>
      <c r="G369" s="0" t="s">
        <v>145</v>
      </c>
      <c r="H369" s="0" t="s">
        <v>146</v>
      </c>
      <c r="I369" s="0" t="n">
        <v>30000006</v>
      </c>
      <c r="J369" s="0" t="s">
        <v>147</v>
      </c>
      <c r="K369" s="0" t="s">
        <v>114</v>
      </c>
    </row>
    <row r="370" customFormat="false" ht="15.8" hidden="false" customHeight="false" outlineLevel="0" collapsed="false">
      <c r="B370" s="0" t="n">
        <v>152716</v>
      </c>
      <c r="C370" s="0" t="s">
        <v>638</v>
      </c>
      <c r="D370" s="0" t="s">
        <v>98</v>
      </c>
      <c r="E370" s="0" t="s">
        <v>99</v>
      </c>
      <c r="F370" s="0" t="s">
        <v>100</v>
      </c>
      <c r="G370" s="0" t="s">
        <v>605</v>
      </c>
      <c r="H370" s="0" t="s">
        <v>606</v>
      </c>
      <c r="I370" s="0" t="n">
        <v>30000014</v>
      </c>
      <c r="J370" s="0" t="s">
        <v>255</v>
      </c>
      <c r="K370" s="0" t="s">
        <v>205</v>
      </c>
    </row>
    <row r="371" customFormat="false" ht="15.8" hidden="false" customHeight="false" outlineLevel="0" collapsed="false">
      <c r="B371" s="0" t="n">
        <v>153002</v>
      </c>
      <c r="C371" s="0" t="s">
        <v>639</v>
      </c>
      <c r="D371" s="0" t="s">
        <v>98</v>
      </c>
      <c r="E371" s="0" t="s">
        <v>99</v>
      </c>
      <c r="F371" s="0" t="s">
        <v>129</v>
      </c>
      <c r="G371" s="0" t="s">
        <v>174</v>
      </c>
      <c r="H371" s="0" t="s">
        <v>175</v>
      </c>
      <c r="I371" s="0" t="n">
        <v>30000034</v>
      </c>
      <c r="J371" s="0" t="s">
        <v>163</v>
      </c>
      <c r="K371" s="0" t="s">
        <v>119</v>
      </c>
    </row>
    <row r="372" customFormat="false" ht="15.8" hidden="false" customHeight="false" outlineLevel="0" collapsed="false">
      <c r="B372" s="0" t="n">
        <v>153097</v>
      </c>
      <c r="C372" s="0" t="s">
        <v>640</v>
      </c>
      <c r="D372" s="0" t="s">
        <v>98</v>
      </c>
      <c r="E372" s="0" t="s">
        <v>99</v>
      </c>
      <c r="F372" s="0" t="s">
        <v>129</v>
      </c>
      <c r="G372" s="0" t="s">
        <v>168</v>
      </c>
      <c r="H372" s="0" t="s">
        <v>169</v>
      </c>
      <c r="I372" s="0" t="n">
        <v>30000009</v>
      </c>
      <c r="J372" s="0" t="s">
        <v>132</v>
      </c>
      <c r="K372" s="0" t="s">
        <v>170</v>
      </c>
    </row>
    <row r="373" customFormat="false" ht="15.8" hidden="false" customHeight="false" outlineLevel="0" collapsed="false">
      <c r="B373" s="0" t="n">
        <v>153123</v>
      </c>
      <c r="C373" s="0" t="s">
        <v>641</v>
      </c>
      <c r="D373" s="0" t="s">
        <v>98</v>
      </c>
      <c r="E373" s="0" t="s">
        <v>99</v>
      </c>
      <c r="F373" s="0" t="s">
        <v>129</v>
      </c>
      <c r="G373" s="0" t="s">
        <v>155</v>
      </c>
      <c r="H373" s="0" t="s">
        <v>156</v>
      </c>
      <c r="I373" s="0" t="n">
        <v>30000013</v>
      </c>
      <c r="J373" s="0" t="s">
        <v>217</v>
      </c>
      <c r="K373" s="0" t="s">
        <v>119</v>
      </c>
    </row>
    <row r="374" customFormat="false" ht="15.8" hidden="false" customHeight="false" outlineLevel="0" collapsed="false">
      <c r="B374" s="0" t="n">
        <v>153131</v>
      </c>
      <c r="C374" s="0" t="s">
        <v>642</v>
      </c>
      <c r="D374" s="0" t="s">
        <v>98</v>
      </c>
      <c r="E374" s="0" t="s">
        <v>99</v>
      </c>
      <c r="F374" s="0" t="s">
        <v>129</v>
      </c>
      <c r="G374" s="0" t="s">
        <v>315</v>
      </c>
      <c r="H374" s="0" t="s">
        <v>316</v>
      </c>
      <c r="I374" s="0" t="n">
        <v>30000006</v>
      </c>
      <c r="J374" s="0" t="s">
        <v>147</v>
      </c>
      <c r="K374" s="0" t="s">
        <v>114</v>
      </c>
    </row>
    <row r="375" customFormat="false" ht="15.8" hidden="false" customHeight="false" outlineLevel="0" collapsed="false">
      <c r="B375" s="0" t="n">
        <v>153133</v>
      </c>
      <c r="C375" s="0" t="s">
        <v>643</v>
      </c>
      <c r="D375" s="0" t="s">
        <v>98</v>
      </c>
      <c r="E375" s="0" t="s">
        <v>99</v>
      </c>
      <c r="F375" s="0" t="s">
        <v>129</v>
      </c>
      <c r="G375" s="0" t="s">
        <v>158</v>
      </c>
      <c r="H375" s="0" t="s">
        <v>159</v>
      </c>
      <c r="I375" s="0" t="n">
        <v>30000006</v>
      </c>
      <c r="J375" s="0" t="s">
        <v>147</v>
      </c>
      <c r="K375" s="0" t="s">
        <v>244</v>
      </c>
    </row>
    <row r="376" customFormat="false" ht="15.8" hidden="false" customHeight="false" outlineLevel="0" collapsed="false">
      <c r="B376" s="0" t="n">
        <v>153293</v>
      </c>
      <c r="C376" s="0" t="s">
        <v>644</v>
      </c>
      <c r="D376" s="0" t="s">
        <v>98</v>
      </c>
      <c r="E376" s="0" t="s">
        <v>99</v>
      </c>
      <c r="F376" s="0" t="s">
        <v>129</v>
      </c>
      <c r="G376" s="0" t="s">
        <v>622</v>
      </c>
      <c r="H376" s="0" t="s">
        <v>623</v>
      </c>
      <c r="I376" s="0" t="n">
        <v>30000006</v>
      </c>
      <c r="J376" s="0" t="s">
        <v>147</v>
      </c>
      <c r="K376" s="0" t="s">
        <v>114</v>
      </c>
    </row>
    <row r="377" customFormat="false" ht="15.8" hidden="false" customHeight="false" outlineLevel="0" collapsed="false">
      <c r="B377" s="0" t="n">
        <v>153339</v>
      </c>
      <c r="C377" s="0" t="s">
        <v>645</v>
      </c>
      <c r="D377" s="0" t="s">
        <v>98</v>
      </c>
      <c r="E377" s="0" t="s">
        <v>99</v>
      </c>
      <c r="F377" s="0" t="s">
        <v>129</v>
      </c>
      <c r="G377" s="0" t="s">
        <v>646</v>
      </c>
      <c r="H377" s="0" t="s">
        <v>647</v>
      </c>
      <c r="I377" s="0" t="n">
        <v>30000009</v>
      </c>
      <c r="J377" s="0" t="s">
        <v>132</v>
      </c>
      <c r="K377" s="0" t="s">
        <v>114</v>
      </c>
    </row>
    <row r="378" customFormat="false" ht="15.8" hidden="false" customHeight="false" outlineLevel="0" collapsed="false">
      <c r="B378" s="0" t="n">
        <v>153361</v>
      </c>
      <c r="C378" s="0" t="s">
        <v>648</v>
      </c>
      <c r="D378" s="0" t="s">
        <v>98</v>
      </c>
      <c r="E378" s="0" t="s">
        <v>99</v>
      </c>
      <c r="F378" s="0" t="s">
        <v>129</v>
      </c>
      <c r="G378" s="0" t="s">
        <v>195</v>
      </c>
      <c r="H378" s="0" t="s">
        <v>196</v>
      </c>
      <c r="I378" s="0" t="n">
        <v>30000006</v>
      </c>
      <c r="J378" s="0" t="s">
        <v>147</v>
      </c>
      <c r="K378" s="0" t="s">
        <v>114</v>
      </c>
    </row>
    <row r="379" customFormat="false" ht="15.8" hidden="false" customHeight="false" outlineLevel="0" collapsed="false">
      <c r="B379" s="0" t="n">
        <v>153588</v>
      </c>
      <c r="C379" s="0" t="s">
        <v>649</v>
      </c>
      <c r="D379" s="0" t="s">
        <v>98</v>
      </c>
      <c r="E379" s="0" t="s">
        <v>99</v>
      </c>
      <c r="F379" s="0" t="s">
        <v>106</v>
      </c>
      <c r="G379" s="0" t="s">
        <v>310</v>
      </c>
      <c r="H379" s="0" t="s">
        <v>311</v>
      </c>
      <c r="I379" s="0" t="n">
        <v>30000074</v>
      </c>
      <c r="J379" s="0" t="s">
        <v>118</v>
      </c>
      <c r="K379" s="0" t="s">
        <v>119</v>
      </c>
    </row>
    <row r="380" customFormat="false" ht="15.8" hidden="false" customHeight="false" outlineLevel="0" collapsed="false">
      <c r="B380" s="0" t="n">
        <v>153759</v>
      </c>
      <c r="C380" s="0" t="s">
        <v>650</v>
      </c>
      <c r="D380" s="0" t="s">
        <v>98</v>
      </c>
      <c r="E380" s="0" t="s">
        <v>99</v>
      </c>
      <c r="F380" s="0" t="s">
        <v>129</v>
      </c>
      <c r="G380" s="0" t="s">
        <v>453</v>
      </c>
      <c r="H380" s="0" t="s">
        <v>454</v>
      </c>
      <c r="I380" s="0" t="n">
        <v>30000009</v>
      </c>
      <c r="J380" s="0" t="s">
        <v>132</v>
      </c>
      <c r="K380" s="0" t="s">
        <v>119</v>
      </c>
    </row>
    <row r="381" customFormat="false" ht="15.8" hidden="false" customHeight="false" outlineLevel="0" collapsed="false">
      <c r="B381" s="0" t="n">
        <v>153765</v>
      </c>
      <c r="C381" s="0" t="s">
        <v>651</v>
      </c>
      <c r="D381" s="0" t="s">
        <v>98</v>
      </c>
      <c r="E381" s="0" t="s">
        <v>99</v>
      </c>
      <c r="F381" s="0" t="s">
        <v>129</v>
      </c>
      <c r="G381" s="0" t="s">
        <v>417</v>
      </c>
      <c r="H381" s="0" t="s">
        <v>418</v>
      </c>
      <c r="I381" s="0" t="n">
        <v>30000009</v>
      </c>
      <c r="J381" s="0" t="s">
        <v>132</v>
      </c>
      <c r="K381" s="0" t="s">
        <v>119</v>
      </c>
    </row>
    <row r="382" customFormat="false" ht="15.8" hidden="false" customHeight="false" outlineLevel="0" collapsed="false">
      <c r="B382" s="0" t="n">
        <v>153769</v>
      </c>
      <c r="C382" s="0" t="s">
        <v>652</v>
      </c>
      <c r="D382" s="0" t="s">
        <v>98</v>
      </c>
      <c r="E382" s="0" t="s">
        <v>99</v>
      </c>
      <c r="F382" s="0" t="s">
        <v>129</v>
      </c>
      <c r="G382" s="0" t="s">
        <v>295</v>
      </c>
      <c r="H382" s="0" t="s">
        <v>296</v>
      </c>
      <c r="I382" s="0" t="n">
        <v>30000006</v>
      </c>
      <c r="J382" s="0" t="s">
        <v>147</v>
      </c>
      <c r="K382" s="0" t="s">
        <v>114</v>
      </c>
    </row>
    <row r="383" customFormat="false" ht="15.8" hidden="false" customHeight="false" outlineLevel="0" collapsed="false">
      <c r="B383" s="0" t="n">
        <v>153946</v>
      </c>
      <c r="C383" s="0" t="s">
        <v>653</v>
      </c>
      <c r="D383" s="0" t="s">
        <v>98</v>
      </c>
      <c r="E383" s="0" t="s">
        <v>99</v>
      </c>
      <c r="F383" s="0" t="s">
        <v>129</v>
      </c>
      <c r="G383" s="0" t="s">
        <v>145</v>
      </c>
      <c r="H383" s="0" t="s">
        <v>146</v>
      </c>
      <c r="I383" s="0" t="n">
        <v>30000006</v>
      </c>
      <c r="J383" s="0" t="s">
        <v>147</v>
      </c>
      <c r="K383" s="0" t="s">
        <v>114</v>
      </c>
    </row>
    <row r="384" customFormat="false" ht="15.8" hidden="false" customHeight="false" outlineLevel="0" collapsed="false">
      <c r="B384" s="0" t="n">
        <v>153951</v>
      </c>
      <c r="C384" s="0" t="s">
        <v>654</v>
      </c>
      <c r="D384" s="0" t="s">
        <v>98</v>
      </c>
      <c r="E384" s="0" t="s">
        <v>99</v>
      </c>
      <c r="F384" s="0" t="s">
        <v>129</v>
      </c>
      <c r="G384" s="0" t="s">
        <v>145</v>
      </c>
      <c r="H384" s="0" t="s">
        <v>146</v>
      </c>
      <c r="I384" s="0" t="n">
        <v>30000006</v>
      </c>
      <c r="J384" s="0" t="s">
        <v>147</v>
      </c>
      <c r="K384" s="0" t="s">
        <v>114</v>
      </c>
    </row>
    <row r="385" customFormat="false" ht="15.8" hidden="false" customHeight="false" outlineLevel="0" collapsed="false">
      <c r="B385" s="0" t="n">
        <v>154056</v>
      </c>
      <c r="C385" s="0" t="s">
        <v>655</v>
      </c>
      <c r="D385" s="0" t="s">
        <v>98</v>
      </c>
      <c r="E385" s="0" t="s">
        <v>99</v>
      </c>
      <c r="F385" s="0" t="s">
        <v>129</v>
      </c>
      <c r="G385" s="0" t="s">
        <v>646</v>
      </c>
      <c r="H385" s="0" t="s">
        <v>647</v>
      </c>
      <c r="I385" s="0" t="n">
        <v>30000009</v>
      </c>
      <c r="J385" s="0" t="s">
        <v>132</v>
      </c>
      <c r="K385" s="0" t="s">
        <v>114</v>
      </c>
    </row>
    <row r="386" customFormat="false" ht="15.8" hidden="false" customHeight="false" outlineLevel="0" collapsed="false">
      <c r="B386" s="0" t="n">
        <v>154062</v>
      </c>
      <c r="C386" s="0" t="s">
        <v>656</v>
      </c>
      <c r="D386" s="0" t="s">
        <v>98</v>
      </c>
      <c r="E386" s="0" t="s">
        <v>99</v>
      </c>
      <c r="F386" s="0" t="s">
        <v>129</v>
      </c>
      <c r="G386" s="0" t="s">
        <v>177</v>
      </c>
      <c r="H386" s="0" t="s">
        <v>178</v>
      </c>
      <c r="I386" s="0" t="n">
        <v>30000009</v>
      </c>
      <c r="J386" s="0" t="s">
        <v>132</v>
      </c>
      <c r="K386" s="0" t="s">
        <v>594</v>
      </c>
    </row>
    <row r="387" customFormat="false" ht="15.8" hidden="false" customHeight="false" outlineLevel="0" collapsed="false">
      <c r="B387" s="0" t="n">
        <v>154105</v>
      </c>
      <c r="C387" s="0" t="s">
        <v>657</v>
      </c>
      <c r="D387" s="0" t="s">
        <v>98</v>
      </c>
      <c r="E387" s="0" t="s">
        <v>99</v>
      </c>
      <c r="F387" s="0" t="s">
        <v>129</v>
      </c>
      <c r="G387" s="0" t="s">
        <v>168</v>
      </c>
      <c r="H387" s="0" t="s">
        <v>169</v>
      </c>
      <c r="I387" s="0" t="n">
        <v>30000009</v>
      </c>
      <c r="J387" s="0" t="s">
        <v>132</v>
      </c>
      <c r="K387" s="0" t="s">
        <v>170</v>
      </c>
    </row>
    <row r="388" customFormat="false" ht="15.8" hidden="false" customHeight="false" outlineLevel="0" collapsed="false">
      <c r="B388" s="0" t="n">
        <v>154110</v>
      </c>
      <c r="C388" s="0" t="s">
        <v>658</v>
      </c>
      <c r="D388" s="0" t="s">
        <v>98</v>
      </c>
      <c r="E388" s="0" t="s">
        <v>99</v>
      </c>
      <c r="F388" s="0" t="s">
        <v>129</v>
      </c>
      <c r="G388" s="0" t="s">
        <v>423</v>
      </c>
      <c r="H388" s="0" t="s">
        <v>424</v>
      </c>
      <c r="I388" s="0" t="n">
        <v>30000009</v>
      </c>
      <c r="J388" s="0" t="s">
        <v>132</v>
      </c>
      <c r="K388" s="0" t="s">
        <v>119</v>
      </c>
    </row>
    <row r="389" customFormat="false" ht="15.8" hidden="false" customHeight="false" outlineLevel="0" collapsed="false">
      <c r="B389" s="0" t="n">
        <v>154195</v>
      </c>
      <c r="C389" s="0" t="s">
        <v>659</v>
      </c>
      <c r="D389" s="0" t="s">
        <v>98</v>
      </c>
      <c r="E389" s="0" t="s">
        <v>99</v>
      </c>
      <c r="F389" s="0" t="s">
        <v>129</v>
      </c>
      <c r="G389" s="0" t="s">
        <v>145</v>
      </c>
      <c r="H389" s="0" t="s">
        <v>146</v>
      </c>
      <c r="I389" s="0" t="n">
        <v>30000006</v>
      </c>
      <c r="J389" s="0" t="s">
        <v>147</v>
      </c>
      <c r="K389" s="0" t="s">
        <v>114</v>
      </c>
    </row>
    <row r="390" customFormat="false" ht="15.8" hidden="false" customHeight="false" outlineLevel="0" collapsed="false">
      <c r="B390" s="0" t="n">
        <v>154226</v>
      </c>
      <c r="C390" s="0" t="s">
        <v>660</v>
      </c>
      <c r="D390" s="0" t="s">
        <v>98</v>
      </c>
      <c r="E390" s="0" t="s">
        <v>99</v>
      </c>
      <c r="F390" s="0" t="s">
        <v>129</v>
      </c>
      <c r="G390" s="0" t="s">
        <v>453</v>
      </c>
      <c r="H390" s="0" t="s">
        <v>454</v>
      </c>
      <c r="I390" s="0" t="n">
        <v>30000009</v>
      </c>
      <c r="J390" s="0" t="s">
        <v>132</v>
      </c>
      <c r="K390" s="0" t="s">
        <v>119</v>
      </c>
    </row>
    <row r="391" customFormat="false" ht="15.8" hidden="false" customHeight="false" outlineLevel="0" collapsed="false">
      <c r="B391" s="0" t="n">
        <v>154317</v>
      </c>
      <c r="C391" s="0" t="s">
        <v>661</v>
      </c>
      <c r="D391" s="0" t="s">
        <v>98</v>
      </c>
      <c r="E391" s="0" t="s">
        <v>99</v>
      </c>
      <c r="F391" s="0" t="s">
        <v>129</v>
      </c>
      <c r="G391" s="0" t="s">
        <v>581</v>
      </c>
      <c r="H391" s="0" t="s">
        <v>582</v>
      </c>
      <c r="I391" s="0" t="n">
        <v>30000009</v>
      </c>
      <c r="J391" s="0" t="s">
        <v>132</v>
      </c>
      <c r="K391" s="0" t="s">
        <v>119</v>
      </c>
    </row>
    <row r="392" customFormat="false" ht="15.8" hidden="false" customHeight="false" outlineLevel="0" collapsed="false">
      <c r="B392" s="0" t="n">
        <v>154443</v>
      </c>
      <c r="C392" s="0" t="s">
        <v>662</v>
      </c>
      <c r="D392" s="0" t="s">
        <v>98</v>
      </c>
      <c r="E392" s="0" t="s">
        <v>99</v>
      </c>
      <c r="F392" s="0" t="s">
        <v>129</v>
      </c>
      <c r="G392" s="0" t="s">
        <v>453</v>
      </c>
      <c r="H392" s="0" t="s">
        <v>454</v>
      </c>
      <c r="I392" s="0" t="n">
        <v>30000009</v>
      </c>
      <c r="J392" s="0" t="s">
        <v>132</v>
      </c>
      <c r="K392" s="0" t="s">
        <v>119</v>
      </c>
    </row>
    <row r="393" customFormat="false" ht="15.8" hidden="false" customHeight="false" outlineLevel="0" collapsed="false">
      <c r="B393" s="0" t="n">
        <v>154522</v>
      </c>
      <c r="C393" s="0" t="s">
        <v>663</v>
      </c>
      <c r="D393" s="0" t="s">
        <v>98</v>
      </c>
      <c r="E393" s="0" t="s">
        <v>99</v>
      </c>
      <c r="F393" s="0" t="s">
        <v>129</v>
      </c>
      <c r="G393" s="0" t="s">
        <v>145</v>
      </c>
      <c r="H393" s="0" t="s">
        <v>146</v>
      </c>
      <c r="I393" s="0" t="n">
        <v>30000006</v>
      </c>
      <c r="J393" s="0" t="s">
        <v>147</v>
      </c>
      <c r="K393" s="0" t="s">
        <v>114</v>
      </c>
    </row>
    <row r="394" customFormat="false" ht="15.8" hidden="false" customHeight="false" outlineLevel="0" collapsed="false">
      <c r="B394" s="0" t="n">
        <v>154576</v>
      </c>
      <c r="C394" s="0" t="s">
        <v>664</v>
      </c>
      <c r="D394" s="0" t="s">
        <v>98</v>
      </c>
      <c r="E394" s="0" t="s">
        <v>99</v>
      </c>
      <c r="F394" s="0" t="s">
        <v>129</v>
      </c>
      <c r="G394" s="0" t="s">
        <v>168</v>
      </c>
      <c r="H394" s="0" t="s">
        <v>169</v>
      </c>
      <c r="I394" s="0" t="n">
        <v>30000009</v>
      </c>
      <c r="J394" s="0" t="s">
        <v>132</v>
      </c>
      <c r="K394" s="0" t="s">
        <v>170</v>
      </c>
    </row>
    <row r="395" customFormat="false" ht="15.8" hidden="false" customHeight="false" outlineLevel="0" collapsed="false">
      <c r="B395" s="0" t="n">
        <v>154617</v>
      </c>
      <c r="C395" s="0" t="s">
        <v>665</v>
      </c>
      <c r="D395" s="0" t="s">
        <v>98</v>
      </c>
      <c r="E395" s="0" t="s">
        <v>99</v>
      </c>
      <c r="F395" s="0" t="s">
        <v>129</v>
      </c>
      <c r="G395" s="0" t="s">
        <v>553</v>
      </c>
      <c r="H395" s="0" t="s">
        <v>554</v>
      </c>
      <c r="I395" s="0" t="n">
        <v>30000006</v>
      </c>
      <c r="J395" s="0" t="s">
        <v>147</v>
      </c>
      <c r="K395" s="0" t="s">
        <v>114</v>
      </c>
    </row>
    <row r="396" customFormat="false" ht="15.8" hidden="false" customHeight="false" outlineLevel="0" collapsed="false">
      <c r="B396" s="0" t="n">
        <v>154648</v>
      </c>
      <c r="C396" s="0" t="s">
        <v>666</v>
      </c>
      <c r="D396" s="0" t="s">
        <v>98</v>
      </c>
      <c r="E396" s="0" t="s">
        <v>99</v>
      </c>
      <c r="F396" s="0" t="s">
        <v>129</v>
      </c>
      <c r="G396" s="0" t="s">
        <v>192</v>
      </c>
      <c r="H396" s="0" t="s">
        <v>193</v>
      </c>
      <c r="I396" s="0" t="n">
        <v>30000006</v>
      </c>
      <c r="J396" s="0" t="s">
        <v>147</v>
      </c>
      <c r="K396" s="0" t="s">
        <v>114</v>
      </c>
    </row>
    <row r="397" customFormat="false" ht="15.8" hidden="false" customHeight="false" outlineLevel="0" collapsed="false">
      <c r="B397" s="0" t="n">
        <v>155120</v>
      </c>
      <c r="C397" s="0" t="s">
        <v>667</v>
      </c>
      <c r="D397" s="0" t="s">
        <v>98</v>
      </c>
      <c r="E397" s="0" t="s">
        <v>99</v>
      </c>
      <c r="F397" s="0" t="s">
        <v>129</v>
      </c>
      <c r="G397" s="0" t="s">
        <v>549</v>
      </c>
      <c r="H397" s="0" t="s">
        <v>550</v>
      </c>
      <c r="I397" s="0" t="n">
        <v>30000009</v>
      </c>
      <c r="J397" s="0" t="s">
        <v>132</v>
      </c>
      <c r="K397" s="0" t="s">
        <v>119</v>
      </c>
    </row>
    <row r="398" customFormat="false" ht="15.8" hidden="false" customHeight="false" outlineLevel="0" collapsed="false">
      <c r="B398" s="0" t="n">
        <v>155312</v>
      </c>
      <c r="C398" s="0" t="s">
        <v>668</v>
      </c>
      <c r="D398" s="0" t="s">
        <v>98</v>
      </c>
      <c r="E398" s="0" t="s">
        <v>99</v>
      </c>
      <c r="F398" s="0" t="s">
        <v>129</v>
      </c>
      <c r="G398" s="0" t="s">
        <v>189</v>
      </c>
      <c r="H398" s="0" t="s">
        <v>190</v>
      </c>
      <c r="I398" s="0" t="n">
        <v>30000006</v>
      </c>
      <c r="J398" s="0" t="s">
        <v>147</v>
      </c>
      <c r="K398" s="0" t="s">
        <v>114</v>
      </c>
    </row>
    <row r="399" customFormat="false" ht="15.8" hidden="false" customHeight="false" outlineLevel="0" collapsed="false">
      <c r="B399" s="0" t="n">
        <v>155374</v>
      </c>
      <c r="C399" s="0" t="s">
        <v>669</v>
      </c>
      <c r="D399" s="0" t="s">
        <v>98</v>
      </c>
      <c r="E399" s="0" t="s">
        <v>99</v>
      </c>
      <c r="F399" s="0" t="s">
        <v>129</v>
      </c>
      <c r="G399" s="0" t="s">
        <v>392</v>
      </c>
      <c r="H399" s="0" t="s">
        <v>393</v>
      </c>
      <c r="I399" s="0" t="n">
        <v>30000009</v>
      </c>
      <c r="J399" s="0" t="s">
        <v>132</v>
      </c>
      <c r="K399" s="0" t="s">
        <v>114</v>
      </c>
    </row>
    <row r="400" customFormat="false" ht="15.8" hidden="false" customHeight="false" outlineLevel="0" collapsed="false">
      <c r="B400" s="0" t="n">
        <v>155375</v>
      </c>
      <c r="C400" s="0" t="s">
        <v>670</v>
      </c>
      <c r="D400" s="0" t="s">
        <v>98</v>
      </c>
      <c r="E400" s="0" t="s">
        <v>99</v>
      </c>
      <c r="F400" s="0" t="s">
        <v>129</v>
      </c>
      <c r="G400" s="0" t="s">
        <v>180</v>
      </c>
      <c r="H400" s="0" t="s">
        <v>181</v>
      </c>
      <c r="I400" s="0" t="n">
        <v>30000009</v>
      </c>
      <c r="J400" s="0" t="s">
        <v>132</v>
      </c>
      <c r="K400" s="0" t="s">
        <v>119</v>
      </c>
    </row>
    <row r="401" customFormat="false" ht="15.8" hidden="false" customHeight="false" outlineLevel="0" collapsed="false">
      <c r="B401" s="0" t="n">
        <v>155844</v>
      </c>
      <c r="C401" s="0" t="s">
        <v>671</v>
      </c>
      <c r="D401" s="0" t="s">
        <v>98</v>
      </c>
      <c r="E401" s="0" t="s">
        <v>99</v>
      </c>
      <c r="F401" s="0" t="s">
        <v>129</v>
      </c>
      <c r="G401" s="0" t="s">
        <v>145</v>
      </c>
      <c r="H401" s="0" t="s">
        <v>146</v>
      </c>
      <c r="I401" s="0" t="n">
        <v>30000006</v>
      </c>
      <c r="J401" s="0" t="s">
        <v>147</v>
      </c>
      <c r="K401" s="0" t="s">
        <v>114</v>
      </c>
    </row>
    <row r="402" customFormat="false" ht="15.8" hidden="false" customHeight="false" outlineLevel="0" collapsed="false">
      <c r="B402" s="0" t="n">
        <v>155879</v>
      </c>
      <c r="C402" s="0" t="s">
        <v>672</v>
      </c>
      <c r="D402" s="0" t="s">
        <v>98</v>
      </c>
      <c r="E402" s="0" t="s">
        <v>99</v>
      </c>
      <c r="F402" s="0" t="s">
        <v>129</v>
      </c>
      <c r="G402" s="0" t="s">
        <v>158</v>
      </c>
      <c r="H402" s="0" t="s">
        <v>159</v>
      </c>
      <c r="I402" s="0" t="n">
        <v>30000006</v>
      </c>
      <c r="J402" s="0" t="s">
        <v>147</v>
      </c>
      <c r="K402" s="0" t="s">
        <v>244</v>
      </c>
    </row>
    <row r="403" customFormat="false" ht="15.8" hidden="false" customHeight="false" outlineLevel="0" collapsed="false">
      <c r="B403" s="0" t="n">
        <v>155915</v>
      </c>
      <c r="C403" s="0" t="s">
        <v>673</v>
      </c>
      <c r="D403" s="0" t="s">
        <v>98</v>
      </c>
      <c r="E403" s="0" t="s">
        <v>99</v>
      </c>
      <c r="F403" s="0" t="s">
        <v>129</v>
      </c>
      <c r="G403" s="0" t="s">
        <v>155</v>
      </c>
      <c r="H403" s="0" t="s">
        <v>156</v>
      </c>
      <c r="I403" s="0" t="n">
        <v>30000013</v>
      </c>
      <c r="J403" s="0" t="s">
        <v>217</v>
      </c>
      <c r="K403" s="0" t="s">
        <v>119</v>
      </c>
    </row>
    <row r="404" customFormat="false" ht="15.8" hidden="false" customHeight="false" outlineLevel="0" collapsed="false">
      <c r="B404" s="0" t="n">
        <v>155938</v>
      </c>
      <c r="C404" s="0" t="s">
        <v>674</v>
      </c>
      <c r="D404" s="0" t="s">
        <v>98</v>
      </c>
      <c r="E404" s="0" t="s">
        <v>99</v>
      </c>
      <c r="F404" s="0" t="s">
        <v>129</v>
      </c>
      <c r="G404" s="0" t="s">
        <v>189</v>
      </c>
      <c r="H404" s="0" t="s">
        <v>190</v>
      </c>
      <c r="I404" s="0" t="n">
        <v>30000006</v>
      </c>
      <c r="J404" s="0" t="s">
        <v>147</v>
      </c>
      <c r="K404" s="0" t="s">
        <v>114</v>
      </c>
    </row>
    <row r="405" customFormat="false" ht="15.8" hidden="false" customHeight="false" outlineLevel="0" collapsed="false">
      <c r="B405" s="0" t="n">
        <v>155996</v>
      </c>
      <c r="C405" s="0" t="s">
        <v>675</v>
      </c>
      <c r="D405" s="0" t="s">
        <v>98</v>
      </c>
      <c r="E405" s="0" t="s">
        <v>99</v>
      </c>
      <c r="F405" s="0" t="s">
        <v>129</v>
      </c>
      <c r="G405" s="0" t="s">
        <v>249</v>
      </c>
      <c r="H405" s="0" t="s">
        <v>250</v>
      </c>
      <c r="I405" s="0" t="n">
        <v>30000006</v>
      </c>
      <c r="J405" s="0" t="s">
        <v>147</v>
      </c>
      <c r="K405" s="0" t="s">
        <v>114</v>
      </c>
    </row>
    <row r="406" customFormat="false" ht="15.8" hidden="false" customHeight="false" outlineLevel="0" collapsed="false">
      <c r="B406" s="0" t="n">
        <v>155997</v>
      </c>
      <c r="C406" s="0" t="s">
        <v>676</v>
      </c>
      <c r="D406" s="0" t="s">
        <v>98</v>
      </c>
      <c r="E406" s="0" t="s">
        <v>99</v>
      </c>
      <c r="F406" s="0" t="s">
        <v>129</v>
      </c>
      <c r="G406" s="0" t="s">
        <v>145</v>
      </c>
      <c r="H406" s="0" t="s">
        <v>146</v>
      </c>
      <c r="I406" s="0" t="n">
        <v>30000006</v>
      </c>
      <c r="J406" s="0" t="s">
        <v>147</v>
      </c>
      <c r="K406" s="0" t="s">
        <v>114</v>
      </c>
    </row>
    <row r="407" customFormat="false" ht="15.8" hidden="false" customHeight="false" outlineLevel="0" collapsed="false">
      <c r="B407" s="0" t="n">
        <v>156035</v>
      </c>
      <c r="C407" s="0" t="s">
        <v>677</v>
      </c>
      <c r="D407" s="0" t="s">
        <v>98</v>
      </c>
      <c r="E407" s="0" t="s">
        <v>99</v>
      </c>
      <c r="F407" s="0" t="s">
        <v>129</v>
      </c>
      <c r="G407" s="0" t="s">
        <v>180</v>
      </c>
      <c r="H407" s="0" t="s">
        <v>181</v>
      </c>
      <c r="I407" s="0" t="n">
        <v>30000009</v>
      </c>
      <c r="J407" s="0" t="s">
        <v>132</v>
      </c>
      <c r="K407" s="0" t="s">
        <v>119</v>
      </c>
    </row>
    <row r="408" customFormat="false" ht="15.8" hidden="false" customHeight="false" outlineLevel="0" collapsed="false">
      <c r="B408" s="0" t="n">
        <v>156307</v>
      </c>
      <c r="C408" s="0" t="s">
        <v>678</v>
      </c>
      <c r="D408" s="0" t="s">
        <v>98</v>
      </c>
      <c r="E408" s="0" t="s">
        <v>99</v>
      </c>
      <c r="F408" s="0" t="s">
        <v>129</v>
      </c>
      <c r="G408" s="0" t="s">
        <v>320</v>
      </c>
      <c r="H408" s="0" t="s">
        <v>321</v>
      </c>
      <c r="I408" s="0" t="n">
        <v>30000009</v>
      </c>
      <c r="J408" s="0" t="s">
        <v>132</v>
      </c>
      <c r="K408" s="0" t="s">
        <v>205</v>
      </c>
    </row>
    <row r="409" customFormat="false" ht="15.8" hidden="false" customHeight="false" outlineLevel="0" collapsed="false">
      <c r="B409" s="0" t="n">
        <v>156489</v>
      </c>
      <c r="C409" s="0" t="s">
        <v>679</v>
      </c>
      <c r="D409" s="0" t="s">
        <v>98</v>
      </c>
      <c r="E409" s="0" t="s">
        <v>99</v>
      </c>
      <c r="F409" s="0" t="s">
        <v>129</v>
      </c>
      <c r="G409" s="0" t="s">
        <v>155</v>
      </c>
      <c r="H409" s="0" t="s">
        <v>156</v>
      </c>
      <c r="I409" s="0" t="n">
        <v>30000013</v>
      </c>
      <c r="J409" s="0" t="s">
        <v>217</v>
      </c>
      <c r="K409" s="0" t="s">
        <v>119</v>
      </c>
    </row>
    <row r="410" customFormat="false" ht="15.8" hidden="false" customHeight="false" outlineLevel="0" collapsed="false">
      <c r="B410" s="0" t="n">
        <v>156529</v>
      </c>
      <c r="C410" s="0" t="s">
        <v>680</v>
      </c>
      <c r="D410" s="0" t="s">
        <v>98</v>
      </c>
      <c r="E410" s="0" t="s">
        <v>99</v>
      </c>
      <c r="F410" s="0" t="s">
        <v>129</v>
      </c>
      <c r="G410" s="0" t="s">
        <v>177</v>
      </c>
      <c r="H410" s="0" t="s">
        <v>178</v>
      </c>
      <c r="I410" s="0" t="n">
        <v>30000006</v>
      </c>
      <c r="J410" s="0" t="s">
        <v>147</v>
      </c>
      <c r="K410" s="0" t="s">
        <v>395</v>
      </c>
    </row>
    <row r="411" customFormat="false" ht="15.8" hidden="false" customHeight="false" outlineLevel="0" collapsed="false">
      <c r="B411" s="0" t="n">
        <v>156540</v>
      </c>
      <c r="C411" s="0" t="s">
        <v>681</v>
      </c>
      <c r="D411" s="0" t="s">
        <v>98</v>
      </c>
      <c r="E411" s="0" t="s">
        <v>99</v>
      </c>
      <c r="F411" s="0" t="s">
        <v>129</v>
      </c>
      <c r="G411" s="0" t="s">
        <v>155</v>
      </c>
      <c r="H411" s="0" t="s">
        <v>156</v>
      </c>
      <c r="I411" s="0" t="n">
        <v>30000013</v>
      </c>
      <c r="J411" s="0" t="s">
        <v>217</v>
      </c>
      <c r="K411" s="0" t="s">
        <v>119</v>
      </c>
    </row>
    <row r="412" customFormat="false" ht="15.8" hidden="false" customHeight="false" outlineLevel="0" collapsed="false">
      <c r="B412" s="0" t="n">
        <v>156541</v>
      </c>
      <c r="C412" s="0" t="s">
        <v>682</v>
      </c>
      <c r="D412" s="0" t="s">
        <v>98</v>
      </c>
      <c r="E412" s="0" t="s">
        <v>99</v>
      </c>
      <c r="F412" s="0" t="s">
        <v>106</v>
      </c>
      <c r="G412" s="0" t="s">
        <v>310</v>
      </c>
      <c r="H412" s="0" t="s">
        <v>311</v>
      </c>
      <c r="I412" s="0" t="n">
        <v>30000074</v>
      </c>
      <c r="J412" s="0" t="s">
        <v>118</v>
      </c>
      <c r="K412" s="0" t="s">
        <v>119</v>
      </c>
    </row>
    <row r="413" customFormat="false" ht="15.8" hidden="false" customHeight="false" outlineLevel="0" collapsed="false">
      <c r="B413" s="0" t="n">
        <v>156581</v>
      </c>
      <c r="C413" s="0" t="s">
        <v>683</v>
      </c>
      <c r="D413" s="0" t="s">
        <v>98</v>
      </c>
      <c r="E413" s="0" t="s">
        <v>99</v>
      </c>
      <c r="F413" s="0" t="s">
        <v>106</v>
      </c>
      <c r="G413" s="0" t="s">
        <v>310</v>
      </c>
      <c r="H413" s="0" t="s">
        <v>311</v>
      </c>
      <c r="I413" s="0" t="n">
        <v>30000074</v>
      </c>
      <c r="J413" s="0" t="s">
        <v>118</v>
      </c>
      <c r="K413" s="0" t="s">
        <v>119</v>
      </c>
    </row>
    <row r="414" customFormat="false" ht="15.8" hidden="false" customHeight="false" outlineLevel="0" collapsed="false">
      <c r="B414" s="0" t="n">
        <v>156598</v>
      </c>
      <c r="C414" s="0" t="s">
        <v>684</v>
      </c>
      <c r="D414" s="0" t="s">
        <v>98</v>
      </c>
      <c r="E414" s="0" t="s">
        <v>99</v>
      </c>
      <c r="F414" s="0" t="s">
        <v>129</v>
      </c>
      <c r="G414" s="0" t="s">
        <v>464</v>
      </c>
      <c r="H414" s="0" t="s">
        <v>465</v>
      </c>
      <c r="I414" s="0" t="n">
        <v>30000060</v>
      </c>
      <c r="J414" s="0" t="s">
        <v>240</v>
      </c>
      <c r="K414" s="0" t="s">
        <v>114</v>
      </c>
    </row>
    <row r="415" customFormat="false" ht="15.8" hidden="false" customHeight="false" outlineLevel="0" collapsed="false">
      <c r="B415" s="0" t="n">
        <v>156679</v>
      </c>
      <c r="C415" s="0" t="s">
        <v>685</v>
      </c>
      <c r="D415" s="0" t="s">
        <v>98</v>
      </c>
      <c r="E415" s="0" t="s">
        <v>99</v>
      </c>
      <c r="F415" s="0" t="s">
        <v>129</v>
      </c>
      <c r="G415" s="0" t="s">
        <v>174</v>
      </c>
      <c r="H415" s="0" t="s">
        <v>175</v>
      </c>
      <c r="I415" s="0" t="n">
        <v>30000034</v>
      </c>
      <c r="J415" s="0" t="s">
        <v>163</v>
      </c>
      <c r="K415" s="0" t="s">
        <v>119</v>
      </c>
    </row>
    <row r="416" customFormat="false" ht="15.8" hidden="false" customHeight="false" outlineLevel="0" collapsed="false">
      <c r="B416" s="0" t="n">
        <v>156693</v>
      </c>
      <c r="C416" s="0" t="s">
        <v>686</v>
      </c>
      <c r="D416" s="0" t="s">
        <v>98</v>
      </c>
      <c r="E416" s="0" t="s">
        <v>99</v>
      </c>
      <c r="F416" s="0" t="s">
        <v>129</v>
      </c>
      <c r="G416" s="0" t="s">
        <v>174</v>
      </c>
      <c r="H416" s="0" t="s">
        <v>175</v>
      </c>
      <c r="I416" s="0" t="n">
        <v>30000034</v>
      </c>
      <c r="J416" s="0" t="s">
        <v>163</v>
      </c>
      <c r="K416" s="0" t="s">
        <v>119</v>
      </c>
    </row>
    <row r="417" customFormat="false" ht="15.8" hidden="false" customHeight="false" outlineLevel="0" collapsed="false">
      <c r="B417" s="0" t="n">
        <v>156695</v>
      </c>
      <c r="C417" s="0" t="s">
        <v>687</v>
      </c>
      <c r="D417" s="0" t="s">
        <v>98</v>
      </c>
      <c r="E417" s="0" t="s">
        <v>99</v>
      </c>
      <c r="F417" s="0" t="s">
        <v>129</v>
      </c>
      <c r="G417" s="0" t="s">
        <v>174</v>
      </c>
      <c r="H417" s="0" t="s">
        <v>175</v>
      </c>
      <c r="I417" s="0" t="n">
        <v>30000034</v>
      </c>
      <c r="J417" s="0" t="s">
        <v>163</v>
      </c>
      <c r="K417" s="0" t="s">
        <v>119</v>
      </c>
    </row>
    <row r="418" customFormat="false" ht="15.8" hidden="false" customHeight="false" outlineLevel="0" collapsed="false">
      <c r="B418" s="0" t="n">
        <v>156768</v>
      </c>
      <c r="C418" s="0" t="s">
        <v>688</v>
      </c>
      <c r="D418" s="0" t="s">
        <v>98</v>
      </c>
      <c r="E418" s="0" t="s">
        <v>99</v>
      </c>
      <c r="F418" s="0" t="s">
        <v>129</v>
      </c>
      <c r="G418" s="0" t="s">
        <v>174</v>
      </c>
      <c r="H418" s="0" t="s">
        <v>175</v>
      </c>
      <c r="I418" s="0" t="n">
        <v>30000034</v>
      </c>
      <c r="J418" s="0" t="s">
        <v>163</v>
      </c>
      <c r="K418" s="0" t="s">
        <v>119</v>
      </c>
    </row>
    <row r="419" customFormat="false" ht="15.8" hidden="false" customHeight="false" outlineLevel="0" collapsed="false">
      <c r="B419" s="0" t="n">
        <v>156770</v>
      </c>
      <c r="C419" s="0" t="s">
        <v>689</v>
      </c>
      <c r="D419" s="0" t="s">
        <v>98</v>
      </c>
      <c r="E419" s="0" t="s">
        <v>99</v>
      </c>
      <c r="F419" s="0" t="s">
        <v>129</v>
      </c>
      <c r="G419" s="0" t="s">
        <v>174</v>
      </c>
      <c r="H419" s="0" t="s">
        <v>175</v>
      </c>
      <c r="I419" s="0" t="n">
        <v>30000034</v>
      </c>
      <c r="J419" s="0" t="s">
        <v>163</v>
      </c>
      <c r="K419" s="0" t="s">
        <v>119</v>
      </c>
    </row>
    <row r="420" customFormat="false" ht="15.8" hidden="false" customHeight="false" outlineLevel="0" collapsed="false">
      <c r="B420" s="0" t="n">
        <v>156821</v>
      </c>
      <c r="C420" s="0" t="s">
        <v>690</v>
      </c>
      <c r="D420" s="0" t="s">
        <v>98</v>
      </c>
      <c r="E420" s="0" t="s">
        <v>99</v>
      </c>
      <c r="F420" s="0" t="s">
        <v>129</v>
      </c>
      <c r="G420" s="0" t="s">
        <v>464</v>
      </c>
      <c r="H420" s="0" t="s">
        <v>465</v>
      </c>
      <c r="I420" s="0" t="n">
        <v>30000060</v>
      </c>
      <c r="J420" s="0" t="s">
        <v>240</v>
      </c>
      <c r="K420" s="0" t="s">
        <v>114</v>
      </c>
    </row>
    <row r="421" customFormat="false" ht="15.8" hidden="false" customHeight="false" outlineLevel="0" collapsed="false">
      <c r="B421" s="0" t="n">
        <v>156822</v>
      </c>
      <c r="C421" s="0" t="s">
        <v>691</v>
      </c>
      <c r="D421" s="0" t="s">
        <v>98</v>
      </c>
      <c r="E421" s="0" t="s">
        <v>99</v>
      </c>
      <c r="F421" s="0" t="s">
        <v>100</v>
      </c>
      <c r="G421" s="0" t="s">
        <v>289</v>
      </c>
      <c r="H421" s="0" t="s">
        <v>290</v>
      </c>
      <c r="I421" s="0" t="n">
        <v>30000006</v>
      </c>
      <c r="J421" s="0" t="s">
        <v>147</v>
      </c>
      <c r="K421" s="0" t="s">
        <v>114</v>
      </c>
    </row>
    <row r="422" customFormat="false" ht="15.8" hidden="false" customHeight="false" outlineLevel="0" collapsed="false">
      <c r="B422" s="0" t="n">
        <v>156989</v>
      </c>
      <c r="C422" s="0" t="s">
        <v>692</v>
      </c>
      <c r="D422" s="0" t="s">
        <v>98</v>
      </c>
      <c r="E422" s="0" t="s">
        <v>99</v>
      </c>
      <c r="F422" s="0" t="s">
        <v>129</v>
      </c>
      <c r="G422" s="0" t="s">
        <v>174</v>
      </c>
      <c r="H422" s="0" t="s">
        <v>175</v>
      </c>
      <c r="I422" s="0" t="n">
        <v>30000034</v>
      </c>
      <c r="J422" s="0" t="s">
        <v>163</v>
      </c>
      <c r="K422" s="0" t="s">
        <v>119</v>
      </c>
    </row>
    <row r="423" customFormat="false" ht="15.8" hidden="false" customHeight="false" outlineLevel="0" collapsed="false">
      <c r="B423" s="0" t="n">
        <v>157230</v>
      </c>
      <c r="C423" s="0" t="s">
        <v>693</v>
      </c>
      <c r="D423" s="0" t="s">
        <v>98</v>
      </c>
      <c r="E423" s="0" t="s">
        <v>99</v>
      </c>
      <c r="F423" s="0" t="s">
        <v>129</v>
      </c>
      <c r="G423" s="0" t="s">
        <v>464</v>
      </c>
      <c r="H423" s="0" t="s">
        <v>465</v>
      </c>
      <c r="I423" s="0" t="n">
        <v>30000060</v>
      </c>
      <c r="J423" s="0" t="s">
        <v>240</v>
      </c>
      <c r="K423" s="0" t="s">
        <v>114</v>
      </c>
    </row>
    <row r="424" customFormat="false" ht="15.8" hidden="false" customHeight="false" outlineLevel="0" collapsed="false">
      <c r="B424" s="0" t="n">
        <v>157344</v>
      </c>
      <c r="C424" s="0" t="s">
        <v>694</v>
      </c>
      <c r="D424" s="0" t="s">
        <v>98</v>
      </c>
      <c r="E424" s="0" t="s">
        <v>99</v>
      </c>
      <c r="F424" s="0" t="s">
        <v>129</v>
      </c>
      <c r="G424" s="0" t="s">
        <v>464</v>
      </c>
      <c r="H424" s="0" t="s">
        <v>465</v>
      </c>
      <c r="I424" s="0" t="n">
        <v>30000060</v>
      </c>
      <c r="J424" s="0" t="s">
        <v>240</v>
      </c>
      <c r="K424" s="0" t="s">
        <v>114</v>
      </c>
    </row>
    <row r="425" customFormat="false" ht="15.8" hidden="false" customHeight="false" outlineLevel="0" collapsed="false">
      <c r="B425" s="0" t="n">
        <v>157347</v>
      </c>
      <c r="C425" s="0" t="s">
        <v>695</v>
      </c>
      <c r="D425" s="0" t="s">
        <v>98</v>
      </c>
      <c r="E425" s="0" t="s">
        <v>99</v>
      </c>
      <c r="F425" s="0" t="s">
        <v>129</v>
      </c>
      <c r="G425" s="0" t="s">
        <v>392</v>
      </c>
      <c r="H425" s="0" t="s">
        <v>393</v>
      </c>
      <c r="I425" s="0" t="n">
        <v>30000009</v>
      </c>
      <c r="J425" s="0" t="s">
        <v>132</v>
      </c>
      <c r="K425" s="0" t="s">
        <v>114</v>
      </c>
    </row>
    <row r="426" customFormat="false" ht="15.8" hidden="false" customHeight="false" outlineLevel="0" collapsed="false">
      <c r="B426" s="0" t="n">
        <v>157497</v>
      </c>
      <c r="C426" s="0" t="s">
        <v>696</v>
      </c>
      <c r="D426" s="0" t="s">
        <v>98</v>
      </c>
      <c r="E426" s="0" t="s">
        <v>99</v>
      </c>
      <c r="F426" s="0" t="s">
        <v>129</v>
      </c>
      <c r="G426" s="0" t="s">
        <v>189</v>
      </c>
      <c r="H426" s="0" t="s">
        <v>190</v>
      </c>
      <c r="I426" s="0" t="n">
        <v>30000006</v>
      </c>
      <c r="J426" s="0" t="s">
        <v>147</v>
      </c>
      <c r="K426" s="0" t="s">
        <v>114</v>
      </c>
    </row>
    <row r="427" customFormat="false" ht="15.8" hidden="false" customHeight="false" outlineLevel="0" collapsed="false">
      <c r="B427" s="0" t="n">
        <v>157533</v>
      </c>
      <c r="C427" s="0" t="s">
        <v>697</v>
      </c>
      <c r="D427" s="0" t="s">
        <v>98</v>
      </c>
      <c r="E427" s="0" t="s">
        <v>99</v>
      </c>
      <c r="F427" s="0" t="s">
        <v>129</v>
      </c>
      <c r="G427" s="0" t="s">
        <v>192</v>
      </c>
      <c r="H427" s="0" t="s">
        <v>193</v>
      </c>
      <c r="I427" s="0" t="n">
        <v>30000006</v>
      </c>
      <c r="J427" s="0" t="s">
        <v>147</v>
      </c>
      <c r="K427" s="0" t="s">
        <v>114</v>
      </c>
    </row>
    <row r="428" customFormat="false" ht="15.8" hidden="false" customHeight="false" outlineLevel="0" collapsed="false">
      <c r="B428" s="0" t="n">
        <v>157589</v>
      </c>
      <c r="C428" s="0" t="s">
        <v>698</v>
      </c>
      <c r="D428" s="0" t="s">
        <v>98</v>
      </c>
      <c r="E428" s="0" t="s">
        <v>99</v>
      </c>
      <c r="F428" s="0" t="s">
        <v>129</v>
      </c>
      <c r="G428" s="0" t="s">
        <v>320</v>
      </c>
      <c r="H428" s="0" t="s">
        <v>321</v>
      </c>
      <c r="I428" s="0" t="n">
        <v>30000009</v>
      </c>
      <c r="J428" s="0" t="s">
        <v>132</v>
      </c>
      <c r="K428" s="0" t="s">
        <v>205</v>
      </c>
    </row>
    <row r="429" customFormat="false" ht="15.8" hidden="false" customHeight="false" outlineLevel="0" collapsed="false">
      <c r="B429" s="0" t="n">
        <v>157642</v>
      </c>
      <c r="C429" s="0" t="s">
        <v>699</v>
      </c>
      <c r="D429" s="0" t="s">
        <v>98</v>
      </c>
      <c r="E429" s="0" t="s">
        <v>99</v>
      </c>
      <c r="F429" s="0" t="s">
        <v>129</v>
      </c>
      <c r="G429" s="0" t="s">
        <v>464</v>
      </c>
      <c r="H429" s="0" t="s">
        <v>465</v>
      </c>
      <c r="I429" s="0" t="n">
        <v>30000060</v>
      </c>
      <c r="J429" s="0" t="s">
        <v>240</v>
      </c>
      <c r="K429" s="0" t="s">
        <v>114</v>
      </c>
    </row>
    <row r="430" customFormat="false" ht="15.8" hidden="false" customHeight="false" outlineLevel="0" collapsed="false">
      <c r="B430" s="0" t="n">
        <v>157776</v>
      </c>
      <c r="C430" s="0" t="s">
        <v>700</v>
      </c>
      <c r="D430" s="0" t="s">
        <v>98</v>
      </c>
      <c r="E430" s="0" t="s">
        <v>99</v>
      </c>
      <c r="F430" s="0" t="s">
        <v>100</v>
      </c>
      <c r="G430" s="0" t="s">
        <v>605</v>
      </c>
      <c r="H430" s="0" t="s">
        <v>606</v>
      </c>
      <c r="I430" s="0" t="n">
        <v>30000041</v>
      </c>
      <c r="J430" s="0" t="s">
        <v>701</v>
      </c>
      <c r="K430" s="0" t="s">
        <v>205</v>
      </c>
    </row>
    <row r="431" customFormat="false" ht="15.8" hidden="false" customHeight="false" outlineLevel="0" collapsed="false">
      <c r="B431" s="0" t="n">
        <v>157957</v>
      </c>
      <c r="C431" s="0" t="s">
        <v>702</v>
      </c>
      <c r="D431" s="0" t="s">
        <v>98</v>
      </c>
      <c r="E431" s="0" t="s">
        <v>99</v>
      </c>
      <c r="F431" s="0" t="s">
        <v>129</v>
      </c>
      <c r="G431" s="0" t="s">
        <v>605</v>
      </c>
      <c r="H431" s="0" t="s">
        <v>606</v>
      </c>
      <c r="I431" s="0" t="n">
        <v>30000009</v>
      </c>
      <c r="J431" s="0" t="s">
        <v>132</v>
      </c>
      <c r="K431" s="0" t="s">
        <v>205</v>
      </c>
    </row>
    <row r="432" customFormat="false" ht="15.8" hidden="false" customHeight="false" outlineLevel="0" collapsed="false">
      <c r="B432" s="0" t="n">
        <v>157999</v>
      </c>
      <c r="C432" s="0" t="s">
        <v>703</v>
      </c>
      <c r="D432" s="0" t="s">
        <v>98</v>
      </c>
      <c r="E432" s="0" t="s">
        <v>99</v>
      </c>
      <c r="F432" s="0" t="s">
        <v>129</v>
      </c>
      <c r="G432" s="0" t="s">
        <v>192</v>
      </c>
      <c r="H432" s="0" t="s">
        <v>193</v>
      </c>
      <c r="I432" s="0" t="n">
        <v>30000006</v>
      </c>
      <c r="J432" s="0" t="s">
        <v>147</v>
      </c>
      <c r="K432" s="0" t="s">
        <v>114</v>
      </c>
    </row>
    <row r="433" customFormat="false" ht="15.8" hidden="false" customHeight="false" outlineLevel="0" collapsed="false">
      <c r="B433" s="0" t="n">
        <v>158001</v>
      </c>
      <c r="C433" s="0" t="s">
        <v>704</v>
      </c>
      <c r="D433" s="0" t="s">
        <v>98</v>
      </c>
      <c r="E433" s="0" t="s">
        <v>99</v>
      </c>
      <c r="F433" s="0" t="s">
        <v>129</v>
      </c>
      <c r="G433" s="0" t="s">
        <v>192</v>
      </c>
      <c r="H433" s="0" t="s">
        <v>193</v>
      </c>
      <c r="I433" s="0" t="n">
        <v>30000006</v>
      </c>
      <c r="J433" s="0" t="s">
        <v>147</v>
      </c>
      <c r="K433" s="0" t="s">
        <v>114</v>
      </c>
    </row>
    <row r="434" customFormat="false" ht="15.8" hidden="false" customHeight="false" outlineLevel="0" collapsed="false">
      <c r="B434" s="0" t="n">
        <v>158006</v>
      </c>
      <c r="C434" s="0" t="s">
        <v>705</v>
      </c>
      <c r="D434" s="0" t="s">
        <v>98</v>
      </c>
      <c r="E434" s="0" t="s">
        <v>99</v>
      </c>
      <c r="F434" s="0" t="s">
        <v>129</v>
      </c>
      <c r="G434" s="0" t="s">
        <v>464</v>
      </c>
      <c r="H434" s="0" t="s">
        <v>465</v>
      </c>
      <c r="I434" s="0" t="n">
        <v>30000060</v>
      </c>
      <c r="J434" s="0" t="s">
        <v>240</v>
      </c>
      <c r="K434" s="0" t="s">
        <v>114</v>
      </c>
    </row>
    <row r="435" customFormat="false" ht="15.8" hidden="false" customHeight="false" outlineLevel="0" collapsed="false">
      <c r="B435" s="0" t="n">
        <v>158054</v>
      </c>
      <c r="C435" s="0" t="s">
        <v>706</v>
      </c>
      <c r="D435" s="0" t="s">
        <v>98</v>
      </c>
      <c r="E435" s="0" t="s">
        <v>99</v>
      </c>
      <c r="F435" s="0" t="s">
        <v>129</v>
      </c>
      <c r="G435" s="0" t="s">
        <v>145</v>
      </c>
      <c r="H435" s="0" t="s">
        <v>146</v>
      </c>
      <c r="I435" s="0" t="n">
        <v>30000006</v>
      </c>
      <c r="J435" s="0" t="s">
        <v>147</v>
      </c>
      <c r="K435" s="0" t="s">
        <v>114</v>
      </c>
    </row>
    <row r="436" customFormat="false" ht="15.8" hidden="false" customHeight="false" outlineLevel="0" collapsed="false">
      <c r="B436" s="0" t="n">
        <v>158096</v>
      </c>
      <c r="C436" s="0" t="s">
        <v>707</v>
      </c>
      <c r="D436" s="0" t="s">
        <v>98</v>
      </c>
      <c r="E436" s="0" t="s">
        <v>99</v>
      </c>
      <c r="F436" s="0" t="s">
        <v>129</v>
      </c>
      <c r="G436" s="0" t="s">
        <v>417</v>
      </c>
      <c r="H436" s="0" t="s">
        <v>418</v>
      </c>
      <c r="I436" s="0" t="n">
        <v>30000009</v>
      </c>
      <c r="J436" s="0" t="s">
        <v>132</v>
      </c>
      <c r="K436" s="0" t="s">
        <v>119</v>
      </c>
    </row>
    <row r="437" customFormat="false" ht="15.8" hidden="false" customHeight="false" outlineLevel="0" collapsed="false">
      <c r="B437" s="0" t="n">
        <v>158115</v>
      </c>
      <c r="C437" s="0" t="s">
        <v>708</v>
      </c>
      <c r="D437" s="0" t="s">
        <v>98</v>
      </c>
      <c r="E437" s="0" t="s">
        <v>99</v>
      </c>
      <c r="F437" s="0" t="s">
        <v>129</v>
      </c>
      <c r="G437" s="0" t="s">
        <v>392</v>
      </c>
      <c r="H437" s="0" t="s">
        <v>393</v>
      </c>
      <c r="I437" s="0" t="n">
        <v>30000009</v>
      </c>
      <c r="J437" s="0" t="s">
        <v>132</v>
      </c>
      <c r="K437" s="0" t="s">
        <v>114</v>
      </c>
    </row>
    <row r="438" customFormat="false" ht="15.8" hidden="false" customHeight="false" outlineLevel="0" collapsed="false">
      <c r="B438" s="0" t="n">
        <v>158262</v>
      </c>
      <c r="C438" s="0" t="s">
        <v>709</v>
      </c>
      <c r="D438" s="0" t="s">
        <v>98</v>
      </c>
      <c r="E438" s="0" t="s">
        <v>99</v>
      </c>
      <c r="F438" s="0" t="s">
        <v>129</v>
      </c>
      <c r="G438" s="0" t="s">
        <v>177</v>
      </c>
      <c r="H438" s="0" t="s">
        <v>178</v>
      </c>
      <c r="I438" s="0" t="n">
        <v>30000006</v>
      </c>
      <c r="J438" s="0" t="s">
        <v>147</v>
      </c>
      <c r="K438" s="0" t="s">
        <v>395</v>
      </c>
    </row>
    <row r="758" customFormat="false" ht="13.8" hidden="true" customHeight="false" outlineLevel="0" collapsed="false"/>
    <row r="759" customFormat="false" ht="13.8" hidden="true" customHeight="false" outlineLevel="0" collapsed="false"/>
    <row r="760" customFormat="false" ht="13.8" hidden="true" customHeight="false" outlineLevel="0" collapsed="false"/>
    <row r="761" customFormat="false" ht="13.8" hidden="true" customHeight="false" outlineLevel="0" collapsed="false"/>
    <row r="762" customFormat="false" ht="13.8" hidden="true" customHeight="false" outlineLevel="0" collapsed="false"/>
    <row r="763" customFormat="false" ht="13.8" hidden="true" customHeight="false" outlineLevel="0" collapsed="false"/>
    <row r="764" customFormat="false" ht="13.8" hidden="true" customHeight="false" outlineLevel="0" collapsed="false"/>
    <row r="765" customFormat="false" ht="13.8" hidden="true" customHeight="false" outlineLevel="0" collapsed="false"/>
    <row r="766" customFormat="false" ht="13.8" hidden="true" customHeight="false" outlineLevel="0" collapsed="false"/>
    <row r="767" customFormat="false" ht="13.8" hidden="true" customHeight="false" outlineLevel="0" collapsed="false"/>
    <row r="768" customFormat="false" ht="13.8" hidden="true" customHeight="false" outlineLevel="0" collapsed="false"/>
    <row r="769" customFormat="false" ht="13.8" hidden="true" customHeight="false" outlineLevel="0" collapsed="false"/>
    <row r="770" customFormat="false" ht="13.8" hidden="true" customHeight="false" outlineLevel="0" collapsed="false"/>
    <row r="771" customFormat="false" ht="13.8" hidden="true" customHeight="false" outlineLevel="0" collapsed="false"/>
    <row r="772" customFormat="false" ht="13.8" hidden="true" customHeight="false" outlineLevel="0" collapsed="false"/>
    <row r="773" customFormat="false" ht="13.8" hidden="true" customHeight="false" outlineLevel="0" collapsed="false"/>
    <row r="774" customFormat="false" ht="13.8" hidden="true" customHeight="false" outlineLevel="0" collapsed="false"/>
    <row r="786" customFormat="false" ht="13.8" hidden="true" customHeight="false" outlineLevel="0" collapsed="false"/>
    <row r="787" customFormat="false" ht="13.8" hidden="true" customHeight="false" outlineLevel="0" collapsed="false"/>
    <row r="788" customFormat="false" ht="13.8" hidden="true" customHeight="false" outlineLevel="0" collapsed="false"/>
    <row r="789" customFormat="false" ht="13.8" hidden="true" customHeight="false" outlineLevel="0" collapsed="false"/>
    <row r="790" customFormat="false" ht="13.8" hidden="true" customHeight="false" outlineLevel="0" collapsed="false"/>
    <row r="791" customFormat="false" ht="13.8" hidden="true" customHeight="false" outlineLevel="0" collapsed="false"/>
    <row r="792" customFormat="false" ht="13.8" hidden="true" customHeight="false" outlineLevel="0" collapsed="false"/>
    <row r="793" customFormat="false" ht="13.8" hidden="true" customHeight="false" outlineLevel="0" collapsed="false"/>
    <row r="794" customFormat="false" ht="13.8" hidden="true" customHeight="false" outlineLevel="0" collapsed="false"/>
    <row r="795" customFormat="false" ht="13.8" hidden="true" customHeight="false" outlineLevel="0" collapsed="false"/>
    <row r="796" customFormat="false" ht="13.8" hidden="true" customHeight="false" outlineLevel="0" collapsed="false"/>
    <row r="797" customFormat="false" ht="13.8" hidden="true" customHeight="false" outlineLevel="0" collapsed="false"/>
    <row r="798" customFormat="false" ht="13.8" hidden="true" customHeight="false" outlineLevel="0" collapsed="false"/>
    <row r="799" customFormat="false" ht="13.8" hidden="true" customHeight="false" outlineLevel="0" collapsed="false"/>
    <row r="800" customFormat="false" ht="13.8" hidden="true" customHeight="false" outlineLevel="0" collapsed="false"/>
    <row r="801" customFormat="false" ht="13.8" hidden="true" customHeight="false" outlineLevel="0" collapsed="false"/>
    <row r="802" customFormat="false" ht="13.8" hidden="true" customHeight="false" outlineLevel="0" collapsed="false"/>
    <row r="803" customFormat="false" ht="13.8" hidden="true" customHeight="false" outlineLevel="0" collapsed="false"/>
    <row r="804" customFormat="false" ht="13.8" hidden="true" customHeight="false" outlineLevel="0" collapsed="false"/>
    <row r="805" customFormat="false" ht="13.8" hidden="true" customHeight="false" outlineLevel="0" collapsed="false"/>
    <row r="806" customFormat="false" ht="13.8" hidden="true" customHeight="false" outlineLevel="0" collapsed="false"/>
    <row r="807" customFormat="false" ht="13.8" hidden="true" customHeight="false" outlineLevel="0" collapsed="false"/>
    <row r="808" customFormat="false" ht="13.8" hidden="true" customHeight="false" outlineLevel="0" collapsed="false"/>
    <row r="809" customFormat="false" ht="13.8" hidden="true" customHeight="false" outlineLevel="0" collapsed="false"/>
    <row r="810" customFormat="false" ht="13.8" hidden="true" customHeight="false" outlineLevel="0" collapsed="false"/>
    <row r="811" customFormat="false" ht="13.8" hidden="true" customHeight="false" outlineLevel="0" collapsed="false"/>
    <row r="812" customFormat="false" ht="13.8" hidden="true" customHeight="false" outlineLevel="0" collapsed="false"/>
    <row r="813" customFormat="false" ht="13.8" hidden="true" customHeight="false" outlineLevel="0" collapsed="false"/>
    <row r="814" customFormat="false" ht="13.8" hidden="true" customHeight="false" outlineLevel="0" collapsed="false"/>
    <row r="815" customFormat="false" ht="13.8" hidden="true" customHeight="false" outlineLevel="0" collapsed="false"/>
    <row r="816" customFormat="false" ht="13.8" hidden="true" customHeight="false" outlineLevel="0" collapsed="false"/>
    <row r="817" customFormat="false" ht="13.8" hidden="true" customHeight="false" outlineLevel="0" collapsed="false"/>
    <row r="818" customFormat="false" ht="13.8" hidden="true" customHeight="false" outlineLevel="0" collapsed="false"/>
    <row r="819" customFormat="false" ht="13.8" hidden="true" customHeight="false" outlineLevel="0" collapsed="false"/>
    <row r="820" customFormat="false" ht="13.8" hidden="true" customHeight="false" outlineLevel="0" collapsed="false"/>
    <row r="821" customFormat="false" ht="13.8" hidden="true" customHeight="false" outlineLevel="0" collapsed="false"/>
    <row r="822" customFormat="false" ht="13.8" hidden="true" customHeight="false" outlineLevel="0" collapsed="false"/>
    <row r="823" customFormat="false" ht="13.8" hidden="true" customHeight="false" outlineLevel="0" collapsed="false"/>
    <row r="824" customFormat="false" ht="13.8" hidden="true" customHeight="false" outlineLevel="0" collapsed="false"/>
    <row r="825" customFormat="false" ht="13.8" hidden="true" customHeight="false" outlineLevel="0" collapsed="false"/>
    <row r="826" customFormat="false" ht="13.8" hidden="true" customHeight="false" outlineLevel="0" collapsed="false"/>
    <row r="853" customFormat="false" ht="13.8" hidden="true" customHeight="false" outlineLevel="0" collapsed="false"/>
    <row r="854" customFormat="false" ht="13.8" hidden="true" customHeight="false" outlineLevel="0" collapsed="false"/>
    <row r="855" customFormat="false" ht="13.8" hidden="true" customHeight="false" outlineLevel="0" collapsed="false"/>
    <row r="856" customFormat="false" ht="13.8" hidden="true" customHeight="false" outlineLevel="0" collapsed="false"/>
    <row r="857" customFormat="false" ht="13.8" hidden="true" customHeight="false" outlineLevel="0" collapsed="false"/>
    <row r="858" customFormat="false" ht="13.8" hidden="true" customHeight="false" outlineLevel="0" collapsed="false"/>
    <row r="859" customFormat="false" ht="13.8" hidden="true" customHeight="false" outlineLevel="0" collapsed="false"/>
    <row r="860" customFormat="false" ht="13.8" hidden="true" customHeight="false" outlineLevel="0" collapsed="false"/>
    <row r="861" customFormat="false" ht="13.8" hidden="true" customHeight="false" outlineLevel="0" collapsed="false"/>
    <row r="862" customFormat="false" ht="13.8" hidden="true" customHeight="false" outlineLevel="0" collapsed="false"/>
    <row r="863" customFormat="false" ht="13.8" hidden="true" customHeight="false" outlineLevel="0" collapsed="false"/>
    <row r="864" customFormat="false" ht="13.8" hidden="true" customHeight="false" outlineLevel="0" collapsed="false"/>
    <row r="865" customFormat="false" ht="13.8" hidden="true" customHeight="false" outlineLevel="0" collapsed="false"/>
    <row r="866" customFormat="false" ht="13.8" hidden="true" customHeight="false" outlineLevel="0" collapsed="false"/>
    <row r="867" customFormat="false" ht="13.8" hidden="true" customHeight="false" outlineLevel="0" collapsed="false"/>
    <row r="868" customFormat="false" ht="13.8" hidden="true" customHeight="false" outlineLevel="0" collapsed="false"/>
    <row r="869" customFormat="false" ht="13.8" hidden="true" customHeight="false" outlineLevel="0" collapsed="false"/>
    <row r="870" customFormat="false" ht="13.8" hidden="true" customHeight="false" outlineLevel="0" collapsed="false"/>
    <row r="871" customFormat="false" ht="13.8" hidden="true" customHeight="false" outlineLevel="0" collapsed="false"/>
    <row r="872" customFormat="false" ht="13.8" hidden="true" customHeight="false" outlineLevel="0" collapsed="false"/>
    <row r="873" customFormat="false" ht="13.8" hidden="true" customHeight="false" outlineLevel="0" collapsed="false"/>
    <row r="874" customFormat="false" ht="13.8" hidden="true" customHeight="false" outlineLevel="0" collapsed="false"/>
    <row r="875" customFormat="false" ht="13.8" hidden="true" customHeight="false" outlineLevel="0" collapsed="false"/>
    <row r="876" customFormat="false" ht="13.8" hidden="true" customHeight="false" outlineLevel="0" collapsed="false"/>
    <row r="877" customFormat="false" ht="13.8" hidden="true" customHeight="false" outlineLevel="0" collapsed="false"/>
    <row r="878" customFormat="false" ht="13.8" hidden="true" customHeight="false" outlineLevel="0" collapsed="false"/>
    <row r="879" customFormat="false" ht="13.8" hidden="true" customHeight="false" outlineLevel="0" collapsed="false"/>
    <row r="880" customFormat="false" ht="13.8" hidden="true" customHeight="false" outlineLevel="0" collapsed="false"/>
    <row r="881" customFormat="false" ht="13.8" hidden="true" customHeight="false" outlineLevel="0" collapsed="false"/>
    <row r="882" customFormat="false" ht="13.8" hidden="true" customHeight="false" outlineLevel="0" collapsed="false"/>
    <row r="883" customFormat="false" ht="13.8" hidden="true" customHeight="false" outlineLevel="0" collapsed="false"/>
    <row r="884" customFormat="false" ht="13.8" hidden="true" customHeight="false" outlineLevel="0" collapsed="false"/>
    <row r="885" customFormat="false" ht="13.8" hidden="true" customHeight="false" outlineLevel="0" collapsed="false"/>
    <row r="886" customFormat="false" ht="13.8" hidden="true" customHeight="false" outlineLevel="0" collapsed="false"/>
    <row r="887" customFormat="false" ht="13.8" hidden="true" customHeight="false" outlineLevel="0" collapsed="false"/>
    <row r="888" customFormat="false" ht="13.8" hidden="true" customHeight="false" outlineLevel="0" collapsed="false"/>
    <row r="889" customFormat="false" ht="13.8" hidden="true" customHeight="false" outlineLevel="0" collapsed="false"/>
    <row r="890" customFormat="false" ht="13.8" hidden="true" customHeight="false" outlineLevel="0" collapsed="false"/>
    <row r="891" customFormat="false" ht="13.8" hidden="true" customHeight="false" outlineLevel="0" collapsed="false"/>
    <row r="892" customFormat="false" ht="13.8" hidden="true" customHeight="false" outlineLevel="0" collapsed="false"/>
    <row r="893" customFormat="false" ht="13.8" hidden="true" customHeight="false" outlineLevel="0" collapsed="false"/>
    <row r="894" customFormat="false" ht="13.8" hidden="true" customHeight="false" outlineLevel="0" collapsed="false"/>
    <row r="895" customFormat="false" ht="13.8" hidden="true" customHeight="false" outlineLevel="0" collapsed="false"/>
    <row r="896" customFormat="false" ht="13.8" hidden="true" customHeight="false" outlineLevel="0" collapsed="false"/>
    <row r="897" customFormat="false" ht="13.8" hidden="true" customHeight="false" outlineLevel="0" collapsed="false"/>
    <row r="898" customFormat="false" ht="13.8" hidden="true" customHeight="false" outlineLevel="0" collapsed="false"/>
    <row r="899" customFormat="false" ht="13.8" hidden="true" customHeight="false" outlineLevel="0" collapsed="false"/>
    <row r="900" customFormat="false" ht="13.8" hidden="true" customHeight="false" outlineLevel="0" collapsed="false"/>
    <row r="901" customFormat="false" ht="13.8" hidden="true" customHeight="false" outlineLevel="0" collapsed="false"/>
    <row r="902" customFormat="false" ht="13.8" hidden="true" customHeight="false" outlineLevel="0" collapsed="false"/>
    <row r="936" customFormat="false" ht="13.8" hidden="true" customHeight="false" outlineLevel="0" collapsed="false"/>
    <row r="937" customFormat="false" ht="13.8" hidden="true" customHeight="false" outlineLevel="0" collapsed="false"/>
    <row r="938" customFormat="false" ht="13.8" hidden="true" customHeight="false" outlineLevel="0" collapsed="false"/>
    <row r="939" customFormat="false" ht="13.8" hidden="true" customHeight="false" outlineLevel="0" collapsed="false"/>
    <row r="940" customFormat="false" ht="13.8" hidden="true" customHeight="false" outlineLevel="0" collapsed="false"/>
    <row r="941" customFormat="false" ht="13.8" hidden="true" customHeight="false" outlineLevel="0" collapsed="false"/>
    <row r="942" customFormat="false" ht="13.8" hidden="true" customHeight="false" outlineLevel="0" collapsed="false"/>
    <row r="943" customFormat="false" ht="13.8" hidden="true" customHeight="false" outlineLevel="0" collapsed="false"/>
    <row r="944" customFormat="false" ht="13.8" hidden="true" customHeight="false" outlineLevel="0" collapsed="false"/>
    <row r="945" customFormat="false" ht="13.8" hidden="true" customHeight="false" outlineLevel="0" collapsed="false"/>
    <row r="946" customFormat="false" ht="13.8" hidden="true" customHeight="false" outlineLevel="0" collapsed="false"/>
    <row r="947" customFormat="false" ht="13.8" hidden="true" customHeight="false" outlineLevel="0" collapsed="false"/>
    <row r="948" customFormat="false" ht="13.8" hidden="true" customHeight="false" outlineLevel="0" collapsed="false"/>
    <row r="949" customFormat="false" ht="13.8" hidden="true" customHeight="false" outlineLevel="0" collapsed="false"/>
    <row r="950" customFormat="false" ht="13.8" hidden="true" customHeight="false" outlineLevel="0" collapsed="false"/>
    <row r="951" customFormat="false" ht="13.8" hidden="true" customHeight="false" outlineLevel="0" collapsed="false"/>
    <row r="952" customFormat="false" ht="13.8" hidden="true" customHeight="false" outlineLevel="0" collapsed="false"/>
    <row r="965" customFormat="false" ht="13.8" hidden="true" customHeight="false" outlineLevel="0" collapsed="false"/>
    <row r="966" customFormat="false" ht="13.8" hidden="true" customHeight="false" outlineLevel="0" collapsed="false"/>
    <row r="967" customFormat="false" ht="13.8" hidden="true" customHeight="false" outlineLevel="0" collapsed="false"/>
    <row r="968" customFormat="false" ht="13.8" hidden="true" customHeight="false" outlineLevel="0" collapsed="false"/>
    <row r="969" customFormat="false" ht="13.8" hidden="true" customHeight="false" outlineLevel="0" collapsed="false"/>
    <row r="970" customFormat="false" ht="13.8" hidden="true" customHeight="false" outlineLevel="0" collapsed="false"/>
    <row r="971" customFormat="false" ht="13.8" hidden="true" customHeight="false" outlineLevel="0" collapsed="false"/>
    <row r="972" customFormat="false" ht="13.8" hidden="true" customHeight="false" outlineLevel="0" collapsed="false"/>
    <row r="973" customFormat="false" ht="13.8" hidden="true" customHeight="false" outlineLevel="0" collapsed="false"/>
    <row r="974" customFormat="false" ht="13.8" hidden="true" customHeight="false" outlineLevel="0" collapsed="false"/>
    <row r="975" customFormat="false" ht="13.8" hidden="true" customHeight="false" outlineLevel="0" collapsed="false"/>
    <row r="976" customFormat="false" ht="13.8" hidden="true" customHeight="false" outlineLevel="0" collapsed="false"/>
    <row r="977" customFormat="false" ht="13.8" hidden="true" customHeight="false" outlineLevel="0" collapsed="false"/>
    <row r="978" customFormat="false" ht="13.8" hidden="true" customHeight="false" outlineLevel="0" collapsed="false"/>
    <row r="979" customFormat="false" ht="13.8" hidden="true" customHeight="false" outlineLevel="0" collapsed="false"/>
    <row r="980" customFormat="false" ht="13.8" hidden="true" customHeight="false" outlineLevel="0" collapsed="false"/>
    <row r="981" customFormat="false" ht="13.8" hidden="true" customHeight="false" outlineLevel="0" collapsed="false"/>
    <row r="982" customFormat="false" ht="13.8" hidden="true" customHeight="false" outlineLevel="0" collapsed="false"/>
    <row r="983" customFormat="false" ht="13.8" hidden="true" customHeight="false" outlineLevel="0" collapsed="false"/>
    <row r="984" customFormat="false" ht="13.8" hidden="true" customHeight="false" outlineLevel="0" collapsed="false"/>
    <row r="985" customFormat="false" ht="13.8" hidden="true" customHeight="false" outlineLevel="0" collapsed="false"/>
    <row r="986" customFormat="false" ht="13.8" hidden="true" customHeight="false" outlineLevel="0" collapsed="false"/>
    <row r="987" customFormat="false" ht="13.8" hidden="true" customHeight="false" outlineLevel="0" collapsed="false"/>
    <row r="988" customFormat="false" ht="13.8" hidden="true" customHeight="false" outlineLevel="0" collapsed="false"/>
    <row r="989" customFormat="false" ht="13.8" hidden="true" customHeight="false" outlineLevel="0" collapsed="false"/>
    <row r="990" customFormat="false" ht="13.8" hidden="true" customHeight="false" outlineLevel="0" collapsed="false"/>
    <row r="991" customFormat="false" ht="13.8" hidden="true" customHeight="false" outlineLevel="0" collapsed="false"/>
    <row r="992" customFormat="false" ht="13.8" hidden="true" customHeight="false" outlineLevel="0" collapsed="false"/>
    <row r="993" customFormat="false" ht="13.8" hidden="true" customHeight="false" outlineLevel="0" collapsed="false"/>
    <row r="994" customFormat="false" ht="13.8" hidden="true" customHeight="false" outlineLevel="0" collapsed="false"/>
    <row r="995" customFormat="false" ht="13.8" hidden="true" customHeight="false" outlineLevel="0" collapsed="false"/>
    <row r="1014" customFormat="false" ht="13.8" hidden="true" customHeight="false" outlineLevel="0" collapsed="false"/>
    <row r="1015" customFormat="false" ht="13.8" hidden="true" customHeight="false" outlineLevel="0" collapsed="false"/>
    <row r="1016" customFormat="false" ht="13.8" hidden="true" customHeight="false" outlineLevel="0" collapsed="false"/>
    <row r="1017" customFormat="false" ht="13.8" hidden="true" customHeight="false" outlineLevel="0" collapsed="false"/>
    <row r="1018" customFormat="false" ht="13.8" hidden="true" customHeight="false" outlineLevel="0" collapsed="false"/>
    <row r="1019" customFormat="false" ht="13.8" hidden="true" customHeight="false" outlineLevel="0" collapsed="false"/>
    <row r="1020" customFormat="false" ht="13.8" hidden="true" customHeight="false" outlineLevel="0" collapsed="false"/>
    <row r="1021" customFormat="false" ht="13.8" hidden="true" customHeight="false" outlineLevel="0" collapsed="false"/>
    <row r="1022" customFormat="false" ht="13.8" hidden="true" customHeight="false" outlineLevel="0" collapsed="false"/>
    <row r="1023" customFormat="false" ht="13.8" hidden="true" customHeight="false" outlineLevel="0" collapsed="false"/>
    <row r="1024" customFormat="false" ht="13.8" hidden="true" customHeight="false" outlineLevel="0" collapsed="false"/>
    <row r="1025" customFormat="false" ht="13.8" hidden="true" customHeight="false" outlineLevel="0" collapsed="false"/>
    <row r="1026" customFormat="false" ht="13.8" hidden="true" customHeight="false" outlineLevel="0" collapsed="false"/>
    <row r="1027" customFormat="false" ht="13.8" hidden="true" customHeight="false" outlineLevel="0" collapsed="false"/>
    <row r="1028" customFormat="false" ht="13.8" hidden="true" customHeight="false" outlineLevel="0" collapsed="false"/>
    <row r="1029" customFormat="false" ht="13.8" hidden="true" customHeight="false" outlineLevel="0" collapsed="false"/>
    <row r="1030" customFormat="false" ht="13.8" hidden="true" customHeight="false" outlineLevel="0" collapsed="false"/>
    <row r="1031" customFormat="false" ht="13.8" hidden="true" customHeight="false" outlineLevel="0" collapsed="false"/>
    <row r="1032" customFormat="false" ht="13.8" hidden="true" customHeight="false" outlineLevel="0" collapsed="false"/>
    <row r="1033" customFormat="false" ht="13.8" hidden="true" customHeight="false" outlineLevel="0" collapsed="false"/>
    <row r="1034" customFormat="false" ht="13.8" hidden="true" customHeight="false" outlineLevel="0" collapsed="false"/>
    <row r="1035" customFormat="false" ht="13.8" hidden="true" customHeight="false" outlineLevel="0" collapsed="false"/>
    <row r="1036" customFormat="false" ht="13.8" hidden="true" customHeight="false" outlineLevel="0" collapsed="false"/>
    <row r="1037" customFormat="false" ht="13.8" hidden="true" customHeight="false" outlineLevel="0" collapsed="false"/>
    <row r="1038" customFormat="false" ht="13.8" hidden="true" customHeight="false" outlineLevel="0" collapsed="false"/>
    <row r="1039" customFormat="false" ht="13.8" hidden="true" customHeight="false" outlineLevel="0" collapsed="false"/>
  </sheetData>
  <mergeCells count="4">
    <mergeCell ref="A1:O1"/>
    <mergeCell ref="Q1:AD1"/>
    <mergeCell ref="I2:O2"/>
    <mergeCell ref="Z2:AD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32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3" manualBreakCount="3">
    <brk id="562" man="true" max="16383" min="0"/>
    <brk id="596" man="true" max="16383" min="0"/>
    <brk id="670" man="true" max="16383" min="0"/>
  </rowBreaks>
  <colBreaks count="1" manualBreakCount="1">
    <brk id="15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true"/>
  </sheetPr>
  <dimension ref="A1:AE49"/>
  <sheetViews>
    <sheetView showFormulas="false" showGridLines="false" showRowColHeaders="true" showZeros="true" rightToLeft="false" tabSelected="false" showOutlineSymbols="true" defaultGridColor="true" view="pageBreakPreview" topLeftCell="A2" colorId="64" zoomScale="32" zoomScaleNormal="32" zoomScalePageLayoutView="32" workbookViewId="0">
      <selection pane="topLeft" activeCell="D6" activeCellId="0" sqref="D6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24.41"/>
    <col collapsed="false" customWidth="true" hidden="false" outlineLevel="0" max="3" min="3" style="0" width="20.57"/>
    <col collapsed="false" customWidth="true" hidden="false" outlineLevel="0" max="4" min="4" style="0" width="68.42"/>
    <col collapsed="false" customWidth="true" hidden="false" outlineLevel="0" max="5" min="5" style="67" width="64.14"/>
    <col collapsed="false" customWidth="true" hidden="false" outlineLevel="0" max="6" min="6" style="67" width="10.29"/>
    <col collapsed="false" customWidth="true" hidden="false" outlineLevel="0" max="7" min="7" style="68" width="13.02"/>
    <col collapsed="false" customWidth="true" hidden="false" outlineLevel="0" max="8" min="8" style="67" width="11.71"/>
    <col collapsed="false" customWidth="true" hidden="false" outlineLevel="0" max="9" min="9" style="67" width="14.57"/>
    <col collapsed="false" customWidth="true" hidden="false" outlineLevel="0" max="10" min="10" style="67" width="24.57"/>
    <col collapsed="false" customWidth="true" hidden="true" outlineLevel="0" max="11" min="11" style="69" width="11.99"/>
    <col collapsed="false" customWidth="true" hidden="true" outlineLevel="0" max="12" min="12" style="0" width="11.99"/>
    <col collapsed="false" customWidth="true" hidden="true" outlineLevel="0" max="13" min="13" style="70" width="11.99"/>
    <col collapsed="false" customWidth="true" hidden="false" outlineLevel="0" max="30" min="30" style="0" width="16.57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24.75" hidden="false" customHeight="true" outlineLevel="0" collapsed="false">
      <c r="B4" s="74" t="s">
        <v>85</v>
      </c>
      <c r="C4" s="74"/>
      <c r="D4" s="75" t="s">
        <v>712</v>
      </c>
      <c r="E4" s="76"/>
      <c r="F4" s="76"/>
      <c r="H4" s="76"/>
      <c r="I4" s="76"/>
      <c r="J4" s="77"/>
    </row>
    <row r="5" customFormat="false" ht="24.75" hidden="false" customHeight="true" outlineLevel="0" collapsed="false">
      <c r="B5" s="74" t="s">
        <v>713</v>
      </c>
      <c r="C5" s="74"/>
      <c r="D5" s="78" t="s">
        <v>714</v>
      </c>
      <c r="E5" s="74" t="s">
        <v>715</v>
      </c>
      <c r="F5" s="79" t="s">
        <v>716</v>
      </c>
      <c r="G5" s="79"/>
      <c r="H5" s="79"/>
      <c r="I5" s="79"/>
      <c r="J5" s="79"/>
    </row>
    <row r="6" customFormat="false" ht="24.75" hidden="false" customHeight="true" outlineLevel="0" collapsed="false">
      <c r="B6" s="74" t="s">
        <v>717</v>
      </c>
      <c r="C6" s="74"/>
      <c r="D6" s="75" t="s">
        <v>718</v>
      </c>
      <c r="E6" s="74" t="s">
        <v>719</v>
      </c>
      <c r="F6" s="79" t="s">
        <v>720</v>
      </c>
      <c r="G6" s="79"/>
      <c r="H6" s="79"/>
      <c r="I6" s="79"/>
      <c r="J6" s="79"/>
      <c r="M6" s="70" t="s">
        <v>35</v>
      </c>
    </row>
    <row r="7" customFormat="false" ht="24.75" hidden="false" customHeight="true" outlineLevel="0" collapsed="false">
      <c r="A7" s="80"/>
      <c r="B7" s="81" t="s">
        <v>721</v>
      </c>
      <c r="C7" s="81"/>
      <c r="D7" s="82" t="s">
        <v>722</v>
      </c>
      <c r="E7" s="81" t="s">
        <v>723</v>
      </c>
      <c r="F7" s="79"/>
      <c r="G7" s="79"/>
      <c r="H7" s="79"/>
      <c r="I7" s="79"/>
      <c r="J7" s="79"/>
      <c r="K7" s="83"/>
      <c r="L7" s="80"/>
      <c r="M7" s="80" t="s">
        <v>724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4"/>
      <c r="AC7" s="84"/>
      <c r="AD7" s="84"/>
      <c r="AE7" s="84"/>
    </row>
    <row r="8" customFormat="false" ht="24.75" hidden="false" customHeight="true" outlineLevel="0" collapsed="false">
      <c r="A8" s="80"/>
      <c r="B8" s="81" t="s">
        <v>725</v>
      </c>
      <c r="C8" s="81"/>
      <c r="D8" s="82" t="n">
        <v>1752</v>
      </c>
      <c r="E8" s="81" t="s">
        <v>726</v>
      </c>
      <c r="F8" s="79" t="s">
        <v>720</v>
      </c>
      <c r="G8" s="79"/>
      <c r="H8" s="79"/>
      <c r="I8" s="79"/>
      <c r="J8" s="79"/>
      <c r="K8" s="83"/>
      <c r="L8" s="80"/>
      <c r="M8" s="80" t="s">
        <v>727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4"/>
      <c r="AC8" s="84"/>
      <c r="AD8" s="84"/>
      <c r="AE8" s="84"/>
    </row>
    <row r="9" customFormat="false" ht="6" hidden="false" customHeight="true" outlineLevel="0" collapsed="false">
      <c r="A9" s="80"/>
      <c r="B9" s="80"/>
      <c r="C9" s="80"/>
      <c r="D9" s="85"/>
      <c r="E9" s="86"/>
      <c r="F9" s="87"/>
      <c r="G9" s="88"/>
      <c r="H9" s="89"/>
      <c r="I9" s="89"/>
      <c r="J9" s="87"/>
      <c r="K9" s="83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4"/>
      <c r="AC9" s="84"/>
      <c r="AD9" s="84"/>
      <c r="AE9" s="84"/>
    </row>
    <row r="10" customFormat="false" ht="6" hidden="false" customHeight="true" outlineLevel="0" collapsed="false">
      <c r="A10" s="80"/>
      <c r="B10" s="86"/>
      <c r="C10" s="86"/>
      <c r="D10" s="83"/>
      <c r="E10" s="83"/>
      <c r="F10" s="86"/>
      <c r="G10" s="90"/>
      <c r="H10" s="86"/>
      <c r="I10" s="86"/>
      <c r="J10" s="86"/>
      <c r="K10" s="83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4"/>
      <c r="AC10" s="84"/>
      <c r="AD10" s="84"/>
      <c r="AE10" s="84"/>
    </row>
    <row r="11" s="99" customFormat="true" ht="27.75" hidden="false" customHeight="true" outlineLevel="0" collapsed="false">
      <c r="A11" s="80"/>
      <c r="B11" s="91" t="s">
        <v>728</v>
      </c>
      <c r="C11" s="92" t="s">
        <v>729</v>
      </c>
      <c r="D11" s="93" t="s">
        <v>730</v>
      </c>
      <c r="E11" s="94" t="s">
        <v>731</v>
      </c>
      <c r="F11" s="93" t="s">
        <v>732</v>
      </c>
      <c r="G11" s="95" t="s">
        <v>733</v>
      </c>
      <c r="H11" s="94" t="s">
        <v>734</v>
      </c>
      <c r="I11" s="92" t="s">
        <v>735</v>
      </c>
      <c r="J11" s="92" t="s">
        <v>736</v>
      </c>
      <c r="K11" s="96" t="s">
        <v>737</v>
      </c>
      <c r="L11" s="97" t="s">
        <v>738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98"/>
      <c r="AC11" s="98"/>
      <c r="AD11" s="98"/>
      <c r="AE11" s="98"/>
    </row>
    <row r="12" s="99" customFormat="true" ht="27.75" hidden="false" customHeight="true" outlineLevel="0" collapsed="false">
      <c r="A12" s="80"/>
      <c r="B12" s="100" t="s">
        <v>739</v>
      </c>
      <c r="C12" s="92"/>
      <c r="D12" s="101" t="s">
        <v>740</v>
      </c>
      <c r="E12" s="94"/>
      <c r="F12" s="102" t="n">
        <f aca="false">DBot!B36</f>
        <v>5112</v>
      </c>
      <c r="G12" s="95"/>
      <c r="H12" s="94"/>
      <c r="I12" s="92"/>
      <c r="J12" s="92"/>
      <c r="K12" s="96"/>
      <c r="L12" s="97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98"/>
      <c r="AC12" s="98"/>
      <c r="AD12" s="98"/>
      <c r="AE12" s="98"/>
    </row>
    <row r="13" s="99" customFormat="true" ht="27.75" hidden="false" customHeight="true" outlineLevel="0" collapsed="false">
      <c r="A13" s="80"/>
      <c r="B13" s="100" t="s">
        <v>739</v>
      </c>
      <c r="C13" s="92"/>
      <c r="D13" s="101" t="s">
        <v>741</v>
      </c>
      <c r="E13" s="94"/>
      <c r="F13" s="102" t="n">
        <f aca="false">DBot!C36</f>
        <v>4958</v>
      </c>
      <c r="G13" s="103" t="n">
        <f aca="false">IF(F12=0,"",F13/F12)</f>
        <v>0.969874804381847</v>
      </c>
      <c r="H13" s="94"/>
      <c r="I13" s="94"/>
      <c r="J13" s="92"/>
      <c r="K13" s="96"/>
      <c r="L13" s="97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98"/>
      <c r="AC13" s="98"/>
      <c r="AD13" s="98"/>
      <c r="AE13" s="98"/>
    </row>
    <row r="14" s="99" customFormat="true" ht="27.75" hidden="false" customHeight="true" outlineLevel="0" collapsed="false">
      <c r="A14" s="80"/>
      <c r="B14" s="100" t="s">
        <v>739</v>
      </c>
      <c r="C14" s="92"/>
      <c r="D14" s="104" t="s">
        <v>742</v>
      </c>
      <c r="E14" s="94"/>
      <c r="F14" s="102"/>
      <c r="G14" s="95"/>
      <c r="H14" s="94"/>
      <c r="I14" s="92"/>
      <c r="J14" s="92"/>
      <c r="K14" s="96"/>
      <c r="L14" s="97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98"/>
      <c r="AC14" s="98"/>
      <c r="AD14" s="98"/>
      <c r="AE14" s="98"/>
    </row>
    <row r="15" s="99" customFormat="true" ht="27.75" hidden="false" customHeight="true" outlineLevel="0" collapsed="false">
      <c r="A15" s="80"/>
      <c r="B15" s="105" t="s">
        <v>739</v>
      </c>
      <c r="C15" s="92"/>
      <c r="D15" s="106" t="s">
        <v>743</v>
      </c>
      <c r="E15" s="94"/>
      <c r="F15" s="107"/>
      <c r="G15" s="108"/>
      <c r="H15" s="94"/>
      <c r="I15" s="92"/>
      <c r="J15" s="92"/>
      <c r="K15" s="96"/>
      <c r="L15" s="97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98"/>
      <c r="AC15" s="98"/>
      <c r="AD15" s="98"/>
      <c r="AE15" s="98"/>
    </row>
    <row r="16" s="99" customFormat="true" ht="60.75" hidden="false" customHeight="true" outlineLevel="0" collapsed="false">
      <c r="A16" s="80"/>
      <c r="B16" s="109" t="s">
        <v>744</v>
      </c>
      <c r="C16" s="110" t="s">
        <v>143</v>
      </c>
      <c r="D16" s="111" t="s">
        <v>745</v>
      </c>
      <c r="E16" s="110" t="s">
        <v>746</v>
      </c>
      <c r="F16" s="112" t="s">
        <v>747</v>
      </c>
      <c r="G16" s="112" t="str">
        <f aca="false">IF(F16="NA","",IF(F16="SI",1,0))</f>
        <v/>
      </c>
      <c r="H16" s="113" t="n">
        <v>100</v>
      </c>
      <c r="I16" s="114" t="str">
        <f aca="false">IF(G16="","",IF(G16=0,0,IF(G16&gt;0,(H16*G16))))</f>
        <v/>
      </c>
      <c r="J16" s="115" t="str">
        <f aca="false">IF(SUM(M16)=0,"-",SUM(I16)/SUM(M16))</f>
        <v>-</v>
      </c>
      <c r="K16" s="116" t="s">
        <v>748</v>
      </c>
      <c r="L16" s="117" t="s">
        <v>749</v>
      </c>
      <c r="M16" s="118" t="str">
        <f aca="false">IF(F16="NA","No aplica",H16)</f>
        <v>No aplica</v>
      </c>
      <c r="N16" s="119"/>
      <c r="O16" s="119"/>
      <c r="P16" s="119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98"/>
      <c r="AC16" s="98"/>
      <c r="AD16" s="98"/>
      <c r="AE16" s="98"/>
    </row>
    <row r="17" s="99" customFormat="true" ht="60.75" hidden="false" customHeight="true" outlineLevel="0" collapsed="false">
      <c r="A17" s="80"/>
      <c r="B17" s="120" t="s">
        <v>750</v>
      </c>
      <c r="C17" s="121" t="s">
        <v>114</v>
      </c>
      <c r="D17" s="122" t="s">
        <v>751</v>
      </c>
      <c r="E17" s="121" t="s">
        <v>752</v>
      </c>
      <c r="F17" s="123" t="s">
        <v>747</v>
      </c>
      <c r="G17" s="123" t="str">
        <f aca="false">IF(F17="NA","",IF(F17="SI",1,0))</f>
        <v/>
      </c>
      <c r="H17" s="121" t="n">
        <v>100</v>
      </c>
      <c r="I17" s="124" t="str">
        <f aca="false">IF(G17="","",IF(G17=0,0,IF(G17&gt;0,(H17*G17))))</f>
        <v/>
      </c>
      <c r="J17" s="125" t="str">
        <f aca="false">IF(SUM(M17)=0,"-",SUM(I17)/SUM(M17))</f>
        <v>-</v>
      </c>
      <c r="K17" s="116" t="s">
        <v>748</v>
      </c>
      <c r="L17" s="117" t="s">
        <v>753</v>
      </c>
      <c r="M17" s="118" t="str">
        <f aca="false">IF(F17="NA","No aplica",H17)</f>
        <v>No aplica</v>
      </c>
      <c r="N17" s="119"/>
      <c r="O17" s="119"/>
      <c r="P17" s="119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98"/>
      <c r="AC17" s="98"/>
      <c r="AD17" s="98"/>
      <c r="AE17" s="98"/>
    </row>
    <row r="18" s="99" customFormat="true" ht="60.75" hidden="false" customHeight="true" outlineLevel="0" collapsed="false">
      <c r="A18" s="80"/>
      <c r="B18" s="109" t="s">
        <v>754</v>
      </c>
      <c r="C18" s="110" t="s">
        <v>143</v>
      </c>
      <c r="D18" s="126" t="s">
        <v>755</v>
      </c>
      <c r="E18" s="127" t="s">
        <v>756</v>
      </c>
      <c r="F18" s="128" t="s">
        <v>747</v>
      </c>
      <c r="G18" s="128" t="str">
        <f aca="false">IF(F18="NA","",IF(F18="SI",1,0))</f>
        <v/>
      </c>
      <c r="H18" s="127" t="n">
        <v>50</v>
      </c>
      <c r="I18" s="129" t="str">
        <f aca="false">IF(G18="","",IF(G18=0,0,IF(G18&gt;0,(H18*G18))))</f>
        <v/>
      </c>
      <c r="J18" s="115" t="str">
        <f aca="false">IF(SUM(M18:M19)=0,"-",SUM(I18:I19)/SUM(M18:M19))</f>
        <v>-</v>
      </c>
      <c r="K18" s="116" t="s">
        <v>748</v>
      </c>
      <c r="L18" s="117" t="s">
        <v>749</v>
      </c>
      <c r="M18" s="118" t="str">
        <f aca="false">IF(F18="NA","No aplica",H18)</f>
        <v>No aplica</v>
      </c>
      <c r="N18" s="119"/>
      <c r="O18" s="119"/>
      <c r="P18" s="119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98"/>
      <c r="AC18" s="98"/>
      <c r="AD18" s="98"/>
      <c r="AE18" s="98"/>
    </row>
    <row r="19" s="99" customFormat="true" ht="60.75" hidden="false" customHeight="true" outlineLevel="0" collapsed="false">
      <c r="A19" s="80"/>
      <c r="B19" s="109"/>
      <c r="C19" s="110"/>
      <c r="D19" s="130" t="s">
        <v>757</v>
      </c>
      <c r="E19" s="131" t="s">
        <v>758</v>
      </c>
      <c r="F19" s="132" t="s">
        <v>747</v>
      </c>
      <c r="G19" s="132" t="str">
        <f aca="false">IF(F19="NA","",IF(F19="SI",1,0))</f>
        <v/>
      </c>
      <c r="H19" s="131" t="n">
        <v>50</v>
      </c>
      <c r="I19" s="133" t="str">
        <f aca="false">IF(G19="","",IF(G19=0,0,IF(G19&gt;0,(H19*G19))))</f>
        <v/>
      </c>
      <c r="J19" s="115"/>
      <c r="K19" s="116" t="s">
        <v>748</v>
      </c>
      <c r="L19" s="117" t="s">
        <v>749</v>
      </c>
      <c r="M19" s="118" t="str">
        <f aca="false">IF(F19="NA","No aplica",H19)</f>
        <v>No aplica</v>
      </c>
      <c r="N19" s="119"/>
      <c r="O19" s="119"/>
      <c r="P19" s="119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98"/>
      <c r="AC19" s="98"/>
      <c r="AD19" s="98"/>
      <c r="AE19" s="98"/>
    </row>
    <row r="20" s="99" customFormat="true" ht="60" hidden="false" customHeight="true" outlineLevel="0" collapsed="false">
      <c r="A20" s="80"/>
      <c r="B20" s="134" t="s">
        <v>759</v>
      </c>
      <c r="C20" s="135" t="s">
        <v>114</v>
      </c>
      <c r="D20" s="136" t="s">
        <v>760</v>
      </c>
      <c r="E20" s="135" t="s">
        <v>761</v>
      </c>
      <c r="F20" s="137" t="s">
        <v>747</v>
      </c>
      <c r="G20" s="137" t="str">
        <f aca="false">IF(F20="NA","",IF(F20="SI",1,0))</f>
        <v/>
      </c>
      <c r="H20" s="135" t="n">
        <v>10</v>
      </c>
      <c r="I20" s="138" t="str">
        <f aca="false">IF(G20="","",IF(G20=0,0,IF(G20&gt;0,(H20*G20))))</f>
        <v/>
      </c>
      <c r="J20" s="139" t="str">
        <f aca="false">IF(SUM(M20:M30)=0,"-",SUM(I20:I30)/SUM(M20:M30))</f>
        <v>-</v>
      </c>
      <c r="K20" s="116" t="s">
        <v>748</v>
      </c>
      <c r="L20" s="117" t="s">
        <v>762</v>
      </c>
      <c r="M20" s="118" t="str">
        <f aca="false">IF(F20="NA","No aplica",H20)</f>
        <v>No aplica</v>
      </c>
      <c r="N20" s="119"/>
      <c r="O20" s="119"/>
      <c r="P20" s="11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98"/>
      <c r="AC20" s="98"/>
      <c r="AD20" s="98"/>
      <c r="AE20" s="98"/>
    </row>
    <row r="21" s="99" customFormat="true" ht="60" hidden="false" customHeight="true" outlineLevel="0" collapsed="false">
      <c r="A21" s="80"/>
      <c r="B21" s="134"/>
      <c r="C21" s="135"/>
      <c r="D21" s="140" t="s">
        <v>763</v>
      </c>
      <c r="E21" s="141" t="s">
        <v>764</v>
      </c>
      <c r="F21" s="141" t="s">
        <v>747</v>
      </c>
      <c r="G21" s="142" t="str">
        <f aca="false">IF(F21="NA","",IF(F21&lt;20,1-(F21*5/100),IF(F21&gt;10,0)))</f>
        <v/>
      </c>
      <c r="H21" s="141" t="n">
        <v>12</v>
      </c>
      <c r="I21" s="143" t="str">
        <f aca="false">IF(G21="","",IF(G21=0,0,IF(G21&gt;0,(H21*G21))))</f>
        <v/>
      </c>
      <c r="J21" s="139"/>
      <c r="K21" s="116" t="s">
        <v>765</v>
      </c>
      <c r="L21" s="117" t="s">
        <v>749</v>
      </c>
      <c r="M21" s="144" t="str">
        <f aca="false">IF(F21="NA","No aplica",H21)</f>
        <v>No aplica</v>
      </c>
      <c r="N21" s="119"/>
      <c r="O21" s="119"/>
      <c r="P21" s="119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98"/>
      <c r="AC21" s="98"/>
      <c r="AD21" s="98"/>
      <c r="AE21" s="98"/>
    </row>
    <row r="22" s="99" customFormat="true" ht="60" hidden="false" customHeight="true" outlineLevel="0" collapsed="false">
      <c r="A22" s="80"/>
      <c r="B22" s="134"/>
      <c r="C22" s="135"/>
      <c r="D22" s="140"/>
      <c r="E22" s="141"/>
      <c r="F22" s="141"/>
      <c r="G22" s="142"/>
      <c r="H22" s="141"/>
      <c r="I22" s="143"/>
      <c r="J22" s="139"/>
      <c r="K22" s="116"/>
      <c r="L22" s="117"/>
      <c r="M22" s="144"/>
      <c r="N22" s="119"/>
      <c r="O22" s="119"/>
      <c r="P22" s="119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98"/>
      <c r="AC22" s="98"/>
      <c r="AD22" s="98"/>
      <c r="AE22" s="98"/>
    </row>
    <row r="23" s="99" customFormat="true" ht="60" hidden="false" customHeight="true" outlineLevel="0" collapsed="false">
      <c r="A23" s="80"/>
      <c r="B23" s="134"/>
      <c r="C23" s="135"/>
      <c r="D23" s="145" t="s">
        <v>766</v>
      </c>
      <c r="E23" s="141" t="s">
        <v>767</v>
      </c>
      <c r="F23" s="141" t="s">
        <v>747</v>
      </c>
      <c r="G23" s="142" t="str">
        <f aca="false">IF(F23="NA","",1-(F23/F14))</f>
        <v/>
      </c>
      <c r="H23" s="141" t="n">
        <v>10</v>
      </c>
      <c r="I23" s="143" t="str">
        <f aca="false">IF(G23="","",IF(G23=0,0,IF(G23&gt;0,(H23*G23))))</f>
        <v/>
      </c>
      <c r="J23" s="139"/>
      <c r="K23" s="116" t="s">
        <v>748</v>
      </c>
      <c r="L23" s="117" t="s">
        <v>749</v>
      </c>
      <c r="M23" s="118" t="str">
        <f aca="false">IF(F23="NA","No aplica",H23)</f>
        <v>No aplica</v>
      </c>
      <c r="N23" s="119"/>
      <c r="O23" s="119"/>
      <c r="P23" s="119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98"/>
      <c r="AC23" s="98"/>
      <c r="AD23" s="98"/>
      <c r="AE23" s="98"/>
    </row>
    <row r="24" s="99" customFormat="true" ht="60.75" hidden="false" customHeight="true" outlineLevel="0" collapsed="false">
      <c r="B24" s="134"/>
      <c r="C24" s="135"/>
      <c r="D24" s="140" t="s">
        <v>768</v>
      </c>
      <c r="E24" s="141" t="s">
        <v>746</v>
      </c>
      <c r="F24" s="142" t="s">
        <v>747</v>
      </c>
      <c r="G24" s="142" t="str">
        <f aca="false">IF(F24="NA","",IF(F24="SI",1,0))</f>
        <v/>
      </c>
      <c r="H24" s="141" t="n">
        <v>21</v>
      </c>
      <c r="I24" s="143" t="str">
        <f aca="false">IF(G24="","",IF(G24=0,0,IF(G24&gt;0,(H24*G24))))</f>
        <v/>
      </c>
      <c r="J24" s="139"/>
      <c r="K24" s="146" t="s">
        <v>769</v>
      </c>
      <c r="L24" s="147" t="s">
        <v>770</v>
      </c>
      <c r="M24" s="148" t="str">
        <f aca="false">IF(F24="NA","No aplica",H24)</f>
        <v>No aplica</v>
      </c>
    </row>
    <row r="25" s="99" customFormat="true" ht="60.75" hidden="false" customHeight="true" outlineLevel="0" collapsed="false">
      <c r="B25" s="134"/>
      <c r="C25" s="135"/>
      <c r="D25" s="140"/>
      <c r="E25" s="141"/>
      <c r="F25" s="142"/>
      <c r="G25" s="142"/>
      <c r="H25" s="141"/>
      <c r="I25" s="143" t="str">
        <f aca="false">IF(G25="","",IF(G25=0,0,IF(G25&gt;0,(H25*G25))))</f>
        <v/>
      </c>
      <c r="J25" s="139"/>
      <c r="K25" s="146"/>
      <c r="L25" s="147"/>
      <c r="M25" s="148"/>
    </row>
    <row r="26" s="99" customFormat="true" ht="60" hidden="false" customHeight="true" outlineLevel="0" collapsed="false">
      <c r="B26" s="134"/>
      <c r="C26" s="135"/>
      <c r="D26" s="149" t="s">
        <v>771</v>
      </c>
      <c r="E26" s="141" t="s">
        <v>772</v>
      </c>
      <c r="F26" s="142" t="s">
        <v>747</v>
      </c>
      <c r="G26" s="142" t="str">
        <f aca="false">IF(F26="NA","",IF(F26="SI",1,0))</f>
        <v/>
      </c>
      <c r="H26" s="141" t="n">
        <v>11</v>
      </c>
      <c r="I26" s="143" t="str">
        <f aca="false">IF(G26="","",IF(G26=0,0,IF(G26&gt;0,(H26*G26))))</f>
        <v/>
      </c>
      <c r="J26" s="139"/>
      <c r="K26" s="146" t="s">
        <v>769</v>
      </c>
      <c r="L26" s="147" t="s">
        <v>749</v>
      </c>
      <c r="M26" s="150" t="str">
        <f aca="false">IF(F26="NA","No aplica",H26)</f>
        <v>No aplica</v>
      </c>
    </row>
    <row r="27" s="99" customFormat="true" ht="60" hidden="false" customHeight="true" outlineLevel="0" collapsed="false">
      <c r="B27" s="134"/>
      <c r="C27" s="135"/>
      <c r="D27" s="151" t="s">
        <v>773</v>
      </c>
      <c r="E27" s="141" t="s">
        <v>746</v>
      </c>
      <c r="F27" s="142" t="s">
        <v>747</v>
      </c>
      <c r="G27" s="142" t="str">
        <f aca="false">IF(F27="NA","",IF(F27="Si",1,0))</f>
        <v/>
      </c>
      <c r="H27" s="141" t="n">
        <v>11</v>
      </c>
      <c r="I27" s="143" t="str">
        <f aca="false">IF(G27="","",IF(G27=0,0,IF(G27&gt;0,(H27*G27))))</f>
        <v/>
      </c>
      <c r="J27" s="139"/>
      <c r="K27" s="146" t="s">
        <v>769</v>
      </c>
      <c r="L27" s="147" t="s">
        <v>749</v>
      </c>
      <c r="M27" s="150" t="str">
        <f aca="false">IF(F27="NA","No aplica",H27)</f>
        <v>No aplica</v>
      </c>
    </row>
    <row r="28" s="80" customFormat="true" ht="60" hidden="false" customHeight="true" outlineLevel="0" collapsed="false">
      <c r="B28" s="134"/>
      <c r="C28" s="135"/>
      <c r="D28" s="151" t="s">
        <v>774</v>
      </c>
      <c r="E28" s="141" t="s">
        <v>746</v>
      </c>
      <c r="F28" s="142" t="s">
        <v>747</v>
      </c>
      <c r="G28" s="142" t="str">
        <f aca="false">IF(F28="NA","",IF(F28="Si",1,0))</f>
        <v/>
      </c>
      <c r="H28" s="141" t="n">
        <v>9</v>
      </c>
      <c r="I28" s="143" t="str">
        <f aca="false">IF(G28="","",IF(G28=0,0,IF(G28&gt;0,(H28*G28))))</f>
        <v/>
      </c>
      <c r="J28" s="139"/>
      <c r="K28" s="116" t="s">
        <v>769</v>
      </c>
      <c r="L28" s="117" t="s">
        <v>749</v>
      </c>
      <c r="M28" s="118" t="str">
        <f aca="false">IF(F28="NA","No aplica",H28)</f>
        <v>No aplica</v>
      </c>
      <c r="N28" s="119"/>
      <c r="O28" s="119"/>
      <c r="P28" s="119"/>
    </row>
    <row r="29" s="80" customFormat="true" ht="60" hidden="false" customHeight="true" outlineLevel="0" collapsed="false">
      <c r="B29" s="134"/>
      <c r="C29" s="135"/>
      <c r="D29" s="151" t="s">
        <v>775</v>
      </c>
      <c r="E29" s="141" t="s">
        <v>746</v>
      </c>
      <c r="F29" s="142" t="s">
        <v>747</v>
      </c>
      <c r="G29" s="142" t="str">
        <f aca="false">IF(F29="NA","",IF(F29="Si",1,0))</f>
        <v/>
      </c>
      <c r="H29" s="141" t="n">
        <v>8</v>
      </c>
      <c r="I29" s="143" t="str">
        <f aca="false">IF(G29="","",IF(G29=0,0,IF(G29&gt;0,(H29*G29))))</f>
        <v/>
      </c>
      <c r="J29" s="139"/>
      <c r="K29" s="116" t="s">
        <v>769</v>
      </c>
      <c r="L29" s="117" t="s">
        <v>776</v>
      </c>
      <c r="M29" s="118" t="str">
        <f aca="false">IF(F29="NA","No aplica",H29)</f>
        <v>No aplica</v>
      </c>
      <c r="N29" s="119"/>
      <c r="O29" s="119"/>
      <c r="P29" s="119"/>
    </row>
    <row r="30" s="99" customFormat="true" ht="60" hidden="false" customHeight="true" outlineLevel="0" collapsed="false">
      <c r="B30" s="134"/>
      <c r="C30" s="152" t="s">
        <v>143</v>
      </c>
      <c r="D30" s="153" t="s">
        <v>777</v>
      </c>
      <c r="E30" s="152" t="s">
        <v>746</v>
      </c>
      <c r="F30" s="154" t="s">
        <v>747</v>
      </c>
      <c r="G30" s="154" t="str">
        <f aca="false">IF(F30="NA","",IF(F30="SI",1,0))</f>
        <v/>
      </c>
      <c r="H30" s="152" t="n">
        <v>8</v>
      </c>
      <c r="I30" s="155" t="str">
        <f aca="false">IF(G30="","",IF(G30=0,0,IF(G30&gt;0,(H30*G30))))</f>
        <v/>
      </c>
      <c r="J30" s="139"/>
      <c r="K30" s="146" t="s">
        <v>769</v>
      </c>
      <c r="L30" s="147" t="s">
        <v>778</v>
      </c>
      <c r="M30" s="150" t="str">
        <f aca="false">IF(F30="NA","No aplica",H30)</f>
        <v>No aplica</v>
      </c>
    </row>
    <row r="31" s="99" customFormat="true" ht="51.75" hidden="false" customHeight="true" outlineLevel="0" collapsed="false">
      <c r="B31" s="109" t="s">
        <v>393</v>
      </c>
      <c r="C31" s="110" t="s">
        <v>779</v>
      </c>
      <c r="D31" s="126" t="s">
        <v>780</v>
      </c>
      <c r="E31" s="127" t="s">
        <v>746</v>
      </c>
      <c r="F31" s="127" t="s">
        <v>747</v>
      </c>
      <c r="G31" s="128" t="str">
        <f aca="false">IF(F31="NA","",IF(F31="SI",1,0))</f>
        <v/>
      </c>
      <c r="H31" s="127" t="n">
        <v>30</v>
      </c>
      <c r="I31" s="129" t="str">
        <f aca="false">IF(G31="","",IF(G31=0,0,IF(G31&gt;0,(H31*G31))))</f>
        <v/>
      </c>
      <c r="J31" s="156" t="str">
        <f aca="false">IF(SUM(M31:M33)=0,"-",SUM(I31:I33)/SUM(M31:M33))</f>
        <v>-</v>
      </c>
      <c r="K31" s="116" t="s">
        <v>769</v>
      </c>
      <c r="L31" s="117" t="s">
        <v>749</v>
      </c>
      <c r="M31" s="118" t="str">
        <f aca="false">IF(F31="NA","No aplica",H31)</f>
        <v>No aplica</v>
      </c>
      <c r="N31" s="119"/>
      <c r="O31" s="119"/>
      <c r="P31" s="11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s="99" customFormat="true" ht="60" hidden="false" customHeight="true" outlineLevel="0" collapsed="false">
      <c r="B32" s="109"/>
      <c r="C32" s="110"/>
      <c r="D32" s="157" t="s">
        <v>781</v>
      </c>
      <c r="E32" s="158" t="s">
        <v>746</v>
      </c>
      <c r="F32" s="158" t="s">
        <v>747</v>
      </c>
      <c r="G32" s="159" t="str">
        <f aca="false">IF(F32="NA","",IF(F32="SI",1,0))</f>
        <v/>
      </c>
      <c r="H32" s="158" t="n">
        <v>30</v>
      </c>
      <c r="I32" s="160" t="str">
        <f aca="false">IF(G32="","",IF(G32=0,0,IF(G32&gt;0,(H32*G32))))</f>
        <v/>
      </c>
      <c r="J32" s="156"/>
      <c r="K32" s="116" t="s">
        <v>769</v>
      </c>
      <c r="L32" s="117" t="s">
        <v>749</v>
      </c>
      <c r="M32" s="118" t="str">
        <f aca="false">IF(F32="NA","No aplica",H32)</f>
        <v>No aplica</v>
      </c>
      <c r="N32" s="119"/>
      <c r="O32" s="119"/>
      <c r="P32" s="119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s="99" customFormat="true" ht="60" hidden="false" customHeight="true" outlineLevel="0" collapsed="false">
      <c r="B33" s="109"/>
      <c r="C33" s="110"/>
      <c r="D33" s="130" t="s">
        <v>782</v>
      </c>
      <c r="E33" s="131" t="s">
        <v>746</v>
      </c>
      <c r="F33" s="131" t="s">
        <v>747</v>
      </c>
      <c r="G33" s="132" t="str">
        <f aca="false">IF(F33="NA","",IF(F33="SI",1,0))</f>
        <v/>
      </c>
      <c r="H33" s="131" t="n">
        <v>40</v>
      </c>
      <c r="I33" s="133" t="str">
        <f aca="false">IF(G33="","",IF(G33=0,0,IF(G33&gt;0,(H33*G33))))</f>
        <v/>
      </c>
      <c r="J33" s="156"/>
      <c r="K33" s="116" t="s">
        <v>769</v>
      </c>
      <c r="L33" s="117" t="s">
        <v>749</v>
      </c>
      <c r="M33" s="118" t="str">
        <f aca="false">IF(F33="NA","No aplica",H33)</f>
        <v>No aplica</v>
      </c>
      <c r="N33" s="119"/>
      <c r="O33" s="119"/>
      <c r="P33" s="11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s="99" customFormat="true" ht="60" hidden="false" customHeight="true" outlineLevel="0" collapsed="false">
      <c r="B34" s="161" t="s">
        <v>783</v>
      </c>
      <c r="C34" s="162" t="s">
        <v>114</v>
      </c>
      <c r="D34" s="163" t="s">
        <v>784</v>
      </c>
      <c r="E34" s="162" t="s">
        <v>746</v>
      </c>
      <c r="F34" s="162" t="s">
        <v>747</v>
      </c>
      <c r="G34" s="164" t="str">
        <f aca="false">IF(F34="NA","",IF(F34="SI",1,0))</f>
        <v/>
      </c>
      <c r="H34" s="162" t="n">
        <v>100</v>
      </c>
      <c r="I34" s="165" t="str">
        <f aca="false">IF(G34="","",IF(G34=0,0,IF(G34&gt;0,(H34*G34))))</f>
        <v/>
      </c>
      <c r="J34" s="166" t="str">
        <f aca="false">IF(SUM(M34)=0,"-",SUM(I34)/SUM(M34))</f>
        <v>-</v>
      </c>
      <c r="K34" s="116" t="s">
        <v>769</v>
      </c>
      <c r="L34" s="117" t="s">
        <v>785</v>
      </c>
      <c r="M34" s="118" t="str">
        <f aca="false">IF(F34="NA","No aplica",H34)</f>
        <v>No aplica</v>
      </c>
      <c r="N34" s="119"/>
      <c r="O34" s="119"/>
      <c r="P34" s="11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="99" customFormat="true" ht="60" hidden="false" customHeight="true" outlineLevel="0" collapsed="false">
      <c r="B35" s="109" t="s">
        <v>786</v>
      </c>
      <c r="C35" s="110" t="s">
        <v>779</v>
      </c>
      <c r="D35" s="111" t="s">
        <v>787</v>
      </c>
      <c r="E35" s="110" t="s">
        <v>746</v>
      </c>
      <c r="F35" s="110" t="s">
        <v>747</v>
      </c>
      <c r="G35" s="167" t="str">
        <f aca="false">IF(F35="NA","",IF(F35="SI",1,0))</f>
        <v/>
      </c>
      <c r="H35" s="110" t="n">
        <v>100</v>
      </c>
      <c r="I35" s="110" t="str">
        <f aca="false">IF(G35="","",IF(G35=0,0,IF(G35&gt;0,(H35*G35))))</f>
        <v/>
      </c>
      <c r="J35" s="156" t="str">
        <f aca="false">IF(SUM(M35)=0,"-",SUM(I35)/SUM(M35))</f>
        <v>-</v>
      </c>
      <c r="K35" s="116" t="s">
        <v>749</v>
      </c>
      <c r="L35" s="117" t="s">
        <v>749</v>
      </c>
      <c r="M35" s="118" t="str">
        <f aca="false">IF(F35="NA","No aplica",H35)</f>
        <v>No aplica</v>
      </c>
      <c r="N35" s="119"/>
      <c r="O35" s="119"/>
      <c r="P35" s="119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="99" customFormat="true" ht="60" hidden="false" customHeight="true" outlineLevel="0" collapsed="false">
      <c r="B36" s="168" t="s">
        <v>788</v>
      </c>
      <c r="C36" s="169" t="s">
        <v>114</v>
      </c>
      <c r="D36" s="136" t="s">
        <v>789</v>
      </c>
      <c r="E36" s="135" t="s">
        <v>790</v>
      </c>
      <c r="F36" s="170" t="s">
        <v>747</v>
      </c>
      <c r="G36" s="128" t="str">
        <f aca="false">IF(F36="Na","",F36)</f>
        <v/>
      </c>
      <c r="H36" s="135" t="n">
        <v>50</v>
      </c>
      <c r="I36" s="138" t="str">
        <f aca="false">IF(G36="","",IF(G36=0,0,IF(G36&gt;0,(H36*G36))))</f>
        <v/>
      </c>
      <c r="J36" s="115" t="str">
        <f aca="false">IF(SUM(M36:M38)=0,"-",SUM(I36:I38)/SUM(M36:M38))</f>
        <v>-</v>
      </c>
      <c r="K36" s="116" t="s">
        <v>749</v>
      </c>
      <c r="L36" s="117" t="s">
        <v>749</v>
      </c>
      <c r="M36" s="118" t="str">
        <f aca="false">IF(F36="NA","No aplica",H36)</f>
        <v>No aplica</v>
      </c>
      <c r="N36" s="119"/>
      <c r="O36" s="119"/>
      <c r="P36" s="119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="99" customFormat="true" ht="60" hidden="false" customHeight="true" outlineLevel="0" collapsed="false">
      <c r="B37" s="168"/>
      <c r="C37" s="169"/>
      <c r="D37" s="145" t="s">
        <v>791</v>
      </c>
      <c r="E37" s="141" t="s">
        <v>792</v>
      </c>
      <c r="F37" s="171" t="s">
        <v>747</v>
      </c>
      <c r="G37" s="159" t="str">
        <f aca="false">IF(F37="Na","",F37)</f>
        <v/>
      </c>
      <c r="H37" s="141" t="n">
        <v>50</v>
      </c>
      <c r="I37" s="143" t="str">
        <f aca="false">IF(G37="","",IF(G37=0,0,IF(G37&gt;0,(H37*G37))))</f>
        <v/>
      </c>
      <c r="J37" s="115"/>
      <c r="K37" s="116" t="s">
        <v>749</v>
      </c>
      <c r="L37" s="117" t="s">
        <v>749</v>
      </c>
      <c r="M37" s="118" t="str">
        <f aca="false">IF(F37="NA","No aplica",H37)</f>
        <v>No aplica</v>
      </c>
      <c r="N37" s="119"/>
      <c r="O37" s="119"/>
      <c r="P37" s="11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="99" customFormat="true" ht="6.75" hidden="false" customHeight="true" outlineLevel="0" collapsed="false">
      <c r="K38" s="80"/>
      <c r="L38" s="80"/>
      <c r="M38" s="80"/>
      <c r="N38" s="119"/>
      <c r="O38" s="119"/>
      <c r="P38" s="11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customFormat="false" ht="6.75" hidden="false" customHeight="true" outlineLevel="0" collapsed="false">
      <c r="C39" s="80"/>
      <c r="D39" s="172"/>
      <c r="E39" s="173"/>
      <c r="F39" s="86"/>
      <c r="G39" s="90"/>
      <c r="H39" s="174"/>
      <c r="I39" s="174"/>
      <c r="J39" s="86"/>
      <c r="K39" s="83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customFormat="false" ht="23.25" hidden="false" customHeight="false" outlineLevel="0" collapsed="false">
      <c r="C40" s="80"/>
      <c r="D40" s="172"/>
      <c r="E40" s="175" t="str">
        <f aca="false">D6</f>
        <v>BOTAS</v>
      </c>
      <c r="F40" s="175"/>
      <c r="G40" s="175"/>
      <c r="H40" s="176"/>
      <c r="I40" s="86"/>
      <c r="J40" s="86"/>
      <c r="K40" s="83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customFormat="false" ht="21.75" hidden="false" customHeight="true" outlineLevel="0" collapsed="false">
      <c r="C41" s="80"/>
      <c r="D41" s="172"/>
      <c r="E41" s="177" t="s">
        <v>744</v>
      </c>
      <c r="F41" s="178" t="str">
        <f aca="false">J16</f>
        <v>-</v>
      </c>
      <c r="G41" s="178"/>
      <c r="H41" s="80"/>
      <c r="I41" s="86"/>
      <c r="J41" s="86"/>
      <c r="K41" s="83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customFormat="false" ht="21.75" hidden="false" customHeight="true" outlineLevel="0" collapsed="false">
      <c r="C42" s="80"/>
      <c r="D42" s="172"/>
      <c r="E42" s="179" t="s">
        <v>750</v>
      </c>
      <c r="F42" s="180" t="str">
        <f aca="false">J17</f>
        <v>-</v>
      </c>
      <c r="G42" s="180"/>
      <c r="H42" s="80"/>
      <c r="I42" s="80"/>
      <c r="J42" s="80"/>
      <c r="K42" s="83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customFormat="false" ht="21.75" hidden="false" customHeight="true" outlineLevel="0" collapsed="false">
      <c r="C43" s="80"/>
      <c r="D43" s="172"/>
      <c r="E43" s="181" t="s">
        <v>754</v>
      </c>
      <c r="F43" s="182" t="str">
        <f aca="false">J18</f>
        <v>-</v>
      </c>
      <c r="G43" s="182"/>
      <c r="H43" s="83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customFormat="false" ht="21.75" hidden="false" customHeight="true" outlineLevel="0" collapsed="false">
      <c r="C44" s="80"/>
      <c r="D44" s="172"/>
      <c r="E44" s="179" t="s">
        <v>759</v>
      </c>
      <c r="F44" s="180" t="str">
        <f aca="false">J20</f>
        <v>-</v>
      </c>
      <c r="G44" s="180"/>
      <c r="H44" s="83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customFormat="false" ht="21.75" hidden="false" customHeight="true" outlineLevel="0" collapsed="false">
      <c r="C45" s="80"/>
      <c r="D45" s="172"/>
      <c r="E45" s="181" t="s">
        <v>793</v>
      </c>
      <c r="F45" s="182" t="str">
        <f aca="false">J31</f>
        <v>-</v>
      </c>
      <c r="G45" s="182"/>
      <c r="H45" s="8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customFormat="false" ht="21.75" hidden="false" customHeight="true" outlineLevel="0" collapsed="false">
      <c r="C46" s="80"/>
      <c r="D46" s="172"/>
      <c r="E46" s="179" t="s">
        <v>783</v>
      </c>
      <c r="F46" s="180" t="str">
        <f aca="false">J34</f>
        <v>-</v>
      </c>
      <c r="G46" s="180"/>
      <c r="H46" s="8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customFormat="false" ht="21.75" hidden="false" customHeight="true" outlineLevel="0" collapsed="false">
      <c r="C47" s="80"/>
      <c r="D47" s="172"/>
      <c r="E47" s="181" t="s">
        <v>786</v>
      </c>
      <c r="F47" s="182" t="str">
        <f aca="false">J35</f>
        <v>-</v>
      </c>
      <c r="G47" s="182"/>
      <c r="H47" s="8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customFormat="false" ht="21.75" hidden="false" customHeight="true" outlineLevel="0" collapsed="false">
      <c r="C48" s="80"/>
      <c r="D48" s="172"/>
      <c r="E48" s="183" t="s">
        <v>788</v>
      </c>
      <c r="F48" s="184" t="str">
        <f aca="false">J36</f>
        <v>-</v>
      </c>
      <c r="G48" s="184"/>
      <c r="H48" s="83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customFormat="false" ht="30.75" hidden="false" customHeight="true" outlineLevel="0" collapsed="false">
      <c r="C49" s="80"/>
      <c r="D49" s="80"/>
      <c r="E49" s="185" t="s">
        <v>794</v>
      </c>
      <c r="F49" s="186" t="str">
        <f aca="false">IF(COUNT(F41:F48)&gt;0,AVERAGE(F41:F48),"-")</f>
        <v>-</v>
      </c>
      <c r="G49" s="186"/>
      <c r="H49" s="83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</sheetData>
  <mergeCells count="61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5"/>
    <mergeCell ref="E11:E15"/>
    <mergeCell ref="H11:H15"/>
    <mergeCell ref="I11:I15"/>
    <mergeCell ref="J11:J15"/>
    <mergeCell ref="K11:K15"/>
    <mergeCell ref="L11:L15"/>
    <mergeCell ref="B18:B19"/>
    <mergeCell ref="C18:C19"/>
    <mergeCell ref="J18:J19"/>
    <mergeCell ref="B20:B30"/>
    <mergeCell ref="C20:C29"/>
    <mergeCell ref="J20:J30"/>
    <mergeCell ref="D21:D22"/>
    <mergeCell ref="E21:E22"/>
    <mergeCell ref="F21:F22"/>
    <mergeCell ref="G21:G22"/>
    <mergeCell ref="H21:H22"/>
    <mergeCell ref="I21:I22"/>
    <mergeCell ref="K21:K22"/>
    <mergeCell ref="L21:L22"/>
    <mergeCell ref="M21:M22"/>
    <mergeCell ref="D24:D25"/>
    <mergeCell ref="E24:E25"/>
    <mergeCell ref="F24:F25"/>
    <mergeCell ref="G24:G25"/>
    <mergeCell ref="H24:H25"/>
    <mergeCell ref="I24:I25"/>
    <mergeCell ref="K24:K25"/>
    <mergeCell ref="L24:L25"/>
    <mergeCell ref="M24:M25"/>
    <mergeCell ref="B31:B33"/>
    <mergeCell ref="C31:C33"/>
    <mergeCell ref="J31:J33"/>
    <mergeCell ref="B36:B37"/>
    <mergeCell ref="C36:C37"/>
    <mergeCell ref="J36:J37"/>
    <mergeCell ref="E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</mergeCells>
  <conditionalFormatting sqref="G25">
    <cfRule type="cellIs" priority="2" operator="lessThan" aboveAverage="0" equalAverage="0" bottom="0" percent="0" rank="0" text="" dxfId="2">
      <formula>0.9</formula>
    </cfRule>
    <cfRule type="cellIs" priority="3" operator="between" aboveAverage="0" equalAverage="0" bottom="0" percent="0" rank="0" text="" dxfId="3">
      <formula>0.949</formula>
      <formula>0.9</formula>
    </cfRule>
    <cfRule type="cellIs" priority="4" operator="greaterThan" aboveAverage="0" equalAverage="0" bottom="0" percent="0" rank="0" text="" dxfId="4">
      <formula>0.949</formula>
    </cfRule>
  </conditionalFormatting>
  <conditionalFormatting sqref="J20:J30">
    <cfRule type="cellIs" priority="5" operator="greaterThan" aboveAverage="0" equalAverage="0" bottom="0" percent="0" rank="0" text="" dxfId="5">
      <formula>0.949</formula>
    </cfRule>
    <cfRule type="cellIs" priority="6" operator="between" aboveAverage="0" equalAverage="0" bottom="0" percent="0" rank="0" text="" dxfId="6">
      <formula>0.949</formula>
      <formula>0.9</formula>
    </cfRule>
    <cfRule type="cellIs" priority="7" operator="lessThan" aboveAverage="0" equalAverage="0" bottom="0" percent="0" rank="0" text="" dxfId="7">
      <formula>0.9</formula>
    </cfRule>
  </conditionalFormatting>
  <conditionalFormatting sqref="G26:G37 G16:G21 G23:G24">
    <cfRule type="cellIs" priority="8" operator="lessThan" aboveAverage="0" equalAverage="0" bottom="0" percent="0" rank="0" text="" dxfId="8">
      <formula>0.9</formula>
    </cfRule>
    <cfRule type="cellIs" priority="9" operator="between" aboveAverage="0" equalAverage="0" bottom="0" percent="0" rank="0" text="" dxfId="9">
      <formula>0.949</formula>
      <formula>0.9</formula>
    </cfRule>
    <cfRule type="cellIs" priority="10" operator="greaterThan" aboveAverage="0" equalAverage="0" bottom="0" percent="0" rank="0" text="" dxfId="10">
      <formula>0.949</formula>
    </cfRule>
  </conditionalFormatting>
  <conditionalFormatting sqref="J31:J36 J16:J19">
    <cfRule type="cellIs" priority="11" operator="greaterThan" aboveAverage="0" equalAverage="0" bottom="0" percent="0" rank="0" text="" dxfId="11">
      <formula>0.949</formula>
    </cfRule>
    <cfRule type="cellIs" priority="12" operator="between" aboveAverage="0" equalAverage="0" bottom="0" percent="0" rank="0" text="" dxfId="12">
      <formula>0.949</formula>
      <formula>0.9</formula>
    </cfRule>
    <cfRule type="cellIs" priority="13" operator="lessThan" aboveAverage="0" equalAverage="0" bottom="0" percent="0" rank="0" text="" dxfId="13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100" firstPageNumber="1" fitToWidth="1" fitToHeight="0" pageOrder="overThenDown" orientation="portrait" blackAndWhite="false" draft="false" cellComments="none" useFirstPageNumber="tru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rowBreaks count="1" manualBreakCount="1">
    <brk id="82" man="true" max="16383" min="0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AMJ92"/>
  <sheetViews>
    <sheetView showFormulas="false" showGridLines="false" showRowColHeaders="true" showZeros="true" rightToLeft="false" tabSelected="false" showOutlineSymbols="true" defaultGridColor="true" view="pageBreakPreview" topLeftCell="A19" colorId="64" zoomScale="32" zoomScaleNormal="32" zoomScalePageLayoutView="32" workbookViewId="0">
      <selection pane="topLeft" activeCell="B25" activeCellId="0" sqref="B25"/>
    </sheetView>
  </sheetViews>
  <sheetFormatPr defaultColWidth="12.7421875" defaultRowHeight="15" zeroHeight="false" outlineLevelRow="0" outlineLevelCol="0"/>
  <cols>
    <col collapsed="false" customWidth="true" hidden="false" outlineLevel="0" max="3" min="1" style="187" width="14.69"/>
    <col collapsed="false" customWidth="true" hidden="false" outlineLevel="0" max="4" min="4" style="187" width="13.86"/>
    <col collapsed="false" customWidth="true" hidden="false" outlineLevel="0" max="13" min="5" style="187" width="9.71"/>
    <col collapsed="false" customWidth="true" hidden="false" outlineLevel="0" max="17" min="14" style="187" width="11.42"/>
    <col collapsed="false" customWidth="true" hidden="false" outlineLevel="0" max="18" min="18" style="187" width="22.86"/>
    <col collapsed="false" customWidth="true" hidden="false" outlineLevel="0" max="22" min="19" style="187" width="15"/>
    <col collapsed="false" customWidth="true" hidden="false" outlineLevel="0" max="23" min="23" style="187" width="12.57"/>
    <col collapsed="false" customWidth="true" hidden="false" outlineLevel="0" max="24" min="24" style="187" width="15"/>
    <col collapsed="false" customWidth="true" hidden="false" outlineLevel="0" max="25" min="25" style="187" width="12.57"/>
    <col collapsed="false" customWidth="true" hidden="false" outlineLevel="0" max="26" min="26" style="187" width="14.57"/>
    <col collapsed="false" customWidth="true" hidden="false" outlineLevel="0" max="27" min="27" style="187" width="12.57"/>
    <col collapsed="false" customWidth="true" hidden="false" outlineLevel="0" max="28" min="28" style="187" width="15.29"/>
    <col collapsed="false" customWidth="true" hidden="false" outlineLevel="0" max="30" min="29" style="187" width="14.86"/>
    <col collapsed="false" customWidth="true" hidden="false" outlineLevel="0" max="32" min="31" style="187" width="12.57"/>
    <col collapsed="false" customWidth="true" hidden="false" outlineLevel="0" max="33" min="33" style="187" width="27.58"/>
    <col collapsed="false" customWidth="true" hidden="false" outlineLevel="0" max="34" min="34" style="187" width="61.58"/>
    <col collapsed="false" customWidth="true" hidden="false" outlineLevel="0" max="35" min="35" style="187" width="52.85"/>
    <col collapsed="false" customWidth="true" hidden="false" outlineLevel="0" max="36" min="36" style="187" width="13.57"/>
    <col collapsed="false" customWidth="true" hidden="false" outlineLevel="0" max="221" min="37" style="187" width="11.3"/>
    <col collapsed="false" customWidth="true" hidden="false" outlineLevel="0" max="1025" min="1006" style="0" width="9"/>
  </cols>
  <sheetData>
    <row r="1" s="190" customFormat="true" ht="51.75" hidden="false" customHeight="true" outlineLevel="0" collapsed="false">
      <c r="A1" s="71"/>
      <c r="B1" s="71"/>
      <c r="C1" s="71"/>
      <c r="D1" s="188" t="s">
        <v>795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9" t="s">
        <v>796</v>
      </c>
      <c r="AI1" s="189"/>
      <c r="AJ1" s="189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9" t="s">
        <v>2</v>
      </c>
      <c r="AI2" s="189"/>
      <c r="AJ2" s="189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9" t="s">
        <v>5</v>
      </c>
      <c r="AI3" s="189"/>
      <c r="AJ3" s="189"/>
    </row>
    <row r="4" customFormat="false" ht="24" hidden="false" customHeight="true" outlineLevel="0" collapsed="false">
      <c r="C4" s="191" t="s">
        <v>797</v>
      </c>
      <c r="D4" s="192" t="str">
        <f aca="false">Bot!D6</f>
        <v>BOTAS</v>
      </c>
      <c r="E4" s="192"/>
      <c r="F4" s="191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4" t="s">
        <v>798</v>
      </c>
      <c r="S4" s="194"/>
      <c r="T4" s="194"/>
      <c r="U4" s="194"/>
      <c r="V4" s="195"/>
      <c r="W4" s="196" t="n">
        <v>542</v>
      </c>
      <c r="X4" s="196"/>
      <c r="Y4" s="196"/>
      <c r="Z4" s="196"/>
      <c r="AA4" s="193"/>
      <c r="AB4" s="193"/>
      <c r="AC4" s="197"/>
      <c r="AD4" s="198" t="s">
        <v>713</v>
      </c>
      <c r="AE4" s="198"/>
      <c r="AF4" s="198"/>
      <c r="AG4" s="199" t="str">
        <f aca="false">Bot!D5</f>
        <v>30/Junio/2026</v>
      </c>
      <c r="AH4" s="199"/>
      <c r="AI4" s="200"/>
      <c r="AJ4" s="200"/>
    </row>
    <row r="5" customFormat="false" ht="24" hidden="false" customHeight="true" outlineLevel="0" collapsed="false">
      <c r="C5" s="201" t="s">
        <v>799</v>
      </c>
      <c r="D5" s="192" t="str">
        <f aca="false">Bot!D7</f>
        <v>Hazminda Garcia</v>
      </c>
      <c r="E5" s="192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4" t="s">
        <v>800</v>
      </c>
      <c r="S5" s="194"/>
      <c r="T5" s="194"/>
      <c r="U5" s="194"/>
      <c r="V5" s="195"/>
      <c r="W5" s="202" t="n">
        <f aca="false">Bot!F15</f>
        <v>0</v>
      </c>
      <c r="X5" s="202"/>
      <c r="Y5" s="202"/>
      <c r="Z5" s="202"/>
      <c r="AA5" s="193"/>
      <c r="AB5" s="193"/>
      <c r="AC5" s="193"/>
      <c r="AD5" s="193"/>
      <c r="AE5" s="193"/>
      <c r="AF5" s="193"/>
      <c r="AG5" s="193"/>
      <c r="AH5" s="193"/>
      <c r="AI5" s="203"/>
      <c r="AJ5" s="203"/>
    </row>
    <row r="6" s="204" customFormat="true" ht="24" hidden="false" customHeight="true" outlineLevel="0" collapsed="false"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4" t="s">
        <v>801</v>
      </c>
      <c r="S6" s="194"/>
      <c r="T6" s="194"/>
      <c r="U6" s="194"/>
      <c r="V6" s="195"/>
      <c r="W6" s="202" t="n">
        <f aca="false">B36</f>
        <v>5112</v>
      </c>
      <c r="X6" s="202"/>
      <c r="Y6" s="202"/>
      <c r="Z6" s="202"/>
      <c r="AA6" s="195"/>
      <c r="AB6" s="195"/>
      <c r="AC6" s="195"/>
      <c r="AD6" s="195"/>
      <c r="AE6" s="195"/>
      <c r="AF6" s="195"/>
      <c r="AG6" s="195"/>
      <c r="AH6" s="195"/>
      <c r="AI6" s="203"/>
      <c r="AJ6" s="203"/>
    </row>
    <row r="7" s="205" customFormat="true" ht="21.75" hidden="false" customHeight="true" outlineLevel="0" collapsed="false">
      <c r="C7" s="206"/>
      <c r="D7" s="207" t="s">
        <v>802</v>
      </c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8" t="s">
        <v>803</v>
      </c>
      <c r="T7" s="208"/>
      <c r="U7" s="208"/>
      <c r="V7" s="208"/>
      <c r="W7" s="208"/>
      <c r="X7" s="208"/>
      <c r="Y7" s="208"/>
      <c r="Z7" s="208"/>
      <c r="AA7" s="208"/>
      <c r="AB7" s="208"/>
      <c r="AC7" s="208"/>
      <c r="AD7" s="208"/>
      <c r="AE7" s="208"/>
      <c r="AF7" s="208"/>
      <c r="AG7" s="209"/>
      <c r="AH7" s="209"/>
      <c r="AI7" s="203"/>
      <c r="AJ7" s="203"/>
    </row>
    <row r="8" s="215" customFormat="true" ht="174" hidden="false" customHeight="true" outlineLevel="0" collapsed="false">
      <c r="A8" s="210" t="s">
        <v>9</v>
      </c>
      <c r="B8" s="211" t="s">
        <v>804</v>
      </c>
      <c r="C8" s="212" t="s">
        <v>805</v>
      </c>
      <c r="D8" s="213" t="s">
        <v>87</v>
      </c>
      <c r="E8" s="213" t="s">
        <v>806</v>
      </c>
      <c r="F8" s="213" t="s">
        <v>807</v>
      </c>
      <c r="G8" s="213" t="s">
        <v>808</v>
      </c>
      <c r="H8" s="213" t="s">
        <v>809</v>
      </c>
      <c r="I8" s="213" t="s">
        <v>810</v>
      </c>
      <c r="J8" s="213" t="s">
        <v>811</v>
      </c>
      <c r="K8" s="213" t="s">
        <v>812</v>
      </c>
      <c r="L8" s="213" t="s">
        <v>813</v>
      </c>
      <c r="M8" s="213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213" t="s">
        <v>819</v>
      </c>
      <c r="S8" s="214" t="s">
        <v>820</v>
      </c>
      <c r="T8" s="214" t="s">
        <v>821</v>
      </c>
      <c r="U8" s="214" t="s">
        <v>822</v>
      </c>
      <c r="V8" s="214" t="s">
        <v>92</v>
      </c>
      <c r="W8" s="214" t="s">
        <v>823</v>
      </c>
      <c r="X8" s="214" t="s">
        <v>824</v>
      </c>
      <c r="Y8" s="214" t="s">
        <v>825</v>
      </c>
      <c r="Z8" s="214" t="s">
        <v>826</v>
      </c>
      <c r="AA8" s="214" t="s">
        <v>827</v>
      </c>
      <c r="AB8" s="214" t="s">
        <v>828</v>
      </c>
      <c r="AC8" s="214" t="s">
        <v>829</v>
      </c>
      <c r="AD8" s="214" t="s">
        <v>830</v>
      </c>
      <c r="AE8" s="214" t="s">
        <v>831</v>
      </c>
      <c r="AF8" s="214" t="s">
        <v>832</v>
      </c>
      <c r="AG8" s="210" t="s">
        <v>833</v>
      </c>
      <c r="AH8" s="210" t="s">
        <v>834</v>
      </c>
      <c r="AI8" s="203"/>
      <c r="AJ8" s="203"/>
    </row>
    <row r="9" s="219" customFormat="true" ht="30.75" hidden="false" customHeight="true" outlineLevel="0" collapsed="false">
      <c r="A9" s="216" t="n">
        <v>1</v>
      </c>
      <c r="B9" s="216" t="n">
        <v>327</v>
      </c>
      <c r="C9" s="216" t="n">
        <v>327</v>
      </c>
      <c r="D9" s="216" t="n">
        <v>0</v>
      </c>
      <c r="E9" s="216" t="n">
        <v>0</v>
      </c>
      <c r="F9" s="216" t="n">
        <v>0</v>
      </c>
      <c r="G9" s="216" t="n">
        <v>0</v>
      </c>
      <c r="H9" s="216" t="n">
        <v>0</v>
      </c>
      <c r="I9" s="216" t="n">
        <v>0</v>
      </c>
      <c r="J9" s="216" t="n">
        <v>0</v>
      </c>
      <c r="K9" s="216" t="n">
        <v>0</v>
      </c>
      <c r="L9" s="216" t="n">
        <v>0</v>
      </c>
      <c r="M9" s="216" t="n">
        <v>0</v>
      </c>
      <c r="N9" s="216" t="n">
        <v>0</v>
      </c>
      <c r="O9" s="216" t="n">
        <v>0</v>
      </c>
      <c r="P9" s="216" t="n">
        <v>0</v>
      </c>
      <c r="Q9" s="216" t="n">
        <v>0</v>
      </c>
      <c r="R9" s="217" t="n">
        <f aca="false">($W$4*(SUM(D9:Q9)))</f>
        <v>0</v>
      </c>
      <c r="S9" s="216" t="n">
        <f aca="false">IFERROR(SUMIF('Exhibiciones '!$E$5:$E$550,A9,'Exhibiciones '!$AF$5:$AF$550),"")</f>
        <v>0</v>
      </c>
      <c r="T9" s="216" t="n">
        <f aca="false">IFERROR(SUMIF('Exhibiciones '!$E$5:$E$550,A9,'Exhibiciones '!$AG$5:$AG$550),"-")</f>
        <v>0</v>
      </c>
      <c r="U9" s="216" t="n">
        <v>0</v>
      </c>
      <c r="V9" s="216" t="n">
        <v>0</v>
      </c>
      <c r="W9" s="216" t="n">
        <v>0</v>
      </c>
      <c r="X9" s="216" t="n">
        <v>0</v>
      </c>
      <c r="Y9" s="216" t="n">
        <v>0</v>
      </c>
      <c r="Z9" s="216" t="n">
        <v>0</v>
      </c>
      <c r="AA9" s="216" t="n">
        <v>0</v>
      </c>
      <c r="AB9" s="216" t="n">
        <v>0</v>
      </c>
      <c r="AC9" s="216" t="n">
        <v>0</v>
      </c>
      <c r="AD9" s="216" t="n">
        <v>0</v>
      </c>
      <c r="AE9" s="216" t="n">
        <v>0</v>
      </c>
      <c r="AF9" s="216" t="n">
        <v>0</v>
      </c>
      <c r="AG9" s="218" t="n">
        <v>127209</v>
      </c>
      <c r="AH9" s="218" t="str">
        <f aca="false">IFERROR(VLOOKUP(AG9,'Plantilla y Concentrado'!$B$4:$C$677,2,0),"")</f>
        <v>Castillo Ramirez Tania Mayeli</v>
      </c>
      <c r="AI9" s="203"/>
      <c r="AJ9" s="203"/>
      <c r="AK9" s="203"/>
      <c r="AL9" s="203"/>
      <c r="AM9" s="203"/>
      <c r="AN9" s="203"/>
      <c r="AO9" s="203"/>
      <c r="AP9" s="203"/>
      <c r="AQ9" s="203"/>
      <c r="AR9" s="203"/>
      <c r="AS9" s="203"/>
      <c r="AT9" s="203"/>
      <c r="AU9" s="203"/>
      <c r="AV9" s="203"/>
      <c r="AW9" s="203"/>
      <c r="AX9" s="203"/>
      <c r="AY9" s="203"/>
      <c r="AZ9" s="203"/>
      <c r="BA9" s="203"/>
      <c r="BB9" s="203"/>
      <c r="BC9" s="203"/>
      <c r="BD9" s="203"/>
      <c r="BE9" s="203"/>
      <c r="BF9" s="203"/>
      <c r="BG9" s="203"/>
      <c r="BH9" s="203"/>
      <c r="BI9" s="203"/>
      <c r="BJ9" s="203"/>
      <c r="BK9" s="203"/>
      <c r="BL9" s="203"/>
      <c r="BM9" s="203"/>
      <c r="BN9" s="203"/>
      <c r="BO9" s="203"/>
      <c r="BP9" s="203"/>
      <c r="BQ9" s="203"/>
      <c r="BR9" s="203"/>
      <c r="BS9" s="203"/>
      <c r="BT9" s="203"/>
      <c r="BU9" s="203"/>
      <c r="BV9" s="203"/>
      <c r="BW9" s="203"/>
      <c r="BX9" s="203"/>
      <c r="BY9" s="203"/>
      <c r="BZ9" s="203"/>
      <c r="CA9" s="203"/>
      <c r="CB9" s="203"/>
      <c r="CC9" s="203"/>
      <c r="CD9" s="203"/>
      <c r="CE9" s="203"/>
      <c r="CF9" s="203"/>
      <c r="CG9" s="203"/>
      <c r="CH9" s="203"/>
      <c r="CI9" s="203"/>
      <c r="CJ9" s="203"/>
      <c r="CK9" s="203"/>
      <c r="CL9" s="203"/>
      <c r="CM9" s="203"/>
      <c r="CN9" s="203"/>
      <c r="CO9" s="203"/>
      <c r="CP9" s="203"/>
      <c r="CQ9" s="203"/>
      <c r="CR9" s="203"/>
      <c r="CS9" s="203"/>
      <c r="CT9" s="203"/>
      <c r="CU9" s="203"/>
      <c r="CV9" s="203"/>
      <c r="CW9" s="203"/>
      <c r="CX9" s="203"/>
      <c r="CY9" s="203"/>
      <c r="CZ9" s="203"/>
      <c r="DA9" s="203"/>
      <c r="DB9" s="203"/>
      <c r="DC9" s="203"/>
      <c r="DD9" s="203"/>
      <c r="DE9" s="203"/>
      <c r="DF9" s="203"/>
      <c r="DG9" s="203"/>
      <c r="DH9" s="203"/>
      <c r="DI9" s="203"/>
      <c r="DJ9" s="203"/>
      <c r="DK9" s="203"/>
      <c r="DL9" s="203"/>
      <c r="DM9" s="203"/>
      <c r="DN9" s="203"/>
      <c r="DO9" s="203"/>
      <c r="DP9" s="203"/>
      <c r="DQ9" s="203"/>
      <c r="DR9" s="203"/>
      <c r="DS9" s="203"/>
      <c r="DT9" s="203"/>
      <c r="DU9" s="203"/>
      <c r="DV9" s="203"/>
      <c r="DW9" s="203"/>
      <c r="DX9" s="203"/>
      <c r="DY9" s="203"/>
      <c r="DZ9" s="203"/>
      <c r="EA9" s="203"/>
      <c r="EB9" s="203"/>
      <c r="EC9" s="203"/>
      <c r="ED9" s="203"/>
      <c r="EE9" s="203"/>
      <c r="EF9" s="203"/>
      <c r="EG9" s="203"/>
      <c r="EH9" s="203"/>
      <c r="EI9" s="203"/>
      <c r="EJ9" s="203"/>
      <c r="EK9" s="203"/>
      <c r="EL9" s="203"/>
      <c r="EM9" s="203"/>
      <c r="EN9" s="203"/>
      <c r="EO9" s="203"/>
      <c r="EP9" s="203"/>
      <c r="EQ9" s="203"/>
      <c r="ER9" s="203"/>
      <c r="ES9" s="203"/>
      <c r="ET9" s="203"/>
      <c r="EU9" s="203"/>
      <c r="EV9" s="203"/>
      <c r="EW9" s="203"/>
      <c r="EX9" s="203"/>
      <c r="EY9" s="203"/>
      <c r="EZ9" s="203"/>
      <c r="FA9" s="203"/>
      <c r="FB9" s="203"/>
      <c r="FC9" s="203"/>
      <c r="FD9" s="203"/>
      <c r="FE9" s="203"/>
      <c r="FF9" s="203"/>
      <c r="FG9" s="203"/>
      <c r="FH9" s="203"/>
      <c r="FI9" s="203"/>
      <c r="FJ9" s="203"/>
      <c r="FK9" s="203"/>
      <c r="FL9" s="203"/>
      <c r="FM9" s="203"/>
      <c r="FN9" s="203"/>
      <c r="FO9" s="203"/>
      <c r="FP9" s="203"/>
      <c r="FQ9" s="203"/>
      <c r="FR9" s="203"/>
      <c r="FS9" s="203"/>
      <c r="FT9" s="203"/>
      <c r="FU9" s="203"/>
      <c r="FV9" s="203"/>
      <c r="FW9" s="203"/>
      <c r="FX9" s="203"/>
      <c r="FY9" s="203"/>
      <c r="FZ9" s="203"/>
      <c r="GA9" s="203"/>
      <c r="GB9" s="203"/>
      <c r="GC9" s="203"/>
      <c r="GD9" s="203"/>
      <c r="GE9" s="203"/>
      <c r="GF9" s="203"/>
      <c r="GG9" s="203"/>
      <c r="GH9" s="203"/>
      <c r="GI9" s="203"/>
      <c r="GJ9" s="203"/>
      <c r="GK9" s="203"/>
      <c r="GL9" s="203"/>
      <c r="GM9" s="203"/>
      <c r="GN9" s="203"/>
      <c r="GO9" s="203"/>
      <c r="GP9" s="203"/>
      <c r="GQ9" s="203"/>
      <c r="GR9" s="203"/>
      <c r="GS9" s="203"/>
      <c r="GT9" s="203"/>
      <c r="GU9" s="203"/>
      <c r="GV9" s="203"/>
      <c r="GW9" s="203"/>
      <c r="GX9" s="203"/>
      <c r="GY9" s="203"/>
      <c r="GZ9" s="203"/>
      <c r="HA9" s="203"/>
      <c r="HB9" s="203"/>
      <c r="HC9" s="203"/>
      <c r="HD9" s="203"/>
      <c r="HE9" s="203"/>
      <c r="HF9" s="203"/>
      <c r="HG9" s="203"/>
      <c r="HH9" s="203"/>
      <c r="HI9" s="203"/>
      <c r="HJ9" s="203"/>
      <c r="HK9" s="203"/>
      <c r="HL9" s="203"/>
      <c r="HM9" s="203"/>
    </row>
    <row r="10" s="219" customFormat="true" ht="30.75" hidden="false" customHeight="true" outlineLevel="0" collapsed="false">
      <c r="A10" s="220" t="n">
        <v>2</v>
      </c>
      <c r="B10" s="220" t="n">
        <v>464</v>
      </c>
      <c r="C10" s="220" t="n">
        <v>464</v>
      </c>
      <c r="D10" s="220" t="n">
        <v>0</v>
      </c>
      <c r="E10" s="220" t="n">
        <v>0</v>
      </c>
      <c r="F10" s="220" t="n">
        <v>0</v>
      </c>
      <c r="G10" s="220" t="n">
        <v>0</v>
      </c>
      <c r="H10" s="220" t="n">
        <v>0</v>
      </c>
      <c r="I10" s="220" t="n">
        <v>0</v>
      </c>
      <c r="J10" s="220" t="n">
        <v>0</v>
      </c>
      <c r="K10" s="220" t="n">
        <v>0</v>
      </c>
      <c r="L10" s="220" t="n">
        <v>3</v>
      </c>
      <c r="M10" s="220" t="n">
        <v>0</v>
      </c>
      <c r="N10" s="220" t="n">
        <v>0</v>
      </c>
      <c r="O10" s="220" t="n">
        <v>0</v>
      </c>
      <c r="P10" s="220" t="n">
        <v>0</v>
      </c>
      <c r="Q10" s="220" t="n">
        <v>0</v>
      </c>
      <c r="R10" s="221" t="n">
        <f aca="false">($W$4*(SUM(D10:Q10)))</f>
        <v>1626</v>
      </c>
      <c r="S10" s="220" t="n">
        <v>0</v>
      </c>
      <c r="T10" s="220" t="n">
        <f aca="false">IFERROR(SUMIF('Exhibiciones '!$E$5:$E$550,A10,'Exhibiciones '!$AG$5:$AG$550),"-")</f>
        <v>0</v>
      </c>
      <c r="U10" s="220" t="n">
        <v>0</v>
      </c>
      <c r="V10" s="220" t="n">
        <v>0</v>
      </c>
      <c r="W10" s="220" t="n">
        <v>0</v>
      </c>
      <c r="X10" s="220" t="n">
        <v>0</v>
      </c>
      <c r="Y10" s="220" t="n">
        <v>0</v>
      </c>
      <c r="Z10" s="220" t="n">
        <v>0</v>
      </c>
      <c r="AA10" s="220" t="n">
        <v>0</v>
      </c>
      <c r="AB10" s="220" t="n">
        <v>0</v>
      </c>
      <c r="AC10" s="220" t="n">
        <v>0</v>
      </c>
      <c r="AD10" s="220" t="n">
        <v>0</v>
      </c>
      <c r="AE10" s="220" t="n">
        <v>0</v>
      </c>
      <c r="AF10" s="220" t="n">
        <v>0</v>
      </c>
      <c r="AG10" s="222" t="n">
        <v>144695</v>
      </c>
      <c r="AH10" s="222" t="str">
        <f aca="false">IFERROR(VLOOKUP(AG10,'Plantilla y Concentrado'!$B$4:$C$677,2,0),"")</f>
        <v>Alvarez Becerra Emiliano</v>
      </c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3"/>
      <c r="BQ10" s="203"/>
      <c r="BR10" s="203"/>
      <c r="BS10" s="203"/>
      <c r="BT10" s="203"/>
      <c r="BU10" s="203"/>
      <c r="BV10" s="203"/>
      <c r="BW10" s="203"/>
      <c r="BX10" s="203"/>
      <c r="BY10" s="203"/>
      <c r="BZ10" s="203"/>
      <c r="CA10" s="203"/>
      <c r="CB10" s="203"/>
      <c r="CC10" s="203"/>
      <c r="CD10" s="203"/>
      <c r="CE10" s="203"/>
      <c r="CF10" s="203"/>
      <c r="CG10" s="203"/>
      <c r="CH10" s="203"/>
      <c r="CI10" s="203"/>
      <c r="CJ10" s="203"/>
      <c r="CK10" s="203"/>
      <c r="CL10" s="203"/>
      <c r="CM10" s="203"/>
      <c r="CN10" s="203"/>
      <c r="CO10" s="203"/>
      <c r="CP10" s="203"/>
      <c r="CQ10" s="203"/>
      <c r="CR10" s="203"/>
      <c r="CS10" s="203"/>
      <c r="CT10" s="203"/>
      <c r="CU10" s="203"/>
      <c r="CV10" s="203"/>
      <c r="CW10" s="203"/>
      <c r="CX10" s="203"/>
      <c r="CY10" s="203"/>
      <c r="CZ10" s="203"/>
      <c r="DA10" s="203"/>
      <c r="DB10" s="203"/>
      <c r="DC10" s="203"/>
      <c r="DD10" s="203"/>
      <c r="DE10" s="203"/>
      <c r="DF10" s="203"/>
      <c r="DG10" s="203"/>
      <c r="DH10" s="203"/>
      <c r="DI10" s="203"/>
      <c r="DJ10" s="203"/>
      <c r="DK10" s="203"/>
      <c r="DL10" s="203"/>
      <c r="DM10" s="203"/>
      <c r="DN10" s="203"/>
      <c r="DO10" s="203"/>
      <c r="DP10" s="203"/>
      <c r="DQ10" s="203"/>
      <c r="DR10" s="203"/>
      <c r="DS10" s="203"/>
      <c r="DT10" s="203"/>
      <c r="DU10" s="203"/>
      <c r="DV10" s="203"/>
      <c r="DW10" s="203"/>
      <c r="DX10" s="203"/>
      <c r="DY10" s="203"/>
      <c r="DZ10" s="203"/>
      <c r="EA10" s="203"/>
      <c r="EB10" s="203"/>
      <c r="EC10" s="203"/>
      <c r="ED10" s="203"/>
      <c r="EE10" s="203"/>
      <c r="EF10" s="203"/>
      <c r="EG10" s="203"/>
      <c r="EH10" s="203"/>
      <c r="EI10" s="203"/>
      <c r="EJ10" s="203"/>
      <c r="EK10" s="203"/>
      <c r="EL10" s="203"/>
      <c r="EM10" s="203"/>
      <c r="EN10" s="203"/>
      <c r="EO10" s="203"/>
      <c r="EP10" s="203"/>
      <c r="EQ10" s="203"/>
      <c r="ER10" s="203"/>
      <c r="ES10" s="203"/>
      <c r="ET10" s="203"/>
      <c r="EU10" s="203"/>
      <c r="EV10" s="203"/>
      <c r="EW10" s="203"/>
      <c r="EX10" s="203"/>
      <c r="EY10" s="203"/>
      <c r="EZ10" s="203"/>
      <c r="FA10" s="203"/>
      <c r="FB10" s="203"/>
      <c r="FC10" s="203"/>
      <c r="FD10" s="203"/>
      <c r="FE10" s="203"/>
      <c r="FF10" s="203"/>
      <c r="FG10" s="203"/>
      <c r="FH10" s="203"/>
      <c r="FI10" s="203"/>
      <c r="FJ10" s="203"/>
      <c r="FK10" s="203"/>
      <c r="FL10" s="203"/>
      <c r="FM10" s="203"/>
      <c r="FN10" s="203"/>
      <c r="FO10" s="203"/>
      <c r="FP10" s="203"/>
      <c r="FQ10" s="203"/>
      <c r="FR10" s="203"/>
      <c r="FS10" s="203"/>
      <c r="FT10" s="203"/>
      <c r="FU10" s="203"/>
      <c r="FV10" s="203"/>
      <c r="FW10" s="203"/>
      <c r="FX10" s="203"/>
      <c r="FY10" s="203"/>
      <c r="FZ10" s="203"/>
      <c r="GA10" s="203"/>
      <c r="GB10" s="203"/>
      <c r="GC10" s="203"/>
      <c r="GD10" s="203"/>
      <c r="GE10" s="203"/>
      <c r="GF10" s="203"/>
      <c r="GG10" s="203"/>
      <c r="GH10" s="203"/>
      <c r="GI10" s="203"/>
      <c r="GJ10" s="203"/>
      <c r="GK10" s="203"/>
      <c r="GL10" s="203"/>
      <c r="GM10" s="203"/>
      <c r="GN10" s="203"/>
      <c r="GO10" s="203"/>
      <c r="GP10" s="203"/>
      <c r="GQ10" s="203"/>
      <c r="GR10" s="203"/>
      <c r="GS10" s="203"/>
      <c r="GT10" s="203"/>
      <c r="GU10" s="203"/>
      <c r="GV10" s="203"/>
      <c r="GW10" s="203"/>
      <c r="GX10" s="203"/>
      <c r="GY10" s="203"/>
      <c r="GZ10" s="203"/>
      <c r="HA10" s="203"/>
      <c r="HB10" s="203"/>
      <c r="HC10" s="203"/>
      <c r="HD10" s="203"/>
      <c r="HE10" s="203"/>
      <c r="HF10" s="203"/>
      <c r="HG10" s="203"/>
      <c r="HH10" s="203"/>
      <c r="HI10" s="203"/>
      <c r="HJ10" s="203"/>
      <c r="HK10" s="203"/>
      <c r="HL10" s="203"/>
      <c r="HM10" s="203"/>
    </row>
    <row r="11" s="219" customFormat="true" ht="30.75" hidden="false" customHeight="true" outlineLevel="0" collapsed="false">
      <c r="A11" s="216" t="n">
        <v>3</v>
      </c>
      <c r="B11" s="216" t="n">
        <v>306</v>
      </c>
      <c r="C11" s="216" t="n">
        <v>306</v>
      </c>
      <c r="D11" s="216" t="n">
        <v>0</v>
      </c>
      <c r="E11" s="216" t="n">
        <v>0</v>
      </c>
      <c r="F11" s="216" t="n">
        <v>0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0</v>
      </c>
      <c r="L11" s="216" t="n">
        <v>0</v>
      </c>
      <c r="M11" s="216" t="n">
        <v>0</v>
      </c>
      <c r="N11" s="216" t="n">
        <v>0</v>
      </c>
      <c r="O11" s="216" t="n">
        <v>0</v>
      </c>
      <c r="P11" s="216" t="n">
        <v>0</v>
      </c>
      <c r="Q11" s="216" t="n">
        <v>0</v>
      </c>
      <c r="R11" s="217" t="n">
        <f aca="false">($W$4*(SUM(D11:Q11)))</f>
        <v>0</v>
      </c>
      <c r="S11" s="216" t="n">
        <f aca="false">IFERROR(SUMIF('Exhibiciones '!$E$5:$E$550,A11,'Exhibiciones '!$AF$5:$AF$550),"")</f>
        <v>0</v>
      </c>
      <c r="T11" s="216" t="n">
        <f aca="false">IFERROR(SUMIF('Exhibiciones '!$E$5:$E$550,A11,'Exhibiciones '!$AG$5:$AG$550),"-")</f>
        <v>0</v>
      </c>
      <c r="U11" s="216" t="n">
        <v>0</v>
      </c>
      <c r="V11" s="216" t="n">
        <v>0</v>
      </c>
      <c r="W11" s="216" t="n">
        <v>0</v>
      </c>
      <c r="X11" s="216" t="n">
        <v>0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0</v>
      </c>
      <c r="AF11" s="216" t="n">
        <v>0</v>
      </c>
      <c r="AG11" s="218" t="n">
        <v>144695</v>
      </c>
      <c r="AH11" s="218" t="str">
        <f aca="false">IFERROR(VLOOKUP(AG11,'Plantilla y Concentrado'!$B$4:$C$677,2,0),"")</f>
        <v>Alvarez Becerra Emiliano</v>
      </c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203"/>
      <c r="BD11" s="203"/>
      <c r="BE11" s="203"/>
      <c r="BF11" s="203"/>
      <c r="BG11" s="203"/>
      <c r="BH11" s="203"/>
      <c r="BI11" s="203"/>
      <c r="BJ11" s="203"/>
      <c r="BK11" s="203"/>
      <c r="BL11" s="203"/>
      <c r="BM11" s="203"/>
      <c r="BN11" s="203"/>
      <c r="BO11" s="203"/>
      <c r="BP11" s="203"/>
      <c r="BQ11" s="203"/>
      <c r="BR11" s="203"/>
      <c r="BS11" s="203"/>
      <c r="BT11" s="203"/>
      <c r="BU11" s="203"/>
      <c r="BV11" s="203"/>
      <c r="BW11" s="203"/>
      <c r="BX11" s="203"/>
      <c r="BY11" s="203"/>
      <c r="BZ11" s="203"/>
      <c r="CA11" s="203"/>
      <c r="CB11" s="203"/>
      <c r="CC11" s="203"/>
      <c r="CD11" s="203"/>
      <c r="CE11" s="203"/>
      <c r="CF11" s="203"/>
      <c r="CG11" s="203"/>
      <c r="CH11" s="203"/>
      <c r="CI11" s="203"/>
      <c r="CJ11" s="203"/>
      <c r="CK11" s="203"/>
      <c r="CL11" s="203"/>
      <c r="CM11" s="203"/>
      <c r="CN11" s="203"/>
      <c r="CO11" s="203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3"/>
      <c r="DA11" s="203"/>
      <c r="DB11" s="203"/>
      <c r="DC11" s="203"/>
      <c r="DD11" s="203"/>
      <c r="DE11" s="203"/>
      <c r="DF11" s="203"/>
      <c r="DG11" s="203"/>
      <c r="DH11" s="203"/>
      <c r="DI11" s="203"/>
      <c r="DJ11" s="203"/>
      <c r="DK11" s="203"/>
      <c r="DL11" s="203"/>
      <c r="DM11" s="203"/>
      <c r="DN11" s="203"/>
      <c r="DO11" s="203"/>
      <c r="DP11" s="203"/>
      <c r="DQ11" s="203"/>
      <c r="DR11" s="203"/>
      <c r="DS11" s="203"/>
      <c r="DT11" s="203"/>
      <c r="DU11" s="203"/>
      <c r="DV11" s="203"/>
      <c r="DW11" s="203"/>
      <c r="DX11" s="203"/>
      <c r="DY11" s="203"/>
      <c r="DZ11" s="203"/>
      <c r="EA11" s="203"/>
      <c r="EB11" s="203"/>
      <c r="EC11" s="203"/>
      <c r="ED11" s="203"/>
      <c r="EE11" s="203"/>
      <c r="EF11" s="203"/>
      <c r="EG11" s="203"/>
      <c r="EH11" s="203"/>
      <c r="EI11" s="203"/>
      <c r="EJ11" s="203"/>
      <c r="EK11" s="203"/>
      <c r="EL11" s="203"/>
      <c r="EM11" s="203"/>
      <c r="EN11" s="203"/>
      <c r="EO11" s="203"/>
      <c r="EP11" s="203"/>
      <c r="EQ11" s="203"/>
      <c r="ER11" s="203"/>
      <c r="ES11" s="203"/>
      <c r="ET11" s="203"/>
      <c r="EU11" s="203"/>
      <c r="EV11" s="203"/>
      <c r="EW11" s="203"/>
      <c r="EX11" s="203"/>
      <c r="EY11" s="203"/>
      <c r="EZ11" s="203"/>
      <c r="FA11" s="203"/>
      <c r="FB11" s="203"/>
      <c r="FC11" s="203"/>
      <c r="FD11" s="203"/>
      <c r="FE11" s="203"/>
      <c r="FF11" s="203"/>
      <c r="FG11" s="203"/>
      <c r="FH11" s="203"/>
      <c r="FI11" s="203"/>
      <c r="FJ11" s="203"/>
      <c r="FK11" s="203"/>
      <c r="FL11" s="203"/>
      <c r="FM11" s="203"/>
      <c r="FN11" s="203"/>
      <c r="FO11" s="203"/>
      <c r="FP11" s="203"/>
      <c r="FQ11" s="203"/>
      <c r="FR11" s="203"/>
      <c r="FS11" s="203"/>
      <c r="FT11" s="203"/>
      <c r="FU11" s="203"/>
      <c r="FV11" s="203"/>
      <c r="FW11" s="203"/>
      <c r="FX11" s="203"/>
      <c r="FY11" s="203"/>
      <c r="FZ11" s="203"/>
      <c r="GA11" s="203"/>
      <c r="GB11" s="203"/>
      <c r="GC11" s="203"/>
      <c r="GD11" s="203"/>
      <c r="GE11" s="203"/>
      <c r="GF11" s="203"/>
      <c r="GG11" s="203"/>
      <c r="GH11" s="203"/>
      <c r="GI11" s="203"/>
      <c r="GJ11" s="203"/>
      <c r="GK11" s="203"/>
      <c r="GL11" s="203"/>
      <c r="GM11" s="203"/>
      <c r="GN11" s="203"/>
      <c r="GO11" s="203"/>
      <c r="GP11" s="203"/>
      <c r="GQ11" s="203"/>
      <c r="GR11" s="203"/>
      <c r="GS11" s="203"/>
      <c r="GT11" s="203"/>
      <c r="GU11" s="203"/>
      <c r="GV11" s="203"/>
      <c r="GW11" s="203"/>
      <c r="GX11" s="203"/>
      <c r="GY11" s="203"/>
      <c r="GZ11" s="203"/>
      <c r="HA11" s="203"/>
      <c r="HB11" s="203"/>
      <c r="HC11" s="203"/>
      <c r="HD11" s="203"/>
      <c r="HE11" s="203"/>
      <c r="HF11" s="203"/>
      <c r="HG11" s="203"/>
      <c r="HH11" s="203"/>
      <c r="HI11" s="203"/>
      <c r="HJ11" s="203"/>
      <c r="HK11" s="203"/>
      <c r="HL11" s="203"/>
      <c r="HM11" s="203"/>
    </row>
    <row r="12" s="219" customFormat="true" ht="30.75" hidden="false" customHeight="true" outlineLevel="0" collapsed="false">
      <c r="A12" s="220" t="n">
        <v>15</v>
      </c>
      <c r="B12" s="220" t="n">
        <v>361</v>
      </c>
      <c r="C12" s="216" t="n">
        <v>361</v>
      </c>
      <c r="D12" s="220" t="n">
        <v>0</v>
      </c>
      <c r="E12" s="220" t="n">
        <v>0</v>
      </c>
      <c r="F12" s="220" t="n">
        <v>0</v>
      </c>
      <c r="G12" s="220" t="n">
        <v>0</v>
      </c>
      <c r="H12" s="220" t="n">
        <v>0</v>
      </c>
      <c r="I12" s="220" t="n">
        <v>0</v>
      </c>
      <c r="J12" s="220" t="n">
        <v>0</v>
      </c>
      <c r="K12" s="220" t="n">
        <v>0</v>
      </c>
      <c r="L12" s="220" t="n">
        <v>0</v>
      </c>
      <c r="M12" s="220" t="n">
        <v>0</v>
      </c>
      <c r="N12" s="220" t="n">
        <v>0</v>
      </c>
      <c r="O12" s="220" t="n">
        <v>0</v>
      </c>
      <c r="P12" s="220" t="n">
        <v>0</v>
      </c>
      <c r="Q12" s="220" t="n">
        <v>0</v>
      </c>
      <c r="R12" s="221" t="n">
        <f aca="false">($W$4*(SUM(D12:Q12)))</f>
        <v>0</v>
      </c>
      <c r="S12" s="220" t="n">
        <f aca="false">IFERROR(SUMIF('Exhibiciones '!$E$5:$E$550,A12,'Exhibiciones '!$AF$5:$AF$550),"")</f>
        <v>0</v>
      </c>
      <c r="T12" s="220" t="n">
        <f aca="false">IFERROR(SUMIF('Exhibiciones '!$E$5:$E$550,A12,'Exhibiciones '!$AG$5:$AG$550),"-")</f>
        <v>0</v>
      </c>
      <c r="U12" s="220" t="n">
        <v>0</v>
      </c>
      <c r="V12" s="220" t="n">
        <v>0</v>
      </c>
      <c r="W12" s="220" t="n">
        <v>0</v>
      </c>
      <c r="X12" s="220" t="n">
        <v>0</v>
      </c>
      <c r="Y12" s="220" t="n">
        <v>0</v>
      </c>
      <c r="Z12" s="220" t="n">
        <v>0</v>
      </c>
      <c r="AA12" s="220" t="n">
        <v>0</v>
      </c>
      <c r="AB12" s="220" t="n">
        <v>0</v>
      </c>
      <c r="AC12" s="220" t="n">
        <v>0</v>
      </c>
      <c r="AD12" s="220" t="n">
        <v>0</v>
      </c>
      <c r="AE12" s="220" t="n">
        <v>0</v>
      </c>
      <c r="AF12" s="220" t="n">
        <v>0</v>
      </c>
      <c r="AG12" s="222" t="n">
        <v>155938</v>
      </c>
      <c r="AH12" s="222" t="str">
        <f aca="false">IFERROR(VLOOKUP(AG12,'Plantilla y Concentrado'!$B$4:$C$677,2,0),"")</f>
        <v>Aguilar Flores Erika Jazmin</v>
      </c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3"/>
      <c r="BH12" s="203"/>
      <c r="BI12" s="203"/>
      <c r="BJ12" s="203"/>
      <c r="BK12" s="203"/>
      <c r="BL12" s="203"/>
      <c r="BM12" s="203"/>
      <c r="BN12" s="203"/>
      <c r="BO12" s="203"/>
      <c r="BP12" s="203"/>
      <c r="BQ12" s="203"/>
      <c r="BR12" s="203"/>
      <c r="BS12" s="203"/>
      <c r="BT12" s="203"/>
      <c r="BU12" s="203"/>
      <c r="BV12" s="203"/>
      <c r="BW12" s="203"/>
      <c r="BX12" s="203"/>
      <c r="BY12" s="203"/>
      <c r="BZ12" s="203"/>
      <c r="CA12" s="203"/>
      <c r="CB12" s="203"/>
      <c r="CC12" s="203"/>
      <c r="CD12" s="203"/>
      <c r="CE12" s="203"/>
      <c r="CF12" s="203"/>
      <c r="CG12" s="203"/>
      <c r="CH12" s="203"/>
      <c r="CI12" s="203"/>
      <c r="CJ12" s="203"/>
      <c r="CK12" s="203"/>
      <c r="CL12" s="203"/>
      <c r="CM12" s="203"/>
      <c r="CN12" s="203"/>
      <c r="CO12" s="203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3"/>
      <c r="DA12" s="203"/>
      <c r="DB12" s="203"/>
      <c r="DC12" s="203"/>
      <c r="DD12" s="203"/>
      <c r="DE12" s="203"/>
      <c r="DF12" s="203"/>
      <c r="DG12" s="203"/>
      <c r="DH12" s="203"/>
      <c r="DI12" s="203"/>
      <c r="DJ12" s="203"/>
      <c r="DK12" s="203"/>
      <c r="DL12" s="203"/>
      <c r="DM12" s="203"/>
      <c r="DN12" s="203"/>
      <c r="DO12" s="203"/>
      <c r="DP12" s="203"/>
      <c r="DQ12" s="203"/>
      <c r="DR12" s="203"/>
      <c r="DS12" s="203"/>
      <c r="DT12" s="203"/>
      <c r="DU12" s="203"/>
      <c r="DV12" s="203"/>
      <c r="DW12" s="203"/>
      <c r="DX12" s="203"/>
      <c r="DY12" s="203"/>
      <c r="DZ12" s="203"/>
      <c r="EA12" s="203"/>
      <c r="EB12" s="203"/>
      <c r="EC12" s="203"/>
      <c r="ED12" s="203"/>
      <c r="EE12" s="203"/>
      <c r="EF12" s="203"/>
      <c r="EG12" s="203"/>
      <c r="EH12" s="203"/>
      <c r="EI12" s="203"/>
      <c r="EJ12" s="203"/>
      <c r="EK12" s="203"/>
      <c r="EL12" s="203"/>
      <c r="EM12" s="203"/>
      <c r="EN12" s="203"/>
      <c r="EO12" s="203"/>
      <c r="EP12" s="203"/>
      <c r="EQ12" s="203"/>
      <c r="ER12" s="203"/>
      <c r="ES12" s="203"/>
      <c r="ET12" s="203"/>
      <c r="EU12" s="203"/>
      <c r="EV12" s="203"/>
      <c r="EW12" s="203"/>
      <c r="EX12" s="203"/>
      <c r="EY12" s="203"/>
      <c r="EZ12" s="203"/>
      <c r="FA12" s="203"/>
      <c r="FB12" s="203"/>
      <c r="FC12" s="203"/>
      <c r="FD12" s="203"/>
      <c r="FE12" s="203"/>
      <c r="FF12" s="203"/>
      <c r="FG12" s="203"/>
      <c r="FH12" s="203"/>
      <c r="FI12" s="203"/>
      <c r="FJ12" s="203"/>
      <c r="FK12" s="203"/>
      <c r="FL12" s="203"/>
      <c r="FM12" s="203"/>
      <c r="FN12" s="203"/>
      <c r="FO12" s="203"/>
      <c r="FP12" s="203"/>
      <c r="FQ12" s="203"/>
      <c r="FR12" s="203"/>
      <c r="FS12" s="203"/>
      <c r="FT12" s="203"/>
      <c r="FU12" s="203"/>
      <c r="FV12" s="203"/>
      <c r="FW12" s="203"/>
      <c r="FX12" s="203"/>
      <c r="FY12" s="203"/>
      <c r="FZ12" s="203"/>
      <c r="GA12" s="203"/>
      <c r="GB12" s="203"/>
      <c r="GC12" s="203"/>
      <c r="GD12" s="203"/>
      <c r="GE12" s="203"/>
      <c r="GF12" s="203"/>
      <c r="GG12" s="203"/>
      <c r="GH12" s="203"/>
      <c r="GI12" s="203"/>
      <c r="GJ12" s="203"/>
      <c r="GK12" s="203"/>
      <c r="GL12" s="203"/>
      <c r="GM12" s="203"/>
      <c r="GN12" s="203"/>
      <c r="GO12" s="203"/>
      <c r="GP12" s="203"/>
      <c r="GQ12" s="203"/>
      <c r="GR12" s="203"/>
      <c r="GS12" s="203"/>
      <c r="GT12" s="203"/>
      <c r="GU12" s="203"/>
      <c r="GV12" s="203"/>
      <c r="GW12" s="203"/>
      <c r="GX12" s="203"/>
      <c r="GY12" s="203"/>
      <c r="GZ12" s="203"/>
      <c r="HA12" s="203"/>
      <c r="HB12" s="203"/>
      <c r="HC12" s="203"/>
      <c r="HD12" s="203"/>
      <c r="HE12" s="203"/>
      <c r="HF12" s="203"/>
      <c r="HG12" s="203"/>
      <c r="HH12" s="203"/>
      <c r="HI12" s="203"/>
      <c r="HJ12" s="203"/>
      <c r="HK12" s="203"/>
      <c r="HL12" s="203"/>
      <c r="HM12" s="203"/>
    </row>
    <row r="13" s="219" customFormat="true" ht="30.75" hidden="false" customHeight="true" outlineLevel="0" collapsed="false">
      <c r="A13" s="216" t="n">
        <v>16</v>
      </c>
      <c r="B13" s="216" t="n">
        <v>330</v>
      </c>
      <c r="C13" s="220" t="n">
        <v>324</v>
      </c>
      <c r="D13" s="216" t="n">
        <v>0</v>
      </c>
      <c r="E13" s="216" t="n">
        <v>0</v>
      </c>
      <c r="F13" s="216" t="n">
        <v>0</v>
      </c>
      <c r="G13" s="216" t="n">
        <v>0</v>
      </c>
      <c r="H13" s="216" t="n">
        <v>0</v>
      </c>
      <c r="I13" s="216" t="n">
        <v>0</v>
      </c>
      <c r="J13" s="216" t="n">
        <v>0</v>
      </c>
      <c r="K13" s="216" t="n">
        <v>0</v>
      </c>
      <c r="L13" s="216" t="n">
        <v>0</v>
      </c>
      <c r="M13" s="216" t="n">
        <v>0</v>
      </c>
      <c r="N13" s="216" t="n">
        <v>0</v>
      </c>
      <c r="O13" s="216" t="n">
        <v>0</v>
      </c>
      <c r="P13" s="216" t="n">
        <v>0</v>
      </c>
      <c r="Q13" s="216" t="n">
        <v>0</v>
      </c>
      <c r="R13" s="217" t="n">
        <f aca="false">($W$4*(SUM(D13:Q13)))</f>
        <v>0</v>
      </c>
      <c r="S13" s="216" t="n">
        <f aca="false">IFERROR(SUMIF('Exhibiciones '!$E$5:$E$550,A13,'Exhibiciones '!$AF$5:$AF$550),"")</f>
        <v>0</v>
      </c>
      <c r="T13" s="216" t="n">
        <f aca="false">IFERROR(SUMIF('Exhibiciones '!$E$5:$E$550,A13,'Exhibiciones '!$AG$5:$AG$550),"-")</f>
        <v>0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</v>
      </c>
      <c r="AD13" s="216" t="n">
        <v>0</v>
      </c>
      <c r="AE13" s="216" t="n">
        <v>0</v>
      </c>
      <c r="AF13" s="216" t="n">
        <v>0</v>
      </c>
      <c r="AG13" s="218" t="n">
        <v>158001</v>
      </c>
      <c r="AH13" s="218" t="str">
        <f aca="false">IFERROR(VLOOKUP(AG13,'Plantilla y Concentrado'!$B$4:$C$677,2,0),"")</f>
        <v>Nuñez Garcia Clarissa Naomi</v>
      </c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</row>
    <row r="14" s="219" customFormat="true" ht="30.75" hidden="false" customHeight="true" outlineLevel="0" collapsed="false">
      <c r="A14" s="220" t="n">
        <v>17</v>
      </c>
      <c r="B14" s="220" t="n">
        <v>240</v>
      </c>
      <c r="C14" s="216" t="n">
        <v>217</v>
      </c>
      <c r="D14" s="220" t="n">
        <v>0</v>
      </c>
      <c r="E14" s="220" t="n">
        <v>0</v>
      </c>
      <c r="F14" s="220" t="n">
        <v>0</v>
      </c>
      <c r="G14" s="220" t="n">
        <v>0</v>
      </c>
      <c r="H14" s="220" t="n">
        <v>0</v>
      </c>
      <c r="I14" s="220" t="n">
        <v>0</v>
      </c>
      <c r="J14" s="220" t="n">
        <v>0</v>
      </c>
      <c r="K14" s="220" t="n">
        <v>0</v>
      </c>
      <c r="L14" s="220" t="n">
        <v>1</v>
      </c>
      <c r="M14" s="220" t="n">
        <v>0</v>
      </c>
      <c r="N14" s="220" t="n">
        <v>0</v>
      </c>
      <c r="O14" s="220" t="n">
        <v>0</v>
      </c>
      <c r="P14" s="220" t="n">
        <v>0</v>
      </c>
      <c r="Q14" s="220" t="n">
        <v>0</v>
      </c>
      <c r="R14" s="221" t="n">
        <f aca="false">($W$4*(SUM(D14:Q14)))</f>
        <v>542</v>
      </c>
      <c r="S14" s="220" t="n">
        <f aca="false">IFERROR(SUMIF('Exhibiciones '!$E$5:$E$550,A14,'Exhibiciones '!$AF$5:$AF$550),"")</f>
        <v>0</v>
      </c>
      <c r="T14" s="220" t="n">
        <f aca="false">IFERROR(SUMIF('Exhibiciones '!$E$5:$E$550,A14,'Exhibiciones '!$AG$5:$AG$550),"-")</f>
        <v>0</v>
      </c>
      <c r="U14" s="220" t="n">
        <v>0</v>
      </c>
      <c r="V14" s="220" t="n">
        <v>0</v>
      </c>
      <c r="W14" s="220" t="n">
        <v>0</v>
      </c>
      <c r="X14" s="220" t="n">
        <v>0</v>
      </c>
      <c r="Y14" s="220" t="n">
        <v>0</v>
      </c>
      <c r="Z14" s="220" t="n">
        <v>0</v>
      </c>
      <c r="AA14" s="220" t="n">
        <v>0</v>
      </c>
      <c r="AB14" s="220" t="n">
        <v>0</v>
      </c>
      <c r="AC14" s="220" t="n">
        <v>0</v>
      </c>
      <c r="AD14" s="220" t="n">
        <v>0</v>
      </c>
      <c r="AE14" s="220" t="n">
        <v>0</v>
      </c>
      <c r="AF14" s="220" t="n">
        <v>0</v>
      </c>
      <c r="AG14" s="222" t="n">
        <v>154648</v>
      </c>
      <c r="AH14" s="222" t="str">
        <f aca="false">IFERROR(VLOOKUP(AG14,'Plantilla y Concentrado'!$B$4:$C$677,2,0),"")</f>
        <v>Sanchez Vazquez Anayareli</v>
      </c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3"/>
      <c r="BH14" s="203"/>
      <c r="BI14" s="203"/>
      <c r="BJ14" s="203"/>
      <c r="BK14" s="203"/>
      <c r="BL14" s="203"/>
      <c r="BM14" s="203"/>
      <c r="BN14" s="203"/>
      <c r="BO14" s="203"/>
      <c r="BP14" s="203"/>
      <c r="BQ14" s="203"/>
      <c r="BR14" s="203"/>
      <c r="BS14" s="203"/>
      <c r="BT14" s="203"/>
      <c r="BU14" s="203"/>
      <c r="BV14" s="203"/>
      <c r="BW14" s="203"/>
      <c r="BX14" s="203"/>
      <c r="BY14" s="203"/>
      <c r="BZ14" s="203"/>
      <c r="CA14" s="203"/>
      <c r="CB14" s="203"/>
      <c r="CC14" s="203"/>
      <c r="CD14" s="203"/>
      <c r="CE14" s="203"/>
      <c r="CF14" s="203"/>
      <c r="CG14" s="203"/>
      <c r="CH14" s="203"/>
      <c r="CI14" s="203"/>
      <c r="CJ14" s="203"/>
      <c r="CK14" s="203"/>
      <c r="CL14" s="203"/>
      <c r="CM14" s="203"/>
      <c r="CN14" s="203"/>
      <c r="CO14" s="203"/>
      <c r="CP14" s="203"/>
      <c r="CQ14" s="203"/>
      <c r="CR14" s="203"/>
      <c r="CS14" s="203"/>
      <c r="CT14" s="203"/>
      <c r="CU14" s="203"/>
      <c r="CV14" s="203"/>
      <c r="CW14" s="203"/>
      <c r="CX14" s="203"/>
      <c r="CY14" s="203"/>
      <c r="CZ14" s="203"/>
      <c r="DA14" s="203"/>
      <c r="DB14" s="203"/>
      <c r="DC14" s="203"/>
      <c r="DD14" s="203"/>
      <c r="DE14" s="203"/>
      <c r="DF14" s="203"/>
      <c r="DG14" s="203"/>
      <c r="DH14" s="203"/>
      <c r="DI14" s="203"/>
      <c r="DJ14" s="203"/>
      <c r="DK14" s="203"/>
      <c r="DL14" s="203"/>
      <c r="DM14" s="203"/>
      <c r="DN14" s="203"/>
      <c r="DO14" s="203"/>
      <c r="DP14" s="203"/>
      <c r="DQ14" s="203"/>
      <c r="DR14" s="203"/>
      <c r="DS14" s="203"/>
      <c r="DT14" s="203"/>
      <c r="DU14" s="203"/>
      <c r="DV14" s="203"/>
      <c r="DW14" s="203"/>
      <c r="DX14" s="203"/>
      <c r="DY14" s="203"/>
      <c r="DZ14" s="203"/>
      <c r="EA14" s="203"/>
      <c r="EB14" s="203"/>
      <c r="EC14" s="203"/>
      <c r="ED14" s="203"/>
      <c r="EE14" s="203"/>
      <c r="EF14" s="203"/>
      <c r="EG14" s="203"/>
      <c r="EH14" s="203"/>
      <c r="EI14" s="203"/>
      <c r="EJ14" s="203"/>
      <c r="EK14" s="203"/>
      <c r="EL14" s="203"/>
      <c r="EM14" s="203"/>
      <c r="EN14" s="203"/>
      <c r="EO14" s="203"/>
      <c r="EP14" s="203"/>
      <c r="EQ14" s="203"/>
      <c r="ER14" s="203"/>
      <c r="ES14" s="203"/>
      <c r="ET14" s="203"/>
      <c r="EU14" s="203"/>
      <c r="EV14" s="203"/>
      <c r="EW14" s="203"/>
      <c r="EX14" s="203"/>
      <c r="EY14" s="203"/>
      <c r="EZ14" s="203"/>
      <c r="FA14" s="203"/>
      <c r="FB14" s="203"/>
      <c r="FC14" s="203"/>
      <c r="FD14" s="203"/>
      <c r="FE14" s="203"/>
      <c r="FF14" s="203"/>
      <c r="FG14" s="203"/>
      <c r="FH14" s="203"/>
      <c r="FI14" s="203"/>
      <c r="FJ14" s="203"/>
      <c r="FK14" s="203"/>
      <c r="FL14" s="203"/>
      <c r="FM14" s="203"/>
      <c r="FN14" s="203"/>
      <c r="FO14" s="203"/>
      <c r="FP14" s="203"/>
      <c r="FQ14" s="203"/>
      <c r="FR14" s="203"/>
      <c r="FS14" s="203"/>
      <c r="FT14" s="203"/>
      <c r="FU14" s="203"/>
      <c r="FV14" s="203"/>
      <c r="FW14" s="203"/>
      <c r="FX14" s="203"/>
      <c r="FY14" s="203"/>
      <c r="FZ14" s="203"/>
      <c r="GA14" s="203"/>
      <c r="GB14" s="203"/>
      <c r="GC14" s="203"/>
      <c r="GD14" s="203"/>
      <c r="GE14" s="203"/>
      <c r="GF14" s="203"/>
      <c r="GG14" s="203"/>
      <c r="GH14" s="203"/>
      <c r="GI14" s="203"/>
      <c r="GJ14" s="203"/>
      <c r="GK14" s="203"/>
      <c r="GL14" s="203"/>
      <c r="GM14" s="203"/>
      <c r="GN14" s="203"/>
      <c r="GO14" s="203"/>
      <c r="GP14" s="203"/>
      <c r="GQ14" s="203"/>
      <c r="GR14" s="203"/>
      <c r="GS14" s="203"/>
      <c r="GT14" s="203"/>
      <c r="GU14" s="203"/>
      <c r="GV14" s="203"/>
      <c r="GW14" s="203"/>
      <c r="GX14" s="203"/>
      <c r="GY14" s="203"/>
      <c r="GZ14" s="203"/>
      <c r="HA14" s="203"/>
      <c r="HB14" s="203"/>
      <c r="HC14" s="203"/>
      <c r="HD14" s="203"/>
      <c r="HE14" s="203"/>
      <c r="HF14" s="203"/>
      <c r="HG14" s="203"/>
      <c r="HH14" s="203"/>
      <c r="HI14" s="203"/>
      <c r="HJ14" s="203"/>
      <c r="HK14" s="203"/>
      <c r="HL14" s="203"/>
      <c r="HM14" s="203"/>
    </row>
    <row r="15" s="219" customFormat="true" ht="30.75" hidden="false" customHeight="true" outlineLevel="0" collapsed="false">
      <c r="A15" s="216" t="n">
        <v>18</v>
      </c>
      <c r="B15" s="216" t="n">
        <v>264</v>
      </c>
      <c r="C15" s="220" t="n">
        <v>264</v>
      </c>
      <c r="D15" s="216" t="n">
        <v>0</v>
      </c>
      <c r="E15" s="216" t="n">
        <v>0</v>
      </c>
      <c r="F15" s="216" t="n">
        <v>0</v>
      </c>
      <c r="G15" s="216" t="n">
        <v>0</v>
      </c>
      <c r="H15" s="216" t="n">
        <v>0</v>
      </c>
      <c r="I15" s="216" t="n">
        <v>0</v>
      </c>
      <c r="J15" s="216" t="n">
        <v>0</v>
      </c>
      <c r="K15" s="216" t="n">
        <v>0</v>
      </c>
      <c r="L15" s="216" t="n">
        <v>0</v>
      </c>
      <c r="M15" s="216" t="n">
        <v>0</v>
      </c>
      <c r="N15" s="216" t="n">
        <v>0</v>
      </c>
      <c r="O15" s="216" t="n">
        <v>0</v>
      </c>
      <c r="P15" s="216" t="n">
        <v>0</v>
      </c>
      <c r="Q15" s="216" t="n">
        <v>0</v>
      </c>
      <c r="R15" s="217" t="n">
        <f aca="false">($W$4*(SUM(D15:Q15)))</f>
        <v>0</v>
      </c>
      <c r="S15" s="216" t="n">
        <f aca="false">IFERROR(SUMIF('Exhibiciones '!$E$5:$E$550,A15,'Exhibiciones '!$AF$5:$AF$550),"")</f>
        <v>0</v>
      </c>
      <c r="T15" s="216" t="n">
        <v>0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6" t="n">
        <v>0</v>
      </c>
      <c r="AD15" s="216" t="n">
        <v>0</v>
      </c>
      <c r="AE15" s="216" t="n">
        <v>0</v>
      </c>
      <c r="AF15" s="216" t="n">
        <v>0</v>
      </c>
      <c r="AG15" s="218" t="n">
        <v>144695</v>
      </c>
      <c r="AH15" s="218" t="str">
        <f aca="false">IFERROR(VLOOKUP(AG15,'Plantilla y Concentrado'!$B$4:$C$677,2,0),"")</f>
        <v>Alvarez Becerra Emiliano</v>
      </c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03"/>
      <c r="BM15" s="203"/>
      <c r="BN15" s="203"/>
      <c r="BO15" s="203"/>
      <c r="BP15" s="203"/>
      <c r="BQ15" s="203"/>
      <c r="BR15" s="203"/>
      <c r="BS15" s="203"/>
      <c r="BT15" s="203"/>
      <c r="BU15" s="203"/>
      <c r="BV15" s="203"/>
      <c r="BW15" s="203"/>
      <c r="BX15" s="203"/>
      <c r="BY15" s="203"/>
      <c r="BZ15" s="203"/>
      <c r="CA15" s="203"/>
      <c r="CB15" s="203"/>
      <c r="CC15" s="203"/>
      <c r="CD15" s="203"/>
      <c r="CE15" s="203"/>
      <c r="CF15" s="203"/>
      <c r="CG15" s="203"/>
      <c r="CH15" s="203"/>
      <c r="CI15" s="203"/>
      <c r="CJ15" s="203"/>
      <c r="CK15" s="203"/>
      <c r="CL15" s="203"/>
      <c r="CM15" s="203"/>
      <c r="CN15" s="203"/>
      <c r="CO15" s="203"/>
      <c r="CP15" s="203"/>
      <c r="CQ15" s="203"/>
      <c r="CR15" s="203"/>
      <c r="CS15" s="203"/>
      <c r="CT15" s="203"/>
      <c r="CU15" s="203"/>
      <c r="CV15" s="203"/>
      <c r="CW15" s="203"/>
      <c r="CX15" s="203"/>
      <c r="CY15" s="203"/>
      <c r="CZ15" s="203"/>
      <c r="DA15" s="203"/>
      <c r="DB15" s="203"/>
      <c r="DC15" s="203"/>
      <c r="DD15" s="203"/>
      <c r="DE15" s="203"/>
      <c r="DF15" s="203"/>
      <c r="DG15" s="203"/>
      <c r="DH15" s="203"/>
      <c r="DI15" s="203"/>
      <c r="DJ15" s="203"/>
      <c r="DK15" s="203"/>
      <c r="DL15" s="203"/>
      <c r="DM15" s="203"/>
      <c r="DN15" s="203"/>
      <c r="DO15" s="203"/>
      <c r="DP15" s="203"/>
      <c r="DQ15" s="203"/>
      <c r="DR15" s="203"/>
      <c r="DS15" s="203"/>
      <c r="DT15" s="203"/>
      <c r="DU15" s="203"/>
      <c r="DV15" s="203"/>
      <c r="DW15" s="203"/>
      <c r="DX15" s="203"/>
      <c r="DY15" s="203"/>
      <c r="DZ15" s="203"/>
      <c r="EA15" s="203"/>
      <c r="EB15" s="203"/>
      <c r="EC15" s="203"/>
      <c r="ED15" s="203"/>
      <c r="EE15" s="203"/>
      <c r="EF15" s="203"/>
      <c r="EG15" s="203"/>
      <c r="EH15" s="203"/>
      <c r="EI15" s="203"/>
      <c r="EJ15" s="203"/>
      <c r="EK15" s="203"/>
      <c r="EL15" s="203"/>
      <c r="EM15" s="203"/>
      <c r="EN15" s="203"/>
      <c r="EO15" s="203"/>
      <c r="EP15" s="203"/>
      <c r="EQ15" s="203"/>
      <c r="ER15" s="203"/>
      <c r="ES15" s="203"/>
      <c r="ET15" s="203"/>
      <c r="EU15" s="203"/>
      <c r="EV15" s="203"/>
      <c r="EW15" s="203"/>
      <c r="EX15" s="203"/>
      <c r="EY15" s="203"/>
      <c r="EZ15" s="203"/>
      <c r="FA15" s="203"/>
      <c r="FB15" s="203"/>
      <c r="FC15" s="203"/>
      <c r="FD15" s="203"/>
      <c r="FE15" s="203"/>
      <c r="FF15" s="203"/>
      <c r="FG15" s="203"/>
      <c r="FH15" s="203"/>
      <c r="FI15" s="203"/>
      <c r="FJ15" s="203"/>
      <c r="FK15" s="203"/>
      <c r="FL15" s="203"/>
      <c r="FM15" s="203"/>
      <c r="FN15" s="203"/>
      <c r="FO15" s="203"/>
      <c r="FP15" s="203"/>
      <c r="FQ15" s="203"/>
      <c r="FR15" s="203"/>
      <c r="FS15" s="203"/>
      <c r="FT15" s="203"/>
      <c r="FU15" s="203"/>
      <c r="FV15" s="203"/>
      <c r="FW15" s="203"/>
      <c r="FX15" s="203"/>
      <c r="FY15" s="203"/>
      <c r="FZ15" s="203"/>
      <c r="GA15" s="203"/>
      <c r="GB15" s="203"/>
      <c r="GC15" s="203"/>
      <c r="GD15" s="203"/>
      <c r="GE15" s="203"/>
      <c r="GF15" s="203"/>
      <c r="GG15" s="203"/>
      <c r="GH15" s="203"/>
      <c r="GI15" s="203"/>
      <c r="GJ15" s="203"/>
      <c r="GK15" s="203"/>
      <c r="GL15" s="203"/>
      <c r="GM15" s="203"/>
      <c r="GN15" s="203"/>
      <c r="GO15" s="203"/>
      <c r="GP15" s="203"/>
      <c r="GQ15" s="203"/>
      <c r="GR15" s="203"/>
      <c r="GS15" s="203"/>
      <c r="GT15" s="203"/>
      <c r="GU15" s="203"/>
      <c r="GV15" s="203"/>
      <c r="GW15" s="203"/>
      <c r="GX15" s="203"/>
      <c r="GY15" s="203"/>
      <c r="GZ15" s="203"/>
      <c r="HA15" s="203"/>
      <c r="HB15" s="203"/>
      <c r="HC15" s="203"/>
      <c r="HD15" s="203"/>
      <c r="HE15" s="203"/>
      <c r="HF15" s="203"/>
      <c r="HG15" s="203"/>
      <c r="HH15" s="203"/>
      <c r="HI15" s="203"/>
      <c r="HJ15" s="203"/>
      <c r="HK15" s="203"/>
      <c r="HL15" s="203"/>
      <c r="HM15" s="203"/>
    </row>
    <row r="16" s="219" customFormat="true" ht="30.75" hidden="false" customHeight="true" outlineLevel="0" collapsed="false">
      <c r="A16" s="220" t="n">
        <v>19</v>
      </c>
      <c r="B16" s="220" t="n">
        <v>377</v>
      </c>
      <c r="C16" s="216" t="n">
        <v>377</v>
      </c>
      <c r="D16" s="220" t="n">
        <v>0</v>
      </c>
      <c r="E16" s="220" t="n">
        <v>0</v>
      </c>
      <c r="F16" s="220" t="n">
        <v>0</v>
      </c>
      <c r="G16" s="220" t="n">
        <v>0</v>
      </c>
      <c r="H16" s="220" t="n">
        <v>0</v>
      </c>
      <c r="I16" s="220" t="n">
        <v>0</v>
      </c>
      <c r="J16" s="220" t="n">
        <v>0</v>
      </c>
      <c r="K16" s="220" t="n">
        <v>0</v>
      </c>
      <c r="L16" s="220" t="n">
        <v>0</v>
      </c>
      <c r="M16" s="220" t="n">
        <v>0</v>
      </c>
      <c r="N16" s="220" t="n">
        <v>0</v>
      </c>
      <c r="O16" s="220" t="n">
        <v>0</v>
      </c>
      <c r="P16" s="220" t="n">
        <v>0</v>
      </c>
      <c r="Q16" s="220" t="n">
        <v>0</v>
      </c>
      <c r="R16" s="221" t="n">
        <f aca="false">($W$4*(SUM(D16:Q16)))</f>
        <v>0</v>
      </c>
      <c r="S16" s="220" t="n">
        <f aca="false">IFERROR(SUMIF('Exhibiciones '!$E$5:$E$550,A16,'Exhibiciones '!$AF$5:$AF$550),"")</f>
        <v>0</v>
      </c>
      <c r="T16" s="220" t="n">
        <f aca="false">IFERROR(SUMIF('Exhibiciones '!$E$5:$E$550,A16,'Exhibiciones '!$AG$5:$AG$550),"-")</f>
        <v>0</v>
      </c>
      <c r="U16" s="220" t="n">
        <v>0</v>
      </c>
      <c r="V16" s="220" t="n">
        <v>0</v>
      </c>
      <c r="W16" s="220" t="n">
        <v>0</v>
      </c>
      <c r="X16" s="220" t="n">
        <v>0</v>
      </c>
      <c r="Y16" s="220" t="n">
        <v>0</v>
      </c>
      <c r="Z16" s="220" t="n">
        <v>0</v>
      </c>
      <c r="AA16" s="220" t="n">
        <v>0</v>
      </c>
      <c r="AB16" s="220" t="n">
        <v>0</v>
      </c>
      <c r="AC16" s="220" t="n">
        <v>0</v>
      </c>
      <c r="AD16" s="220" t="n">
        <v>0</v>
      </c>
      <c r="AE16" s="220" t="n">
        <v>0</v>
      </c>
      <c r="AF16" s="220" t="n">
        <v>0</v>
      </c>
      <c r="AG16" s="220" t="n">
        <v>136867</v>
      </c>
      <c r="AH16" s="220" t="str">
        <f aca="false">IFERROR(VLOOKUP(AG16,'Plantilla y Concentrado'!$B$4:$C$677,2,0),"")</f>
        <v>Barba Ramirez Jatziri Lizeth</v>
      </c>
      <c r="AI16" s="203"/>
      <c r="AJ16" s="203"/>
      <c r="AK16" s="203"/>
      <c r="AL16" s="203"/>
      <c r="AM16" s="203"/>
      <c r="AN16" s="203"/>
      <c r="AO16" s="203"/>
      <c r="AP16" s="203"/>
      <c r="AQ16" s="203"/>
      <c r="AR16" s="203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3"/>
      <c r="BQ16" s="203"/>
      <c r="BR16" s="203"/>
      <c r="BS16" s="203"/>
      <c r="BT16" s="203"/>
      <c r="BU16" s="203"/>
      <c r="BV16" s="203"/>
      <c r="BW16" s="203"/>
      <c r="BX16" s="203"/>
      <c r="BY16" s="203"/>
      <c r="BZ16" s="203"/>
      <c r="CA16" s="203"/>
      <c r="CB16" s="203"/>
      <c r="CC16" s="203"/>
      <c r="CD16" s="203"/>
      <c r="CE16" s="203"/>
      <c r="CF16" s="203"/>
      <c r="CG16" s="203"/>
      <c r="CH16" s="203"/>
      <c r="CI16" s="203"/>
      <c r="CJ16" s="203"/>
      <c r="CK16" s="203"/>
      <c r="CL16" s="203"/>
      <c r="CM16" s="203"/>
      <c r="CN16" s="203"/>
      <c r="CO16" s="203"/>
      <c r="CP16" s="203"/>
      <c r="CQ16" s="203"/>
      <c r="CR16" s="203"/>
      <c r="CS16" s="203"/>
      <c r="CT16" s="203"/>
      <c r="CU16" s="203"/>
      <c r="CV16" s="203"/>
      <c r="CW16" s="203"/>
      <c r="CX16" s="203"/>
      <c r="CY16" s="203"/>
      <c r="CZ16" s="203"/>
      <c r="DA16" s="203"/>
      <c r="DB16" s="203"/>
      <c r="DC16" s="203"/>
      <c r="DD16" s="203"/>
      <c r="DE16" s="203"/>
      <c r="DF16" s="203"/>
      <c r="DG16" s="203"/>
      <c r="DH16" s="203"/>
      <c r="DI16" s="203"/>
      <c r="DJ16" s="203"/>
      <c r="DK16" s="203"/>
      <c r="DL16" s="203"/>
      <c r="DM16" s="203"/>
      <c r="DN16" s="203"/>
      <c r="DO16" s="203"/>
      <c r="DP16" s="203"/>
      <c r="DQ16" s="203"/>
      <c r="DR16" s="203"/>
      <c r="DS16" s="203"/>
      <c r="DT16" s="203"/>
      <c r="DU16" s="203"/>
      <c r="DV16" s="203"/>
      <c r="DW16" s="203"/>
      <c r="DX16" s="203"/>
      <c r="DY16" s="203"/>
      <c r="DZ16" s="203"/>
      <c r="EA16" s="203"/>
      <c r="EB16" s="203"/>
      <c r="EC16" s="203"/>
      <c r="ED16" s="203"/>
      <c r="EE16" s="203"/>
      <c r="EF16" s="203"/>
      <c r="EG16" s="203"/>
      <c r="EH16" s="203"/>
      <c r="EI16" s="203"/>
      <c r="EJ16" s="203"/>
      <c r="EK16" s="203"/>
      <c r="EL16" s="203"/>
      <c r="EM16" s="203"/>
      <c r="EN16" s="203"/>
      <c r="EO16" s="203"/>
      <c r="EP16" s="203"/>
      <c r="EQ16" s="203"/>
      <c r="ER16" s="203"/>
      <c r="ES16" s="203"/>
      <c r="ET16" s="203"/>
      <c r="EU16" s="203"/>
      <c r="EV16" s="203"/>
      <c r="EW16" s="203"/>
      <c r="EX16" s="203"/>
      <c r="EY16" s="203"/>
      <c r="EZ16" s="203"/>
      <c r="FA16" s="203"/>
      <c r="FB16" s="203"/>
      <c r="FC16" s="203"/>
      <c r="FD16" s="203"/>
      <c r="FE16" s="203"/>
      <c r="FF16" s="203"/>
      <c r="FG16" s="203"/>
      <c r="FH16" s="203"/>
      <c r="FI16" s="203"/>
      <c r="FJ16" s="203"/>
      <c r="FK16" s="203"/>
      <c r="FL16" s="203"/>
      <c r="FM16" s="203"/>
      <c r="FN16" s="203"/>
      <c r="FO16" s="203"/>
      <c r="FP16" s="203"/>
      <c r="FQ16" s="203"/>
      <c r="FR16" s="203"/>
      <c r="FS16" s="203"/>
      <c r="FT16" s="203"/>
      <c r="FU16" s="203"/>
      <c r="FV16" s="203"/>
      <c r="FW16" s="203"/>
      <c r="FX16" s="203"/>
      <c r="FY16" s="203"/>
      <c r="FZ16" s="203"/>
      <c r="GA16" s="203"/>
      <c r="GB16" s="203"/>
      <c r="GC16" s="203"/>
      <c r="GD16" s="203"/>
      <c r="GE16" s="203"/>
      <c r="GF16" s="203"/>
      <c r="GG16" s="203"/>
      <c r="GH16" s="203"/>
      <c r="GI16" s="203"/>
      <c r="GJ16" s="203"/>
      <c r="GK16" s="203"/>
      <c r="GL16" s="203"/>
      <c r="GM16" s="203"/>
      <c r="GN16" s="203"/>
      <c r="GO16" s="203"/>
      <c r="GP16" s="203"/>
      <c r="GQ16" s="203"/>
      <c r="GR16" s="203"/>
      <c r="GS16" s="203"/>
      <c r="GT16" s="203"/>
      <c r="GU16" s="203"/>
      <c r="GV16" s="203"/>
      <c r="GW16" s="203"/>
      <c r="GX16" s="203"/>
      <c r="GY16" s="203"/>
      <c r="GZ16" s="203"/>
      <c r="HA16" s="203"/>
      <c r="HB16" s="203"/>
      <c r="HC16" s="203"/>
      <c r="HD16" s="203"/>
      <c r="HE16" s="203"/>
      <c r="HF16" s="203"/>
      <c r="HG16" s="203"/>
      <c r="HH16" s="203"/>
      <c r="HI16" s="203"/>
      <c r="HJ16" s="203"/>
      <c r="HK16" s="203"/>
      <c r="HL16" s="203"/>
      <c r="HM16" s="203"/>
    </row>
    <row r="17" s="219" customFormat="true" ht="30.75" hidden="false" customHeight="true" outlineLevel="0" collapsed="false">
      <c r="A17" s="216" t="n">
        <v>20</v>
      </c>
      <c r="B17" s="216" t="n">
        <v>252</v>
      </c>
      <c r="C17" s="220" t="n">
        <v>231</v>
      </c>
      <c r="D17" s="216" t="n">
        <v>1</v>
      </c>
      <c r="E17" s="216" t="n">
        <v>0</v>
      </c>
      <c r="F17" s="216" t="n">
        <v>0</v>
      </c>
      <c r="G17" s="216" t="n">
        <v>0</v>
      </c>
      <c r="H17" s="216" t="n">
        <v>0</v>
      </c>
      <c r="I17" s="216" t="n">
        <v>0</v>
      </c>
      <c r="J17" s="216" t="n">
        <v>0</v>
      </c>
      <c r="K17" s="216" t="n">
        <v>0</v>
      </c>
      <c r="L17" s="216" t="n">
        <v>1</v>
      </c>
      <c r="M17" s="216" t="n">
        <v>0</v>
      </c>
      <c r="N17" s="216" t="n">
        <v>0</v>
      </c>
      <c r="O17" s="216" t="n">
        <v>0</v>
      </c>
      <c r="P17" s="216" t="n">
        <v>0</v>
      </c>
      <c r="Q17" s="216" t="n">
        <v>0</v>
      </c>
      <c r="R17" s="217" t="n">
        <f aca="false">($W$4*(SUM(D17:Q17)))</f>
        <v>1084</v>
      </c>
      <c r="S17" s="216" t="n">
        <f aca="false">IFERROR(SUMIF('Exhibiciones '!$E$5:$E$550,A17,'Exhibiciones '!$AF$5:$AF$550),"")</f>
        <v>0</v>
      </c>
      <c r="T17" s="216" t="n">
        <f aca="false">IFERROR(SUMIF('Exhibiciones '!$E$5:$E$550,A17,'Exhibiciones '!$AG$5:$AG$550),"-")</f>
        <v>0</v>
      </c>
      <c r="U17" s="216" t="n">
        <v>0</v>
      </c>
      <c r="V17" s="216" t="n">
        <v>3</v>
      </c>
      <c r="W17" s="216" t="n">
        <v>0</v>
      </c>
      <c r="X17" s="216" t="n">
        <v>0</v>
      </c>
      <c r="Y17" s="216" t="n">
        <v>0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0</v>
      </c>
      <c r="AG17" s="216" t="n">
        <v>155938</v>
      </c>
      <c r="AH17" s="216" t="str">
        <f aca="false">IFERROR(VLOOKUP(AG17,'Plantilla y Concentrado'!$B$4:$C$677,2,0),"")</f>
        <v>Aguilar Flores Erika Jazmin</v>
      </c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3"/>
      <c r="BE17" s="203"/>
      <c r="BF17" s="203"/>
      <c r="BG17" s="203"/>
      <c r="BH17" s="203"/>
      <c r="BI17" s="203"/>
      <c r="BJ17" s="203"/>
      <c r="BK17" s="203"/>
      <c r="BL17" s="203"/>
      <c r="BM17" s="203"/>
      <c r="BN17" s="203"/>
      <c r="BO17" s="203"/>
      <c r="BP17" s="203"/>
      <c r="BQ17" s="203"/>
      <c r="BR17" s="203"/>
      <c r="BS17" s="203"/>
      <c r="BT17" s="203"/>
      <c r="BU17" s="203"/>
      <c r="BV17" s="203"/>
      <c r="BW17" s="203"/>
      <c r="BX17" s="203"/>
      <c r="BY17" s="203"/>
      <c r="BZ17" s="203"/>
      <c r="CA17" s="203"/>
      <c r="CB17" s="203"/>
      <c r="CC17" s="203"/>
      <c r="CD17" s="203"/>
      <c r="CE17" s="203"/>
      <c r="CF17" s="203"/>
      <c r="CG17" s="203"/>
      <c r="CH17" s="203"/>
      <c r="CI17" s="203"/>
      <c r="CJ17" s="203"/>
      <c r="CK17" s="203"/>
      <c r="CL17" s="203"/>
      <c r="CM17" s="203"/>
      <c r="CN17" s="203"/>
      <c r="CO17" s="203"/>
      <c r="CP17" s="203"/>
      <c r="CQ17" s="203"/>
      <c r="CR17" s="203"/>
      <c r="CS17" s="203"/>
      <c r="CT17" s="203"/>
      <c r="CU17" s="203"/>
      <c r="CV17" s="203"/>
      <c r="CW17" s="203"/>
      <c r="CX17" s="203"/>
      <c r="CY17" s="203"/>
      <c r="CZ17" s="203"/>
      <c r="DA17" s="203"/>
      <c r="DB17" s="203"/>
      <c r="DC17" s="203"/>
      <c r="DD17" s="203"/>
      <c r="DE17" s="203"/>
      <c r="DF17" s="203"/>
      <c r="DG17" s="203"/>
      <c r="DH17" s="203"/>
      <c r="DI17" s="203"/>
      <c r="DJ17" s="203"/>
      <c r="DK17" s="203"/>
      <c r="DL17" s="203"/>
      <c r="DM17" s="203"/>
      <c r="DN17" s="203"/>
      <c r="DO17" s="203"/>
      <c r="DP17" s="203"/>
      <c r="DQ17" s="203"/>
      <c r="DR17" s="203"/>
      <c r="DS17" s="203"/>
      <c r="DT17" s="203"/>
      <c r="DU17" s="203"/>
      <c r="DV17" s="203"/>
      <c r="DW17" s="203"/>
      <c r="DX17" s="203"/>
      <c r="DY17" s="203"/>
      <c r="DZ17" s="203"/>
      <c r="EA17" s="203"/>
      <c r="EB17" s="203"/>
      <c r="EC17" s="203"/>
      <c r="ED17" s="203"/>
      <c r="EE17" s="203"/>
      <c r="EF17" s="203"/>
      <c r="EG17" s="203"/>
      <c r="EH17" s="203"/>
      <c r="EI17" s="203"/>
      <c r="EJ17" s="203"/>
      <c r="EK17" s="203"/>
      <c r="EL17" s="203"/>
      <c r="EM17" s="203"/>
      <c r="EN17" s="203"/>
      <c r="EO17" s="203"/>
      <c r="EP17" s="203"/>
      <c r="EQ17" s="203"/>
      <c r="ER17" s="203"/>
      <c r="ES17" s="203"/>
      <c r="ET17" s="203"/>
      <c r="EU17" s="203"/>
      <c r="EV17" s="203"/>
      <c r="EW17" s="203"/>
      <c r="EX17" s="203"/>
      <c r="EY17" s="203"/>
      <c r="EZ17" s="203"/>
      <c r="FA17" s="203"/>
      <c r="FB17" s="203"/>
      <c r="FC17" s="203"/>
      <c r="FD17" s="203"/>
      <c r="FE17" s="203"/>
      <c r="FF17" s="203"/>
      <c r="FG17" s="203"/>
      <c r="FH17" s="203"/>
      <c r="FI17" s="203"/>
      <c r="FJ17" s="203"/>
      <c r="FK17" s="203"/>
      <c r="FL17" s="203"/>
      <c r="FM17" s="203"/>
      <c r="FN17" s="203"/>
      <c r="FO17" s="203"/>
      <c r="FP17" s="203"/>
      <c r="FQ17" s="203"/>
      <c r="FR17" s="203"/>
      <c r="FS17" s="203"/>
      <c r="FT17" s="203"/>
      <c r="FU17" s="203"/>
      <c r="FV17" s="203"/>
      <c r="FW17" s="203"/>
      <c r="FX17" s="203"/>
      <c r="FY17" s="203"/>
      <c r="FZ17" s="203"/>
      <c r="GA17" s="203"/>
      <c r="GB17" s="203"/>
      <c r="GC17" s="203"/>
      <c r="GD17" s="203"/>
      <c r="GE17" s="203"/>
      <c r="GF17" s="203"/>
      <c r="GG17" s="203"/>
      <c r="GH17" s="203"/>
      <c r="GI17" s="203"/>
      <c r="GJ17" s="203"/>
      <c r="GK17" s="203"/>
      <c r="GL17" s="203"/>
      <c r="GM17" s="203"/>
      <c r="GN17" s="203"/>
      <c r="GO17" s="203"/>
      <c r="GP17" s="203"/>
      <c r="GQ17" s="203"/>
      <c r="GR17" s="203"/>
      <c r="GS17" s="203"/>
      <c r="GT17" s="203"/>
      <c r="GU17" s="203"/>
      <c r="GV17" s="203"/>
      <c r="GW17" s="203"/>
      <c r="GX17" s="203"/>
      <c r="GY17" s="203"/>
      <c r="GZ17" s="203"/>
      <c r="HA17" s="203"/>
      <c r="HB17" s="203"/>
      <c r="HC17" s="203"/>
      <c r="HD17" s="203"/>
      <c r="HE17" s="203"/>
      <c r="HF17" s="203"/>
      <c r="HG17" s="203"/>
      <c r="HH17" s="203"/>
      <c r="HI17" s="203"/>
      <c r="HJ17" s="203"/>
      <c r="HK17" s="203"/>
      <c r="HL17" s="203"/>
      <c r="HM17" s="203"/>
    </row>
    <row r="18" s="219" customFormat="true" ht="30.75" hidden="false" customHeight="true" outlineLevel="0" collapsed="false">
      <c r="A18" s="220" t="n">
        <v>21</v>
      </c>
      <c r="B18" s="220" t="n">
        <v>199</v>
      </c>
      <c r="C18" s="216" t="n">
        <v>199</v>
      </c>
      <c r="D18" s="220" t="n">
        <v>0</v>
      </c>
      <c r="E18" s="220" t="n">
        <v>0</v>
      </c>
      <c r="F18" s="220" t="n">
        <v>0</v>
      </c>
      <c r="G18" s="220" t="n">
        <v>0</v>
      </c>
      <c r="H18" s="220" t="n">
        <v>0</v>
      </c>
      <c r="I18" s="220" t="n">
        <v>0</v>
      </c>
      <c r="J18" s="220" t="n">
        <v>0</v>
      </c>
      <c r="K18" s="220" t="n">
        <v>0</v>
      </c>
      <c r="L18" s="220" t="n">
        <v>0</v>
      </c>
      <c r="M18" s="220" t="n">
        <v>0</v>
      </c>
      <c r="N18" s="220" t="n">
        <v>0</v>
      </c>
      <c r="O18" s="220" t="n">
        <v>0</v>
      </c>
      <c r="P18" s="220" t="n">
        <v>0</v>
      </c>
      <c r="Q18" s="220" t="n">
        <v>0</v>
      </c>
      <c r="R18" s="221" t="n">
        <f aca="false">($W$4*(SUM(D18:Q18)))</f>
        <v>0</v>
      </c>
      <c r="S18" s="220" t="n">
        <f aca="false">IFERROR(SUMIF('Exhibiciones '!$E$5:$E$550,A18,'Exhibiciones '!$AF$5:$AF$550),"")</f>
        <v>0</v>
      </c>
      <c r="T18" s="220" t="n">
        <f aca="false">IFERROR(SUMIF('Exhibiciones '!$E$5:$E$550,A18,'Exhibiciones '!$AG$5:$AG$550),"-")</f>
        <v>0</v>
      </c>
      <c r="U18" s="220" t="n">
        <v>0</v>
      </c>
      <c r="V18" s="220" t="n">
        <v>0</v>
      </c>
      <c r="W18" s="220" t="n">
        <v>0</v>
      </c>
      <c r="X18" s="220" t="n">
        <v>0</v>
      </c>
      <c r="Y18" s="220" t="n">
        <v>0</v>
      </c>
      <c r="Z18" s="220" t="n">
        <v>0</v>
      </c>
      <c r="AA18" s="220" t="n">
        <v>0</v>
      </c>
      <c r="AB18" s="220" t="n">
        <v>0</v>
      </c>
      <c r="AC18" s="220" t="n">
        <v>0</v>
      </c>
      <c r="AD18" s="220" t="n">
        <v>0</v>
      </c>
      <c r="AE18" s="220" t="n">
        <v>0</v>
      </c>
      <c r="AF18" s="220" t="n">
        <v>0</v>
      </c>
      <c r="AG18" s="220" t="n">
        <v>154648</v>
      </c>
      <c r="AH18" s="220" t="str">
        <f aca="false">IFERROR(VLOOKUP(AG18,'Plantilla y Concentrado'!$B$4:$C$677,2,0),"")</f>
        <v>Sanchez Vazquez Anayareli</v>
      </c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203"/>
      <c r="BI18" s="203"/>
      <c r="BJ18" s="203"/>
      <c r="BK18" s="203"/>
      <c r="BL18" s="203"/>
      <c r="BM18" s="203"/>
      <c r="BN18" s="203"/>
      <c r="BO18" s="203"/>
      <c r="BP18" s="203"/>
      <c r="BQ18" s="203"/>
      <c r="BR18" s="203"/>
      <c r="BS18" s="203"/>
      <c r="BT18" s="203"/>
      <c r="BU18" s="203"/>
      <c r="BV18" s="203"/>
      <c r="BW18" s="203"/>
      <c r="BX18" s="203"/>
      <c r="BY18" s="203"/>
      <c r="BZ18" s="203"/>
      <c r="CA18" s="203"/>
      <c r="CB18" s="203"/>
      <c r="CC18" s="203"/>
      <c r="CD18" s="203"/>
      <c r="CE18" s="203"/>
      <c r="CF18" s="203"/>
      <c r="CG18" s="203"/>
      <c r="CH18" s="203"/>
      <c r="CI18" s="203"/>
      <c r="CJ18" s="203"/>
      <c r="CK18" s="203"/>
      <c r="CL18" s="203"/>
      <c r="CM18" s="203"/>
      <c r="CN18" s="203"/>
      <c r="CO18" s="203"/>
      <c r="CP18" s="203"/>
      <c r="CQ18" s="203"/>
      <c r="CR18" s="203"/>
      <c r="CS18" s="203"/>
      <c r="CT18" s="203"/>
      <c r="CU18" s="203"/>
      <c r="CV18" s="203"/>
      <c r="CW18" s="203"/>
      <c r="CX18" s="203"/>
      <c r="CY18" s="203"/>
      <c r="CZ18" s="203"/>
      <c r="DA18" s="203"/>
      <c r="DB18" s="203"/>
      <c r="DC18" s="203"/>
      <c r="DD18" s="203"/>
      <c r="DE18" s="203"/>
      <c r="DF18" s="203"/>
      <c r="DG18" s="203"/>
      <c r="DH18" s="203"/>
      <c r="DI18" s="203"/>
      <c r="DJ18" s="203"/>
      <c r="DK18" s="203"/>
      <c r="DL18" s="203"/>
      <c r="DM18" s="203"/>
      <c r="DN18" s="203"/>
      <c r="DO18" s="203"/>
      <c r="DP18" s="203"/>
      <c r="DQ18" s="203"/>
      <c r="DR18" s="203"/>
      <c r="DS18" s="203"/>
      <c r="DT18" s="203"/>
      <c r="DU18" s="203"/>
      <c r="DV18" s="203"/>
      <c r="DW18" s="203"/>
      <c r="DX18" s="203"/>
      <c r="DY18" s="203"/>
      <c r="DZ18" s="203"/>
      <c r="EA18" s="203"/>
      <c r="EB18" s="203"/>
      <c r="EC18" s="203"/>
      <c r="ED18" s="203"/>
      <c r="EE18" s="203"/>
      <c r="EF18" s="203"/>
      <c r="EG18" s="203"/>
      <c r="EH18" s="203"/>
      <c r="EI18" s="203"/>
      <c r="EJ18" s="203"/>
      <c r="EK18" s="203"/>
      <c r="EL18" s="203"/>
      <c r="EM18" s="203"/>
      <c r="EN18" s="203"/>
      <c r="EO18" s="203"/>
      <c r="EP18" s="203"/>
      <c r="EQ18" s="203"/>
      <c r="ER18" s="203"/>
      <c r="ES18" s="203"/>
      <c r="ET18" s="203"/>
      <c r="EU18" s="203"/>
      <c r="EV18" s="203"/>
      <c r="EW18" s="203"/>
      <c r="EX18" s="203"/>
      <c r="EY18" s="203"/>
      <c r="EZ18" s="203"/>
      <c r="FA18" s="203"/>
      <c r="FB18" s="203"/>
      <c r="FC18" s="203"/>
      <c r="FD18" s="203"/>
      <c r="FE18" s="203"/>
      <c r="FF18" s="203"/>
      <c r="FG18" s="203"/>
      <c r="FH18" s="203"/>
      <c r="FI18" s="203"/>
      <c r="FJ18" s="203"/>
      <c r="FK18" s="203"/>
      <c r="FL18" s="203"/>
      <c r="FM18" s="203"/>
      <c r="FN18" s="203"/>
      <c r="FO18" s="203"/>
      <c r="FP18" s="203"/>
      <c r="FQ18" s="203"/>
      <c r="FR18" s="203"/>
      <c r="FS18" s="203"/>
      <c r="FT18" s="203"/>
      <c r="FU18" s="203"/>
      <c r="FV18" s="203"/>
      <c r="FW18" s="203"/>
      <c r="FX18" s="203"/>
      <c r="FY18" s="203"/>
      <c r="FZ18" s="203"/>
      <c r="GA18" s="203"/>
      <c r="GB18" s="203"/>
      <c r="GC18" s="203"/>
      <c r="GD18" s="203"/>
      <c r="GE18" s="203"/>
      <c r="GF18" s="203"/>
      <c r="GG18" s="203"/>
      <c r="GH18" s="203"/>
      <c r="GI18" s="203"/>
      <c r="GJ18" s="203"/>
      <c r="GK18" s="203"/>
      <c r="GL18" s="203"/>
      <c r="GM18" s="203"/>
      <c r="GN18" s="203"/>
      <c r="GO18" s="203"/>
      <c r="GP18" s="203"/>
      <c r="GQ18" s="203"/>
      <c r="GR18" s="203"/>
      <c r="GS18" s="203"/>
      <c r="GT18" s="203"/>
      <c r="GU18" s="203"/>
      <c r="GV18" s="203"/>
      <c r="GW18" s="203"/>
      <c r="GX18" s="203"/>
      <c r="GY18" s="203"/>
      <c r="GZ18" s="203"/>
      <c r="HA18" s="203"/>
      <c r="HB18" s="203"/>
      <c r="HC18" s="203"/>
      <c r="HD18" s="203"/>
      <c r="HE18" s="203"/>
      <c r="HF18" s="203"/>
      <c r="HG18" s="203"/>
      <c r="HH18" s="203"/>
      <c r="HI18" s="203"/>
      <c r="HJ18" s="203"/>
      <c r="HK18" s="203"/>
      <c r="HL18" s="203"/>
      <c r="HM18" s="203"/>
    </row>
    <row r="19" s="219" customFormat="true" ht="30.75" hidden="false" customHeight="true" outlineLevel="0" collapsed="false">
      <c r="A19" s="216" t="n">
        <v>22</v>
      </c>
      <c r="B19" s="216" t="n">
        <v>284</v>
      </c>
      <c r="C19" s="220" t="n">
        <v>232</v>
      </c>
      <c r="D19" s="216" t="n">
        <v>0</v>
      </c>
      <c r="E19" s="216" t="n">
        <v>0</v>
      </c>
      <c r="F19" s="216" t="n">
        <v>0</v>
      </c>
      <c r="G19" s="216" t="n">
        <v>0</v>
      </c>
      <c r="H19" s="216" t="n">
        <v>0</v>
      </c>
      <c r="I19" s="216" t="n">
        <v>0</v>
      </c>
      <c r="J19" s="216" t="n">
        <v>0</v>
      </c>
      <c r="K19" s="216" t="n">
        <v>0</v>
      </c>
      <c r="L19" s="216" t="n">
        <v>0</v>
      </c>
      <c r="M19" s="216" t="n">
        <v>0</v>
      </c>
      <c r="N19" s="216" t="n">
        <v>0</v>
      </c>
      <c r="O19" s="216" t="n">
        <v>0</v>
      </c>
      <c r="P19" s="216" t="n">
        <v>0</v>
      </c>
      <c r="Q19" s="216" t="n">
        <v>0</v>
      </c>
      <c r="R19" s="217" t="n">
        <f aca="false">($W$4*(SUM(D19:Q19)))</f>
        <v>0</v>
      </c>
      <c r="S19" s="216" t="n">
        <f aca="false">IFERROR(SUMIF('Exhibiciones '!$E$5:$E$550,A19,'Exhibiciones '!$AF$5:$AF$550),"")</f>
        <v>0</v>
      </c>
      <c r="T19" s="216" t="n">
        <f aca="false">IFERROR(SUMIF('Exhibiciones '!$E$5:$E$550,A19,'Exhibiciones '!$AG$5:$AG$550),"-")</f>
        <v>0</v>
      </c>
      <c r="U19" s="216" t="n">
        <v>1</v>
      </c>
      <c r="V19" s="216" t="n">
        <v>0</v>
      </c>
      <c r="W19" s="216" t="n">
        <v>0</v>
      </c>
      <c r="X19" s="216" t="n">
        <v>0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</v>
      </c>
      <c r="AF19" s="216" t="n">
        <v>0</v>
      </c>
      <c r="AG19" s="216" t="n">
        <v>158001</v>
      </c>
      <c r="AH19" s="216" t="str">
        <f aca="false">IFERROR(VLOOKUP(AG19,'Plantilla y Concentrado'!$B$4:$C$677,2,0),"")</f>
        <v>Nuñez Garcia Clarissa Naomi</v>
      </c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3"/>
      <c r="BN19" s="203"/>
      <c r="BO19" s="203"/>
      <c r="BP19" s="203"/>
      <c r="BQ19" s="203"/>
      <c r="BR19" s="203"/>
      <c r="BS19" s="203"/>
      <c r="BT19" s="203"/>
      <c r="BU19" s="203"/>
      <c r="BV19" s="203"/>
      <c r="BW19" s="203"/>
      <c r="BX19" s="203"/>
      <c r="BY19" s="203"/>
      <c r="BZ19" s="203"/>
      <c r="CA19" s="203"/>
      <c r="CB19" s="203"/>
      <c r="CC19" s="203"/>
      <c r="CD19" s="203"/>
      <c r="CE19" s="203"/>
      <c r="CF19" s="203"/>
      <c r="CG19" s="203"/>
      <c r="CH19" s="203"/>
      <c r="CI19" s="203"/>
      <c r="CJ19" s="203"/>
      <c r="CK19" s="203"/>
      <c r="CL19" s="203"/>
      <c r="CM19" s="203"/>
      <c r="CN19" s="203"/>
      <c r="CO19" s="203"/>
      <c r="CP19" s="203"/>
      <c r="CQ19" s="203"/>
      <c r="CR19" s="203"/>
      <c r="CS19" s="203"/>
      <c r="CT19" s="203"/>
      <c r="CU19" s="203"/>
      <c r="CV19" s="203"/>
      <c r="CW19" s="203"/>
      <c r="CX19" s="203"/>
      <c r="CY19" s="203"/>
      <c r="CZ19" s="203"/>
      <c r="DA19" s="203"/>
      <c r="DB19" s="203"/>
      <c r="DC19" s="203"/>
      <c r="DD19" s="203"/>
      <c r="DE19" s="203"/>
      <c r="DF19" s="203"/>
      <c r="DG19" s="203"/>
      <c r="DH19" s="203"/>
      <c r="DI19" s="203"/>
      <c r="DJ19" s="203"/>
      <c r="DK19" s="203"/>
      <c r="DL19" s="203"/>
      <c r="DM19" s="203"/>
      <c r="DN19" s="203"/>
      <c r="DO19" s="203"/>
      <c r="DP19" s="203"/>
      <c r="DQ19" s="203"/>
      <c r="DR19" s="203"/>
      <c r="DS19" s="203"/>
      <c r="DT19" s="203"/>
      <c r="DU19" s="203"/>
      <c r="DV19" s="203"/>
      <c r="DW19" s="203"/>
      <c r="DX19" s="203"/>
      <c r="DY19" s="203"/>
      <c r="DZ19" s="203"/>
      <c r="EA19" s="203"/>
      <c r="EB19" s="203"/>
      <c r="EC19" s="203"/>
      <c r="ED19" s="203"/>
      <c r="EE19" s="203"/>
      <c r="EF19" s="203"/>
      <c r="EG19" s="203"/>
      <c r="EH19" s="203"/>
      <c r="EI19" s="203"/>
      <c r="EJ19" s="203"/>
      <c r="EK19" s="203"/>
      <c r="EL19" s="203"/>
      <c r="EM19" s="203"/>
      <c r="EN19" s="203"/>
      <c r="EO19" s="203"/>
      <c r="EP19" s="203"/>
      <c r="EQ19" s="203"/>
      <c r="ER19" s="203"/>
      <c r="ES19" s="203"/>
      <c r="ET19" s="203"/>
      <c r="EU19" s="203"/>
      <c r="EV19" s="203"/>
      <c r="EW19" s="203"/>
      <c r="EX19" s="203"/>
      <c r="EY19" s="203"/>
      <c r="EZ19" s="203"/>
      <c r="FA19" s="203"/>
      <c r="FB19" s="203"/>
      <c r="FC19" s="203"/>
      <c r="FD19" s="203"/>
      <c r="FE19" s="203"/>
      <c r="FF19" s="203"/>
      <c r="FG19" s="203"/>
      <c r="FH19" s="203"/>
      <c r="FI19" s="203"/>
      <c r="FJ19" s="203"/>
      <c r="FK19" s="203"/>
      <c r="FL19" s="203"/>
      <c r="FM19" s="203"/>
      <c r="FN19" s="203"/>
      <c r="FO19" s="203"/>
      <c r="FP19" s="203"/>
      <c r="FQ19" s="203"/>
      <c r="FR19" s="203"/>
      <c r="FS19" s="203"/>
      <c r="FT19" s="203"/>
      <c r="FU19" s="203"/>
      <c r="FV19" s="203"/>
      <c r="FW19" s="203"/>
      <c r="FX19" s="203"/>
      <c r="FY19" s="203"/>
      <c r="FZ19" s="203"/>
      <c r="GA19" s="203"/>
      <c r="GB19" s="203"/>
      <c r="GC19" s="203"/>
      <c r="GD19" s="203"/>
      <c r="GE19" s="203"/>
      <c r="GF19" s="203"/>
      <c r="GG19" s="203"/>
      <c r="GH19" s="203"/>
      <c r="GI19" s="203"/>
      <c r="GJ19" s="203"/>
      <c r="GK19" s="203"/>
      <c r="GL19" s="203"/>
      <c r="GM19" s="203"/>
      <c r="GN19" s="203"/>
      <c r="GO19" s="203"/>
      <c r="GP19" s="203"/>
      <c r="GQ19" s="203"/>
      <c r="GR19" s="203"/>
      <c r="GS19" s="203"/>
      <c r="GT19" s="203"/>
      <c r="GU19" s="203"/>
      <c r="GV19" s="203"/>
      <c r="GW19" s="203"/>
      <c r="GX19" s="203"/>
      <c r="GY19" s="203"/>
      <c r="GZ19" s="203"/>
      <c r="HA19" s="203"/>
      <c r="HB19" s="203"/>
      <c r="HC19" s="203"/>
      <c r="HD19" s="203"/>
      <c r="HE19" s="203"/>
      <c r="HF19" s="203"/>
      <c r="HG19" s="203"/>
      <c r="HH19" s="203"/>
      <c r="HI19" s="203"/>
      <c r="HJ19" s="203"/>
      <c r="HK19" s="203"/>
      <c r="HL19" s="203"/>
      <c r="HM19" s="203"/>
    </row>
    <row r="20" s="219" customFormat="true" ht="30.75" hidden="false" customHeight="true" outlineLevel="0" collapsed="false">
      <c r="A20" s="220" t="n">
        <v>23</v>
      </c>
      <c r="B20" s="220" t="n">
        <v>263</v>
      </c>
      <c r="C20" s="216" t="n">
        <v>263</v>
      </c>
      <c r="D20" s="220" t="n">
        <v>0</v>
      </c>
      <c r="E20" s="220" t="n">
        <v>0</v>
      </c>
      <c r="F20" s="220" t="n">
        <v>0</v>
      </c>
      <c r="G20" s="220" t="n">
        <v>0</v>
      </c>
      <c r="H20" s="220" t="n">
        <v>0</v>
      </c>
      <c r="I20" s="220" t="n">
        <v>0</v>
      </c>
      <c r="J20" s="220" t="n">
        <v>0</v>
      </c>
      <c r="K20" s="220" t="n">
        <v>0</v>
      </c>
      <c r="L20" s="220" t="n">
        <v>0</v>
      </c>
      <c r="M20" s="220" t="n">
        <v>0</v>
      </c>
      <c r="N20" s="220" t="n">
        <v>0</v>
      </c>
      <c r="O20" s="220" t="n">
        <v>0</v>
      </c>
      <c r="P20" s="220" t="n">
        <v>0</v>
      </c>
      <c r="Q20" s="220" t="n">
        <v>0</v>
      </c>
      <c r="R20" s="221" t="n">
        <f aca="false">($W$4*(SUM(D20:Q20)))</f>
        <v>0</v>
      </c>
      <c r="S20" s="220" t="n">
        <f aca="false">IFERROR(SUMIF('Exhibiciones '!$E$5:$E$550,A20,'Exhibiciones '!$AF$5:$AF$550),"")</f>
        <v>0</v>
      </c>
      <c r="T20" s="220" t="n">
        <f aca="false">IFERROR(SUMIF('Exhibiciones '!$E$5:$E$550,A20,'Exhibiciones '!$AG$5:$AG$550),"-")</f>
        <v>0</v>
      </c>
      <c r="U20" s="220" t="n">
        <v>0</v>
      </c>
      <c r="V20" s="220" t="n">
        <v>0</v>
      </c>
      <c r="W20" s="220" t="n">
        <v>0</v>
      </c>
      <c r="X20" s="220" t="n">
        <v>0</v>
      </c>
      <c r="Y20" s="220" t="n">
        <v>0</v>
      </c>
      <c r="Z20" s="220" t="n">
        <v>0</v>
      </c>
      <c r="AA20" s="220" t="n">
        <v>0</v>
      </c>
      <c r="AB20" s="220" t="n">
        <v>0</v>
      </c>
      <c r="AC20" s="220" t="n">
        <v>0</v>
      </c>
      <c r="AD20" s="220" t="n">
        <v>0</v>
      </c>
      <c r="AE20" s="220" t="n">
        <v>0</v>
      </c>
      <c r="AF20" s="220" t="n">
        <v>0</v>
      </c>
      <c r="AG20" s="220" t="n">
        <v>155938</v>
      </c>
      <c r="AH20" s="220" t="str">
        <f aca="false">IFERROR(VLOOKUP(AG20,'Plantilla y Concentrado'!$B$4:$C$677,2,0),"")</f>
        <v>Aguilar Flores Erika Jazmin</v>
      </c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3"/>
      <c r="BK20" s="203"/>
      <c r="BL20" s="203"/>
      <c r="BM20" s="203"/>
      <c r="BN20" s="203"/>
      <c r="BO20" s="203"/>
      <c r="BP20" s="203"/>
      <c r="BQ20" s="203"/>
      <c r="BR20" s="203"/>
      <c r="BS20" s="203"/>
      <c r="BT20" s="203"/>
      <c r="BU20" s="203"/>
      <c r="BV20" s="203"/>
      <c r="BW20" s="203"/>
      <c r="BX20" s="203"/>
      <c r="BY20" s="203"/>
      <c r="BZ20" s="203"/>
      <c r="CA20" s="203"/>
      <c r="CB20" s="203"/>
      <c r="CC20" s="203"/>
      <c r="CD20" s="203"/>
      <c r="CE20" s="203"/>
      <c r="CF20" s="203"/>
      <c r="CG20" s="203"/>
      <c r="CH20" s="203"/>
      <c r="CI20" s="203"/>
      <c r="CJ20" s="203"/>
      <c r="CK20" s="203"/>
      <c r="CL20" s="203"/>
      <c r="CM20" s="203"/>
      <c r="CN20" s="203"/>
      <c r="CO20" s="203"/>
      <c r="CP20" s="203"/>
      <c r="CQ20" s="203"/>
      <c r="CR20" s="203"/>
      <c r="CS20" s="203"/>
      <c r="CT20" s="203"/>
      <c r="CU20" s="203"/>
      <c r="CV20" s="203"/>
      <c r="CW20" s="203"/>
      <c r="CX20" s="203"/>
      <c r="CY20" s="203"/>
      <c r="CZ20" s="203"/>
      <c r="DA20" s="203"/>
      <c r="DB20" s="203"/>
      <c r="DC20" s="203"/>
      <c r="DD20" s="203"/>
      <c r="DE20" s="203"/>
      <c r="DF20" s="203"/>
      <c r="DG20" s="203"/>
      <c r="DH20" s="203"/>
      <c r="DI20" s="203"/>
      <c r="DJ20" s="203"/>
      <c r="DK20" s="203"/>
      <c r="DL20" s="203"/>
      <c r="DM20" s="203"/>
      <c r="DN20" s="203"/>
      <c r="DO20" s="203"/>
      <c r="DP20" s="203"/>
      <c r="DQ20" s="203"/>
      <c r="DR20" s="203"/>
      <c r="DS20" s="203"/>
      <c r="DT20" s="203"/>
      <c r="DU20" s="203"/>
      <c r="DV20" s="203"/>
      <c r="DW20" s="203"/>
      <c r="DX20" s="203"/>
      <c r="DY20" s="203"/>
      <c r="DZ20" s="203"/>
      <c r="EA20" s="203"/>
      <c r="EB20" s="203"/>
      <c r="EC20" s="203"/>
      <c r="ED20" s="203"/>
      <c r="EE20" s="203"/>
      <c r="EF20" s="203"/>
      <c r="EG20" s="203"/>
      <c r="EH20" s="203"/>
      <c r="EI20" s="203"/>
      <c r="EJ20" s="203"/>
      <c r="EK20" s="203"/>
      <c r="EL20" s="203"/>
      <c r="EM20" s="203"/>
      <c r="EN20" s="203"/>
      <c r="EO20" s="203"/>
      <c r="EP20" s="203"/>
      <c r="EQ20" s="203"/>
      <c r="ER20" s="203"/>
      <c r="ES20" s="203"/>
      <c r="ET20" s="203"/>
      <c r="EU20" s="203"/>
      <c r="EV20" s="203"/>
      <c r="EW20" s="203"/>
      <c r="EX20" s="203"/>
      <c r="EY20" s="203"/>
      <c r="EZ20" s="203"/>
      <c r="FA20" s="203"/>
      <c r="FB20" s="203"/>
      <c r="FC20" s="203"/>
      <c r="FD20" s="203"/>
      <c r="FE20" s="203"/>
      <c r="FF20" s="203"/>
      <c r="FG20" s="203"/>
      <c r="FH20" s="203"/>
      <c r="FI20" s="203"/>
      <c r="FJ20" s="203"/>
      <c r="FK20" s="203"/>
      <c r="FL20" s="203"/>
      <c r="FM20" s="203"/>
      <c r="FN20" s="203"/>
      <c r="FO20" s="203"/>
      <c r="FP20" s="203"/>
      <c r="FQ20" s="203"/>
      <c r="FR20" s="203"/>
      <c r="FS20" s="203"/>
      <c r="FT20" s="203"/>
      <c r="FU20" s="203"/>
      <c r="FV20" s="203"/>
      <c r="FW20" s="203"/>
      <c r="FX20" s="203"/>
      <c r="FY20" s="203"/>
      <c r="FZ20" s="203"/>
      <c r="GA20" s="203"/>
      <c r="GB20" s="203"/>
      <c r="GC20" s="203"/>
      <c r="GD20" s="203"/>
      <c r="GE20" s="203"/>
      <c r="GF20" s="203"/>
      <c r="GG20" s="203"/>
      <c r="GH20" s="203"/>
      <c r="GI20" s="203"/>
      <c r="GJ20" s="203"/>
      <c r="GK20" s="203"/>
      <c r="GL20" s="203"/>
      <c r="GM20" s="203"/>
      <c r="GN20" s="203"/>
      <c r="GO20" s="203"/>
      <c r="GP20" s="203"/>
      <c r="GQ20" s="203"/>
      <c r="GR20" s="203"/>
      <c r="GS20" s="203"/>
      <c r="GT20" s="203"/>
      <c r="GU20" s="203"/>
      <c r="GV20" s="203"/>
      <c r="GW20" s="203"/>
      <c r="GX20" s="203"/>
      <c r="GY20" s="203"/>
      <c r="GZ20" s="203"/>
      <c r="HA20" s="203"/>
      <c r="HB20" s="203"/>
      <c r="HC20" s="203"/>
      <c r="HD20" s="203"/>
      <c r="HE20" s="203"/>
      <c r="HF20" s="203"/>
      <c r="HG20" s="203"/>
      <c r="HH20" s="203"/>
      <c r="HI20" s="203"/>
      <c r="HJ20" s="203"/>
      <c r="HK20" s="203"/>
      <c r="HL20" s="203"/>
      <c r="HM20" s="203"/>
    </row>
    <row r="21" s="219" customFormat="true" ht="30.75" hidden="false" customHeight="true" outlineLevel="0" collapsed="false">
      <c r="A21" s="216" t="n">
        <v>24</v>
      </c>
      <c r="B21" s="216" t="n">
        <v>193</v>
      </c>
      <c r="C21" s="220" t="n">
        <v>193</v>
      </c>
      <c r="D21" s="216" t="n">
        <v>0</v>
      </c>
      <c r="E21" s="216" t="n">
        <v>0</v>
      </c>
      <c r="F21" s="216" t="n">
        <v>0</v>
      </c>
      <c r="G21" s="216" t="n">
        <v>0</v>
      </c>
      <c r="H21" s="216" t="n">
        <v>0</v>
      </c>
      <c r="I21" s="216" t="n">
        <v>0</v>
      </c>
      <c r="J21" s="216" t="n">
        <v>0</v>
      </c>
      <c r="K21" s="216" t="n">
        <v>0</v>
      </c>
      <c r="L21" s="216" t="n">
        <v>0</v>
      </c>
      <c r="M21" s="216" t="n">
        <v>0</v>
      </c>
      <c r="N21" s="216" t="n">
        <v>0</v>
      </c>
      <c r="O21" s="216" t="n">
        <v>0</v>
      </c>
      <c r="P21" s="216" t="n">
        <v>0</v>
      </c>
      <c r="Q21" s="216" t="n">
        <v>0</v>
      </c>
      <c r="R21" s="217" t="n">
        <f aca="false">($W$4*(SUM(D21:Q21)))</f>
        <v>0</v>
      </c>
      <c r="S21" s="216" t="n">
        <f aca="false">IFERROR(SUMIF('Exhibiciones '!$E$5:$E$550,A21,'Exhibiciones '!$AF$5:$AF$550),"")</f>
        <v>0</v>
      </c>
      <c r="T21" s="216" t="n">
        <v>0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16" t="n">
        <v>0</v>
      </c>
      <c r="AD21" s="216" t="n">
        <v>0</v>
      </c>
      <c r="AE21" s="216" t="n">
        <v>0</v>
      </c>
      <c r="AF21" s="216" t="n">
        <v>0</v>
      </c>
      <c r="AG21" s="216" t="n">
        <v>136867</v>
      </c>
      <c r="AH21" s="216" t="str">
        <f aca="false">IFERROR(VLOOKUP(AG21,'Plantilla y Concentrado'!$B$4:$C$677,2,0),"")</f>
        <v>Barba Ramirez Jatziri Lizeth</v>
      </c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3"/>
      <c r="BE21" s="203"/>
      <c r="BF21" s="203"/>
      <c r="BG21" s="203"/>
      <c r="BH21" s="203"/>
      <c r="BI21" s="203"/>
      <c r="BJ21" s="203"/>
      <c r="BK21" s="203"/>
      <c r="BL21" s="203"/>
      <c r="BM21" s="203"/>
      <c r="BN21" s="203"/>
      <c r="BO21" s="203"/>
      <c r="BP21" s="203"/>
      <c r="BQ21" s="203"/>
      <c r="BR21" s="203"/>
      <c r="BS21" s="203"/>
      <c r="BT21" s="203"/>
      <c r="BU21" s="203"/>
      <c r="BV21" s="203"/>
      <c r="BW21" s="203"/>
      <c r="BX21" s="203"/>
      <c r="BY21" s="203"/>
      <c r="BZ21" s="203"/>
      <c r="CA21" s="203"/>
      <c r="CB21" s="203"/>
      <c r="CC21" s="203"/>
      <c r="CD21" s="203"/>
      <c r="CE21" s="203"/>
      <c r="CF21" s="203"/>
      <c r="CG21" s="203"/>
      <c r="CH21" s="203"/>
      <c r="CI21" s="203"/>
      <c r="CJ21" s="203"/>
      <c r="CK21" s="203"/>
      <c r="CL21" s="203"/>
      <c r="CM21" s="203"/>
      <c r="CN21" s="203"/>
      <c r="CO21" s="203"/>
      <c r="CP21" s="203"/>
      <c r="CQ21" s="203"/>
      <c r="CR21" s="203"/>
      <c r="CS21" s="203"/>
      <c r="CT21" s="203"/>
      <c r="CU21" s="203"/>
      <c r="CV21" s="203"/>
      <c r="CW21" s="203"/>
      <c r="CX21" s="203"/>
      <c r="CY21" s="203"/>
      <c r="CZ21" s="203"/>
      <c r="DA21" s="203"/>
      <c r="DB21" s="203"/>
      <c r="DC21" s="203"/>
      <c r="DD21" s="203"/>
      <c r="DE21" s="203"/>
      <c r="DF21" s="203"/>
      <c r="DG21" s="203"/>
      <c r="DH21" s="203"/>
      <c r="DI21" s="203"/>
      <c r="DJ21" s="203"/>
      <c r="DK21" s="203"/>
      <c r="DL21" s="203"/>
      <c r="DM21" s="203"/>
      <c r="DN21" s="203"/>
      <c r="DO21" s="203"/>
      <c r="DP21" s="203"/>
      <c r="DQ21" s="203"/>
      <c r="DR21" s="203"/>
      <c r="DS21" s="203"/>
      <c r="DT21" s="203"/>
      <c r="DU21" s="203"/>
      <c r="DV21" s="203"/>
      <c r="DW21" s="203"/>
      <c r="DX21" s="203"/>
      <c r="DY21" s="203"/>
      <c r="DZ21" s="203"/>
      <c r="EA21" s="203"/>
      <c r="EB21" s="203"/>
      <c r="EC21" s="203"/>
      <c r="ED21" s="203"/>
      <c r="EE21" s="203"/>
      <c r="EF21" s="203"/>
      <c r="EG21" s="203"/>
      <c r="EH21" s="203"/>
      <c r="EI21" s="203"/>
      <c r="EJ21" s="203"/>
      <c r="EK21" s="203"/>
      <c r="EL21" s="203"/>
      <c r="EM21" s="203"/>
      <c r="EN21" s="203"/>
      <c r="EO21" s="203"/>
      <c r="EP21" s="203"/>
      <c r="EQ21" s="203"/>
      <c r="ER21" s="203"/>
      <c r="ES21" s="203"/>
      <c r="ET21" s="203"/>
      <c r="EU21" s="203"/>
      <c r="EV21" s="203"/>
      <c r="EW21" s="203"/>
      <c r="EX21" s="203"/>
      <c r="EY21" s="203"/>
      <c r="EZ21" s="203"/>
      <c r="FA21" s="203"/>
      <c r="FB21" s="203"/>
      <c r="FC21" s="203"/>
      <c r="FD21" s="203"/>
      <c r="FE21" s="203"/>
      <c r="FF21" s="203"/>
      <c r="FG21" s="203"/>
      <c r="FH21" s="203"/>
      <c r="FI21" s="203"/>
      <c r="FJ21" s="203"/>
      <c r="FK21" s="203"/>
      <c r="FL21" s="203"/>
      <c r="FM21" s="203"/>
      <c r="FN21" s="203"/>
      <c r="FO21" s="203"/>
      <c r="FP21" s="203"/>
      <c r="FQ21" s="203"/>
      <c r="FR21" s="203"/>
      <c r="FS21" s="203"/>
      <c r="FT21" s="203"/>
      <c r="FU21" s="203"/>
      <c r="FV21" s="203"/>
      <c r="FW21" s="203"/>
      <c r="FX21" s="203"/>
      <c r="FY21" s="203"/>
      <c r="FZ21" s="203"/>
      <c r="GA21" s="203"/>
      <c r="GB21" s="203"/>
      <c r="GC21" s="203"/>
      <c r="GD21" s="203"/>
      <c r="GE21" s="203"/>
      <c r="GF21" s="203"/>
      <c r="GG21" s="203"/>
      <c r="GH21" s="203"/>
      <c r="GI21" s="203"/>
      <c r="GJ21" s="203"/>
      <c r="GK21" s="203"/>
      <c r="GL21" s="203"/>
      <c r="GM21" s="203"/>
      <c r="GN21" s="203"/>
      <c r="GO21" s="203"/>
      <c r="GP21" s="203"/>
      <c r="GQ21" s="203"/>
      <c r="GR21" s="203"/>
      <c r="GS21" s="203"/>
      <c r="GT21" s="203"/>
      <c r="GU21" s="203"/>
      <c r="GV21" s="203"/>
      <c r="GW21" s="203"/>
      <c r="GX21" s="203"/>
      <c r="GY21" s="203"/>
      <c r="GZ21" s="203"/>
      <c r="HA21" s="203"/>
      <c r="HB21" s="203"/>
      <c r="HC21" s="203"/>
      <c r="HD21" s="203"/>
      <c r="HE21" s="203"/>
      <c r="HF21" s="203"/>
      <c r="HG21" s="203"/>
      <c r="HH21" s="203"/>
      <c r="HI21" s="203"/>
      <c r="HJ21" s="203"/>
      <c r="HK21" s="203"/>
      <c r="HL21" s="203"/>
      <c r="HM21" s="203"/>
    </row>
    <row r="22" s="219" customFormat="true" ht="30.75" hidden="false" customHeight="true" outlineLevel="0" collapsed="false">
      <c r="A22" s="220" t="n">
        <v>25</v>
      </c>
      <c r="B22" s="220" t="n">
        <v>199</v>
      </c>
      <c r="C22" s="216" t="n">
        <v>193</v>
      </c>
      <c r="D22" s="220" t="n">
        <v>0</v>
      </c>
      <c r="E22" s="220" t="n">
        <v>0</v>
      </c>
      <c r="F22" s="220" t="n">
        <v>0</v>
      </c>
      <c r="G22" s="220" t="n">
        <v>0</v>
      </c>
      <c r="H22" s="220" t="n">
        <v>0</v>
      </c>
      <c r="I22" s="220" t="n">
        <v>0</v>
      </c>
      <c r="J22" s="220" t="n">
        <v>0</v>
      </c>
      <c r="K22" s="220" t="n">
        <v>0</v>
      </c>
      <c r="L22" s="220" t="n">
        <v>0</v>
      </c>
      <c r="M22" s="220" t="n">
        <v>0</v>
      </c>
      <c r="N22" s="220" t="n">
        <v>0</v>
      </c>
      <c r="O22" s="220" t="n">
        <v>0</v>
      </c>
      <c r="P22" s="220" t="n">
        <v>0</v>
      </c>
      <c r="Q22" s="220" t="n">
        <v>0</v>
      </c>
      <c r="R22" s="221" t="n">
        <f aca="false">($W$4*(SUM(D22:Q22)))</f>
        <v>0</v>
      </c>
      <c r="S22" s="220" t="n">
        <f aca="false">IFERROR(SUMIF('Exhibiciones '!$E$5:$E$550,A22,'Exhibiciones '!$AF$5:$AF$550),"")</f>
        <v>0</v>
      </c>
      <c r="T22" s="220" t="n">
        <f aca="false">IFERROR(SUMIF('Exhibiciones '!$E$5:$E$550,A22,'Exhibiciones '!$AG$5:$AG$550),"-")</f>
        <v>0</v>
      </c>
      <c r="U22" s="220" t="n">
        <v>0</v>
      </c>
      <c r="V22" s="220" t="n">
        <v>0</v>
      </c>
      <c r="W22" s="220" t="n">
        <v>0</v>
      </c>
      <c r="X22" s="220" t="n">
        <v>0</v>
      </c>
      <c r="Y22" s="220" t="n">
        <v>0</v>
      </c>
      <c r="Z22" s="220" t="n">
        <v>0</v>
      </c>
      <c r="AA22" s="220" t="n">
        <v>0</v>
      </c>
      <c r="AB22" s="220" t="n">
        <v>0</v>
      </c>
      <c r="AC22" s="220" t="n">
        <v>0</v>
      </c>
      <c r="AD22" s="220" t="n">
        <v>0</v>
      </c>
      <c r="AE22" s="220" t="n">
        <v>0</v>
      </c>
      <c r="AF22" s="220" t="n">
        <v>0</v>
      </c>
      <c r="AG22" s="220" t="n">
        <v>144695</v>
      </c>
      <c r="AH22" s="220" t="str">
        <f aca="false">IFERROR(VLOOKUP(AG22,'Plantilla y Concentrado'!$B$4:$C$677,2,0),"")</f>
        <v>Alvarez Becerra Emiliano</v>
      </c>
      <c r="AI22" s="203"/>
      <c r="AJ22" s="203"/>
      <c r="AK22" s="203"/>
      <c r="AL22" s="203"/>
      <c r="AM22" s="203"/>
      <c r="AN22" s="203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3"/>
      <c r="BL22" s="203"/>
      <c r="BM22" s="203"/>
      <c r="BN22" s="203"/>
      <c r="BO22" s="203"/>
      <c r="BP22" s="203"/>
      <c r="BQ22" s="203"/>
      <c r="BR22" s="203"/>
      <c r="BS22" s="203"/>
      <c r="BT22" s="203"/>
      <c r="BU22" s="203"/>
      <c r="BV22" s="203"/>
      <c r="BW22" s="203"/>
      <c r="BX22" s="203"/>
      <c r="BY22" s="203"/>
      <c r="BZ22" s="203"/>
      <c r="CA22" s="203"/>
      <c r="CB22" s="203"/>
      <c r="CC22" s="203"/>
      <c r="CD22" s="203"/>
      <c r="CE22" s="203"/>
      <c r="CF22" s="203"/>
      <c r="CG22" s="203"/>
      <c r="CH22" s="203"/>
      <c r="CI22" s="203"/>
      <c r="CJ22" s="203"/>
      <c r="CK22" s="203"/>
      <c r="CL22" s="203"/>
      <c r="CM22" s="203"/>
      <c r="CN22" s="203"/>
      <c r="CO22" s="203"/>
      <c r="CP22" s="203"/>
      <c r="CQ22" s="203"/>
      <c r="CR22" s="203"/>
      <c r="CS22" s="203"/>
      <c r="CT22" s="203"/>
      <c r="CU22" s="203"/>
      <c r="CV22" s="203"/>
      <c r="CW22" s="203"/>
      <c r="CX22" s="203"/>
      <c r="CY22" s="203"/>
      <c r="CZ22" s="203"/>
      <c r="DA22" s="203"/>
      <c r="DB22" s="203"/>
      <c r="DC22" s="203"/>
      <c r="DD22" s="203"/>
      <c r="DE22" s="203"/>
      <c r="DF22" s="203"/>
      <c r="DG22" s="203"/>
      <c r="DH22" s="203"/>
      <c r="DI22" s="203"/>
      <c r="DJ22" s="203"/>
      <c r="DK22" s="203"/>
      <c r="DL22" s="203"/>
      <c r="DM22" s="203"/>
      <c r="DN22" s="203"/>
      <c r="DO22" s="203"/>
      <c r="DP22" s="203"/>
      <c r="DQ22" s="203"/>
      <c r="DR22" s="203"/>
      <c r="DS22" s="203"/>
      <c r="DT22" s="203"/>
      <c r="DU22" s="203"/>
      <c r="DV22" s="203"/>
      <c r="DW22" s="203"/>
      <c r="DX22" s="203"/>
      <c r="DY22" s="203"/>
      <c r="DZ22" s="203"/>
      <c r="EA22" s="203"/>
      <c r="EB22" s="203"/>
      <c r="EC22" s="203"/>
      <c r="ED22" s="203"/>
      <c r="EE22" s="203"/>
      <c r="EF22" s="203"/>
      <c r="EG22" s="203"/>
      <c r="EH22" s="203"/>
      <c r="EI22" s="203"/>
      <c r="EJ22" s="203"/>
      <c r="EK22" s="203"/>
      <c r="EL22" s="203"/>
      <c r="EM22" s="203"/>
      <c r="EN22" s="203"/>
      <c r="EO22" s="203"/>
      <c r="EP22" s="203"/>
      <c r="EQ22" s="203"/>
      <c r="ER22" s="203"/>
      <c r="ES22" s="203"/>
      <c r="ET22" s="203"/>
      <c r="EU22" s="203"/>
      <c r="EV22" s="203"/>
      <c r="EW22" s="203"/>
      <c r="EX22" s="203"/>
      <c r="EY22" s="203"/>
      <c r="EZ22" s="203"/>
      <c r="FA22" s="203"/>
      <c r="FB22" s="203"/>
      <c r="FC22" s="203"/>
      <c r="FD22" s="203"/>
      <c r="FE22" s="203"/>
      <c r="FF22" s="203"/>
      <c r="FG22" s="203"/>
      <c r="FH22" s="203"/>
      <c r="FI22" s="203"/>
      <c r="FJ22" s="203"/>
      <c r="FK22" s="203"/>
      <c r="FL22" s="203"/>
      <c r="FM22" s="203"/>
      <c r="FN22" s="203"/>
      <c r="FO22" s="203"/>
      <c r="FP22" s="203"/>
      <c r="FQ22" s="203"/>
      <c r="FR22" s="203"/>
      <c r="FS22" s="203"/>
      <c r="FT22" s="203"/>
      <c r="FU22" s="203"/>
      <c r="FV22" s="203"/>
      <c r="FW22" s="203"/>
      <c r="FX22" s="203"/>
      <c r="FY22" s="203"/>
      <c r="FZ22" s="203"/>
      <c r="GA22" s="203"/>
      <c r="GB22" s="203"/>
      <c r="GC22" s="203"/>
      <c r="GD22" s="203"/>
      <c r="GE22" s="203"/>
      <c r="GF22" s="203"/>
      <c r="GG22" s="203"/>
      <c r="GH22" s="203"/>
      <c r="GI22" s="203"/>
      <c r="GJ22" s="203"/>
      <c r="GK22" s="203"/>
      <c r="GL22" s="203"/>
      <c r="GM22" s="203"/>
      <c r="GN22" s="203"/>
      <c r="GO22" s="203"/>
      <c r="GP22" s="203"/>
      <c r="GQ22" s="203"/>
      <c r="GR22" s="203"/>
      <c r="GS22" s="203"/>
      <c r="GT22" s="203"/>
      <c r="GU22" s="203"/>
      <c r="GV22" s="203"/>
      <c r="GW22" s="203"/>
      <c r="GX22" s="203"/>
      <c r="GY22" s="203"/>
      <c r="GZ22" s="203"/>
      <c r="HA22" s="203"/>
      <c r="HB22" s="203"/>
      <c r="HC22" s="203"/>
      <c r="HD22" s="203"/>
      <c r="HE22" s="203"/>
      <c r="HF22" s="203"/>
      <c r="HG22" s="203"/>
      <c r="HH22" s="203"/>
      <c r="HI22" s="203"/>
      <c r="HJ22" s="203"/>
      <c r="HK22" s="203"/>
      <c r="HL22" s="203"/>
      <c r="HM22" s="203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30.75" hidden="false" customHeight="true" outlineLevel="0" collapsed="false">
      <c r="A23" s="216" t="n">
        <v>26</v>
      </c>
      <c r="B23" s="216" t="n">
        <v>263</v>
      </c>
      <c r="C23" s="220" t="n">
        <v>248</v>
      </c>
      <c r="D23" s="216" t="n">
        <v>0</v>
      </c>
      <c r="E23" s="216" t="n">
        <v>0</v>
      </c>
      <c r="F23" s="216" t="n">
        <v>0</v>
      </c>
      <c r="G23" s="216" t="n">
        <v>0</v>
      </c>
      <c r="H23" s="216" t="n">
        <v>0</v>
      </c>
      <c r="I23" s="216" t="n">
        <v>0</v>
      </c>
      <c r="J23" s="216" t="n">
        <v>0</v>
      </c>
      <c r="K23" s="216" t="n">
        <v>0</v>
      </c>
      <c r="L23" s="216" t="n">
        <v>0</v>
      </c>
      <c r="M23" s="216" t="n">
        <v>0</v>
      </c>
      <c r="N23" s="216" t="n">
        <v>0</v>
      </c>
      <c r="O23" s="216" t="n">
        <v>0</v>
      </c>
      <c r="P23" s="216" t="n">
        <v>0</v>
      </c>
      <c r="Q23" s="216" t="n">
        <v>0</v>
      </c>
      <c r="R23" s="217" t="n">
        <f aca="false">($W$4*(SUM(D23:Q23)))</f>
        <v>0</v>
      </c>
      <c r="S23" s="216" t="n">
        <f aca="false">IFERROR(SUMIF('Exhibiciones '!$E$5:$E$550,A23,'Exhibiciones '!$AF$5:$AF$550),"")</f>
        <v>0</v>
      </c>
      <c r="T23" s="216" t="n">
        <v>0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16" t="n">
        <v>0</v>
      </c>
      <c r="AD23" s="216" t="n">
        <v>0</v>
      </c>
      <c r="AE23" s="216" t="n">
        <v>0</v>
      </c>
      <c r="AF23" s="216" t="n">
        <v>0</v>
      </c>
      <c r="AG23" s="216" t="n">
        <v>127209</v>
      </c>
      <c r="AH23" s="216" t="str">
        <f aca="false">IFERROR(VLOOKUP(AG23,'Plantilla y Concentrado'!$B$4:$C$677,2,0),"")</f>
        <v>Castillo Ramirez Tania Mayeli</v>
      </c>
    </row>
    <row r="24" customFormat="false" ht="30.75" hidden="false" customHeight="true" outlineLevel="0" collapsed="false">
      <c r="A24" s="220" t="n">
        <v>27</v>
      </c>
      <c r="B24" s="220" t="n">
        <v>357</v>
      </c>
      <c r="C24" s="216" t="n">
        <v>353</v>
      </c>
      <c r="D24" s="220" t="n">
        <v>0</v>
      </c>
      <c r="E24" s="220" t="n">
        <v>0</v>
      </c>
      <c r="F24" s="220" t="n">
        <v>0</v>
      </c>
      <c r="G24" s="220" t="n">
        <v>0</v>
      </c>
      <c r="H24" s="220" t="n">
        <v>0</v>
      </c>
      <c r="I24" s="220" t="n">
        <v>0</v>
      </c>
      <c r="J24" s="220" t="n">
        <v>0</v>
      </c>
      <c r="K24" s="220" t="n">
        <v>0</v>
      </c>
      <c r="L24" s="220" t="n">
        <v>0</v>
      </c>
      <c r="M24" s="220" t="n">
        <v>0</v>
      </c>
      <c r="N24" s="220" t="n">
        <v>0</v>
      </c>
      <c r="O24" s="220" t="n">
        <v>0</v>
      </c>
      <c r="P24" s="220" t="n">
        <v>0</v>
      </c>
      <c r="Q24" s="220" t="n">
        <v>0</v>
      </c>
      <c r="R24" s="221" t="n">
        <f aca="false">($W$4*(SUM(D24:Q24)))</f>
        <v>0</v>
      </c>
      <c r="S24" s="220" t="n">
        <f aca="false">IFERROR(SUMIF('Exhibiciones '!$E$5:$E$550,A24,'Exhibiciones '!$AF$5:$AF$550),"")</f>
        <v>0</v>
      </c>
      <c r="T24" s="220" t="n">
        <f aca="false">IFERROR(SUMIF('Exhibiciones '!$E$5:$E$550,A24,'Exhibiciones '!$AG$5:$AG$550),"-")</f>
        <v>0</v>
      </c>
      <c r="U24" s="220" t="n">
        <v>0</v>
      </c>
      <c r="V24" s="220" t="n">
        <v>0</v>
      </c>
      <c r="W24" s="220" t="n">
        <v>0</v>
      </c>
      <c r="X24" s="220" t="n">
        <v>0</v>
      </c>
      <c r="Y24" s="220" t="n">
        <v>0</v>
      </c>
      <c r="Z24" s="220" t="n">
        <v>0</v>
      </c>
      <c r="AA24" s="220" t="n">
        <v>0</v>
      </c>
      <c r="AB24" s="220" t="n">
        <v>0</v>
      </c>
      <c r="AC24" s="220" t="n">
        <v>0</v>
      </c>
      <c r="AD24" s="220" t="n">
        <v>0</v>
      </c>
      <c r="AE24" s="220" t="n">
        <v>0</v>
      </c>
      <c r="AF24" s="220" t="n">
        <v>0</v>
      </c>
      <c r="AG24" s="220" t="n">
        <v>151630</v>
      </c>
      <c r="AH24" s="220" t="str">
        <f aca="false">IFERROR(VLOOKUP(AG24,'Plantilla y Concentrado'!$B$4:$C$677,2,0),"")</f>
        <v>Muñoz Lara Karla Paola</v>
      </c>
    </row>
    <row r="25" customFormat="false" ht="30.75" hidden="false" customHeight="true" outlineLevel="0" collapsed="false">
      <c r="A25" s="216" t="n">
        <v>28</v>
      </c>
      <c r="B25" s="216" t="n">
        <v>210</v>
      </c>
      <c r="C25" s="220" t="n">
        <v>209</v>
      </c>
      <c r="D25" s="216" t="n">
        <v>0</v>
      </c>
      <c r="E25" s="216" t="n">
        <v>0</v>
      </c>
      <c r="F25" s="216" t="n">
        <v>0</v>
      </c>
      <c r="G25" s="216" t="n">
        <v>0</v>
      </c>
      <c r="H25" s="216" t="n">
        <v>0</v>
      </c>
      <c r="I25" s="216" t="n">
        <v>0</v>
      </c>
      <c r="J25" s="216" t="n">
        <v>0</v>
      </c>
      <c r="K25" s="216" t="n">
        <v>0</v>
      </c>
      <c r="L25" s="216" t="n">
        <v>0</v>
      </c>
      <c r="M25" s="216" t="n">
        <v>0</v>
      </c>
      <c r="N25" s="216" t="n">
        <v>0</v>
      </c>
      <c r="O25" s="216" t="n">
        <v>0</v>
      </c>
      <c r="P25" s="216" t="n">
        <v>0</v>
      </c>
      <c r="Q25" s="216" t="n">
        <v>0</v>
      </c>
      <c r="R25" s="217" t="n">
        <f aca="false">($W$4*(SUM(D25:Q25)))</f>
        <v>0</v>
      </c>
      <c r="S25" s="216" t="n">
        <f aca="false">IFERROR(SUMIF('Exhibiciones '!$E$5:$E$550,A25,'Exhibiciones '!$AF$5:$AF$550),"")</f>
        <v>0</v>
      </c>
      <c r="T25" s="216" t="n">
        <v>0</v>
      </c>
      <c r="U25" s="216" t="n">
        <v>0</v>
      </c>
      <c r="V25" s="216" t="n">
        <v>1</v>
      </c>
      <c r="W25" s="216" t="n">
        <v>0</v>
      </c>
      <c r="X25" s="216" t="n">
        <v>0</v>
      </c>
      <c r="Y25" s="216" t="n">
        <v>0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6" t="n">
        <v>0</v>
      </c>
      <c r="AG25" s="216" t="n">
        <v>136867</v>
      </c>
      <c r="AH25" s="216" t="str">
        <f aca="false">IFERROR(VLOOKUP(AG25,'Plantilla y Concentrado'!$B$4:$C$677,2,0),"")</f>
        <v>Barba Ramirez Jatziri Lizeth</v>
      </c>
    </row>
    <row r="26" customFormat="false" ht="30.75" hidden="false" customHeight="true" outlineLevel="0" collapsed="false">
      <c r="A26" s="220" t="n">
        <v>29</v>
      </c>
      <c r="B26" s="220" t="n">
        <v>223</v>
      </c>
      <c r="C26" s="216" t="n">
        <v>197</v>
      </c>
      <c r="D26" s="220" t="n">
        <v>0</v>
      </c>
      <c r="E26" s="220" t="n">
        <v>0</v>
      </c>
      <c r="F26" s="220" t="n">
        <v>0</v>
      </c>
      <c r="G26" s="220" t="n">
        <v>0</v>
      </c>
      <c r="H26" s="220" t="n">
        <v>0</v>
      </c>
      <c r="I26" s="220" t="n">
        <v>0</v>
      </c>
      <c r="J26" s="220" t="n">
        <v>0</v>
      </c>
      <c r="K26" s="220" t="n">
        <v>0</v>
      </c>
      <c r="L26" s="220" t="n">
        <v>0</v>
      </c>
      <c r="M26" s="220" t="n">
        <v>0</v>
      </c>
      <c r="N26" s="220" t="n">
        <v>0</v>
      </c>
      <c r="O26" s="220" t="n">
        <v>0</v>
      </c>
      <c r="P26" s="220" t="n">
        <v>0</v>
      </c>
      <c r="Q26" s="220" t="n">
        <v>0</v>
      </c>
      <c r="R26" s="221" t="n">
        <f aca="false">($W$4*(SUM(D26:Q26)))</f>
        <v>0</v>
      </c>
      <c r="S26" s="220" t="n">
        <f aca="false">IFERROR(SUMIF('Exhibiciones '!$E$5:$E$550,A26,'Exhibiciones '!$AF$5:$AF$550),"")</f>
        <v>0</v>
      </c>
      <c r="T26" s="220" t="n">
        <f aca="false">IFERROR(SUMIF('Exhibiciones '!$E$5:$E$550,A26,'Exhibiciones '!$AG$5:$AG$550),"-")</f>
        <v>0</v>
      </c>
      <c r="U26" s="220" t="n">
        <v>0</v>
      </c>
      <c r="V26" s="220" t="n">
        <v>0</v>
      </c>
      <c r="W26" s="220" t="n">
        <v>0</v>
      </c>
      <c r="X26" s="220" t="n">
        <v>0</v>
      </c>
      <c r="Y26" s="220" t="n">
        <v>0</v>
      </c>
      <c r="Z26" s="220" t="n">
        <v>0</v>
      </c>
      <c r="AA26" s="220" t="n">
        <v>0</v>
      </c>
      <c r="AB26" s="220" t="n">
        <v>0</v>
      </c>
      <c r="AC26" s="220" t="n">
        <v>0</v>
      </c>
      <c r="AD26" s="220" t="n">
        <v>0</v>
      </c>
      <c r="AE26" s="220" t="n">
        <v>0</v>
      </c>
      <c r="AF26" s="220" t="n">
        <v>0</v>
      </c>
      <c r="AG26" s="220"/>
      <c r="AH26" s="220" t="str">
        <f aca="false">IFERROR(VLOOKUP(AG26,'Plantilla y Concentrado'!$B$4:$C$677,2,0),"")</f>
        <v/>
      </c>
    </row>
    <row r="27" customFormat="false" ht="30.75" hidden="true" customHeight="true" outlineLevel="0" collapsed="false">
      <c r="A27" s="216"/>
      <c r="B27" s="216"/>
      <c r="C27" s="216"/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216" t="n">
        <v>0</v>
      </c>
      <c r="R27" s="217" t="n">
        <f aca="false">($W$4*(SUM(D27:Q27)))</f>
        <v>0</v>
      </c>
      <c r="S27" s="216" t="n">
        <f aca="false">IFERROR(SUMIF('Exhibiciones '!$E$5:$E$550,A27,'Exhibiciones '!$AF$5:$AF$550),"")</f>
        <v>0</v>
      </c>
      <c r="T27" s="216" t="n">
        <f aca="false">IFERROR(SUMIF('Exhibiciones '!$E$5:$E$550,A27,'Exhibiciones '!$AG$5:$AG$550),"-")</f>
        <v>0</v>
      </c>
      <c r="U27" s="216" t="n">
        <v>0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/>
      <c r="AH27" s="216" t="str">
        <f aca="false">IFERROR(VLOOKUP(AG27,'Plantilla y Concentrado'!$B$4:$C$677,2,0),"")</f>
        <v/>
      </c>
    </row>
    <row r="28" customFormat="false" ht="30.75" hidden="true" customHeight="true" outlineLevel="0" collapsed="false">
      <c r="A28" s="220"/>
      <c r="B28" s="220"/>
      <c r="C28" s="220"/>
      <c r="D28" s="220" t="n">
        <v>0</v>
      </c>
      <c r="E28" s="220" t="n">
        <v>0</v>
      </c>
      <c r="F28" s="220" t="n">
        <v>0</v>
      </c>
      <c r="G28" s="220" t="n">
        <v>0</v>
      </c>
      <c r="H28" s="220" t="n">
        <v>0</v>
      </c>
      <c r="I28" s="220" t="n">
        <v>0</v>
      </c>
      <c r="J28" s="220" t="n">
        <v>0</v>
      </c>
      <c r="K28" s="220" t="n">
        <v>0</v>
      </c>
      <c r="L28" s="220" t="n">
        <v>0</v>
      </c>
      <c r="M28" s="220" t="n">
        <v>0</v>
      </c>
      <c r="N28" s="220" t="n">
        <v>0</v>
      </c>
      <c r="O28" s="220" t="n">
        <v>0</v>
      </c>
      <c r="P28" s="220" t="n">
        <v>0</v>
      </c>
      <c r="Q28" s="220" t="n">
        <v>0</v>
      </c>
      <c r="R28" s="221" t="n">
        <f aca="false">($W$4*(SUM(D28:Q28)))</f>
        <v>0</v>
      </c>
      <c r="S28" s="220" t="n">
        <f aca="false">IFERROR(SUMIF('Exhibiciones '!$E$5:$E$550,A28,'Exhibiciones '!$AF$5:$AF$550),"")</f>
        <v>0</v>
      </c>
      <c r="T28" s="220" t="n">
        <f aca="false">IFERROR(SUMIF('Exhibiciones '!$E$5:$E$550,A28,'Exhibiciones '!$AG$5:$AG$550),"-")</f>
        <v>0</v>
      </c>
      <c r="U28" s="220" t="n">
        <v>0</v>
      </c>
      <c r="V28" s="220" t="n">
        <v>0</v>
      </c>
      <c r="W28" s="220" t="n">
        <v>0</v>
      </c>
      <c r="X28" s="220" t="n">
        <v>0</v>
      </c>
      <c r="Y28" s="220" t="n">
        <v>0</v>
      </c>
      <c r="Z28" s="220" t="n">
        <v>0</v>
      </c>
      <c r="AA28" s="220" t="n">
        <v>0</v>
      </c>
      <c r="AB28" s="220" t="n">
        <v>0</v>
      </c>
      <c r="AC28" s="220" t="n">
        <v>0</v>
      </c>
      <c r="AD28" s="220" t="n">
        <v>0</v>
      </c>
      <c r="AE28" s="220" t="n">
        <v>0</v>
      </c>
      <c r="AF28" s="220" t="n">
        <v>0</v>
      </c>
      <c r="AG28" s="220"/>
      <c r="AH28" s="220" t="str">
        <f aca="false">IFERROR(VLOOKUP(AG28,'Plantilla y Concentrado'!$B$4:$C$677,2,0),"")</f>
        <v/>
      </c>
    </row>
    <row r="29" customFormat="false" ht="30.75" hidden="true" customHeight="true" outlineLevel="0" collapsed="false">
      <c r="A29" s="216"/>
      <c r="B29" s="216"/>
      <c r="C29" s="216"/>
      <c r="D29" s="216" t="n">
        <v>0</v>
      </c>
      <c r="E29" s="216" t="n">
        <v>0</v>
      </c>
      <c r="F29" s="216" t="n">
        <v>0</v>
      </c>
      <c r="G29" s="216" t="n">
        <v>0</v>
      </c>
      <c r="H29" s="216" t="n">
        <v>0</v>
      </c>
      <c r="I29" s="216" t="n">
        <v>0</v>
      </c>
      <c r="J29" s="216" t="n">
        <v>0</v>
      </c>
      <c r="K29" s="216" t="n">
        <v>0</v>
      </c>
      <c r="L29" s="216" t="n">
        <v>0</v>
      </c>
      <c r="M29" s="216" t="n">
        <v>0</v>
      </c>
      <c r="N29" s="216" t="n">
        <v>0</v>
      </c>
      <c r="O29" s="216" t="n">
        <v>0</v>
      </c>
      <c r="P29" s="216" t="n">
        <v>0</v>
      </c>
      <c r="Q29" s="216" t="n">
        <v>0</v>
      </c>
      <c r="R29" s="217" t="n">
        <f aca="false">($W$4*(SUM(D29:Q29)))</f>
        <v>0</v>
      </c>
      <c r="S29" s="216" t="n">
        <f aca="false">IFERROR(SUMIF('Exhibiciones '!$E$5:$E$550,A29,'Exhibiciones '!$AF$5:$AF$550),"")</f>
        <v>0</v>
      </c>
      <c r="T29" s="216" t="n">
        <f aca="false">IFERROR(SUMIF('Exhibiciones '!$E$5:$E$550,A29,'Exhibiciones '!$AG$5:$AG$550),"-")</f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16" t="n">
        <v>0</v>
      </c>
      <c r="AF29" s="216" t="n">
        <v>0</v>
      </c>
      <c r="AG29" s="216"/>
      <c r="AH29" s="216" t="str">
        <f aca="false">IFERROR(VLOOKUP(AG29,'Plantilla y Concentrado'!$B$4:$C$677,2,0),"")</f>
        <v/>
      </c>
    </row>
    <row r="30" customFormat="false" ht="30.75" hidden="true" customHeight="true" outlineLevel="0" collapsed="false">
      <c r="A30" s="220"/>
      <c r="B30" s="220"/>
      <c r="C30" s="220"/>
      <c r="D30" s="220" t="n">
        <v>0</v>
      </c>
      <c r="E30" s="220" t="n">
        <v>0</v>
      </c>
      <c r="F30" s="220" t="n">
        <v>0</v>
      </c>
      <c r="G30" s="220" t="n">
        <v>0</v>
      </c>
      <c r="H30" s="220" t="n">
        <v>0</v>
      </c>
      <c r="I30" s="220" t="n">
        <v>0</v>
      </c>
      <c r="J30" s="220" t="n">
        <v>0</v>
      </c>
      <c r="K30" s="220" t="n">
        <v>0</v>
      </c>
      <c r="L30" s="220" t="n">
        <v>0</v>
      </c>
      <c r="M30" s="220" t="n">
        <v>0</v>
      </c>
      <c r="N30" s="220" t="n">
        <v>0</v>
      </c>
      <c r="O30" s="220" t="n">
        <v>0</v>
      </c>
      <c r="P30" s="220" t="n">
        <v>0</v>
      </c>
      <c r="Q30" s="220" t="n">
        <v>0</v>
      </c>
      <c r="R30" s="221" t="n">
        <f aca="false">($W$4*(SUM(D30:Q30)))</f>
        <v>0</v>
      </c>
      <c r="S30" s="220" t="n">
        <f aca="false">IFERROR(SUMIF('Exhibiciones '!$E$5:$E$550,A30,'Exhibiciones '!$AF$5:$AF$550),"")</f>
        <v>0</v>
      </c>
      <c r="T30" s="220" t="n">
        <f aca="false">IFERROR(SUMIF('Exhibiciones '!$E$5:$E$550,A30,'Exhibiciones '!$AG$5:$AG$550),"-")</f>
        <v>0</v>
      </c>
      <c r="U30" s="220" t="n">
        <v>0</v>
      </c>
      <c r="V30" s="220" t="n">
        <v>0</v>
      </c>
      <c r="W30" s="220" t="n">
        <v>0</v>
      </c>
      <c r="X30" s="220" t="n">
        <v>0</v>
      </c>
      <c r="Y30" s="220" t="n">
        <v>0</v>
      </c>
      <c r="Z30" s="220" t="n">
        <v>0</v>
      </c>
      <c r="AA30" s="220" t="n">
        <v>0</v>
      </c>
      <c r="AB30" s="220" t="n">
        <v>0</v>
      </c>
      <c r="AC30" s="220" t="n">
        <v>0</v>
      </c>
      <c r="AD30" s="220" t="n">
        <v>0</v>
      </c>
      <c r="AE30" s="220" t="n">
        <v>0</v>
      </c>
      <c r="AF30" s="220" t="n">
        <v>0</v>
      </c>
      <c r="AG30" s="220"/>
      <c r="AH30" s="220" t="str">
        <f aca="false">IFERROR(VLOOKUP(AG30,'Plantilla y Concentrado'!$B$4:$C$677,2,0),"")</f>
        <v/>
      </c>
    </row>
    <row r="31" customFormat="false" ht="30.75" hidden="true" customHeight="true" outlineLevel="0" collapsed="false">
      <c r="A31" s="216"/>
      <c r="B31" s="216"/>
      <c r="C31" s="216"/>
      <c r="D31" s="216" t="n">
        <v>0</v>
      </c>
      <c r="E31" s="216" t="n">
        <v>0</v>
      </c>
      <c r="F31" s="216" t="n">
        <v>0</v>
      </c>
      <c r="G31" s="216" t="n">
        <v>0</v>
      </c>
      <c r="H31" s="216" t="n">
        <v>0</v>
      </c>
      <c r="I31" s="216" t="n">
        <v>0</v>
      </c>
      <c r="J31" s="216" t="n">
        <v>0</v>
      </c>
      <c r="K31" s="216" t="n">
        <v>0</v>
      </c>
      <c r="L31" s="216" t="n">
        <v>0</v>
      </c>
      <c r="M31" s="216" t="n">
        <v>0</v>
      </c>
      <c r="N31" s="216" t="n">
        <v>0</v>
      </c>
      <c r="O31" s="216" t="n">
        <v>0</v>
      </c>
      <c r="P31" s="216" t="n">
        <v>0</v>
      </c>
      <c r="Q31" s="216" t="n">
        <v>0</v>
      </c>
      <c r="R31" s="217" t="n">
        <f aca="false">($W$4*(SUM(D31:Q31)))</f>
        <v>0</v>
      </c>
      <c r="S31" s="216" t="n">
        <f aca="false">IFERROR(SUMIF('Exhibiciones '!$E$5:$E$550,A31,'Exhibiciones '!$AF$5:$AF$550),"")</f>
        <v>0</v>
      </c>
      <c r="T31" s="216" t="n">
        <f aca="false">IFERROR(SUMIF('Exhibiciones '!$E$5:$E$550,A31,'Exhibiciones '!$AG$5:$AG$550),"-")</f>
        <v>0</v>
      </c>
      <c r="U31" s="216" t="n">
        <v>0</v>
      </c>
      <c r="V31" s="216" t="n">
        <v>0</v>
      </c>
      <c r="W31" s="216" t="n">
        <v>0</v>
      </c>
      <c r="X31" s="216" t="n">
        <v>0</v>
      </c>
      <c r="Y31" s="216" t="n">
        <v>0</v>
      </c>
      <c r="Z31" s="216" t="n">
        <v>0</v>
      </c>
      <c r="AA31" s="216" t="n">
        <v>0</v>
      </c>
      <c r="AB31" s="216" t="n">
        <v>0</v>
      </c>
      <c r="AC31" s="216" t="n">
        <v>0</v>
      </c>
      <c r="AD31" s="216" t="n">
        <v>0</v>
      </c>
      <c r="AE31" s="216" t="n">
        <v>0</v>
      </c>
      <c r="AF31" s="216" t="n">
        <v>0</v>
      </c>
      <c r="AG31" s="216"/>
      <c r="AH31" s="216" t="str">
        <f aca="false">IFERROR(VLOOKUP(AG31,'Plantilla y Concentrado'!$B$4:$C$677,2,0),"")</f>
        <v/>
      </c>
    </row>
    <row r="32" customFormat="false" ht="30.75" hidden="true" customHeight="true" outlineLevel="0" collapsed="false">
      <c r="A32" s="220"/>
      <c r="B32" s="220"/>
      <c r="C32" s="220"/>
      <c r="D32" s="220" t="n">
        <v>0</v>
      </c>
      <c r="E32" s="220" t="n">
        <v>0</v>
      </c>
      <c r="F32" s="220" t="n">
        <v>0</v>
      </c>
      <c r="G32" s="220" t="n">
        <v>0</v>
      </c>
      <c r="H32" s="220" t="n">
        <v>0</v>
      </c>
      <c r="I32" s="220" t="n">
        <v>0</v>
      </c>
      <c r="J32" s="220" t="n">
        <v>0</v>
      </c>
      <c r="K32" s="220" t="n">
        <v>0</v>
      </c>
      <c r="L32" s="220" t="n">
        <v>0</v>
      </c>
      <c r="M32" s="220" t="n">
        <v>0</v>
      </c>
      <c r="N32" s="220" t="n">
        <v>0</v>
      </c>
      <c r="O32" s="220" t="n">
        <v>0</v>
      </c>
      <c r="P32" s="220" t="n">
        <v>0</v>
      </c>
      <c r="Q32" s="220" t="n">
        <v>0</v>
      </c>
      <c r="R32" s="221" t="n">
        <f aca="false">($W$4*(SUM(D32:Q32)))</f>
        <v>0</v>
      </c>
      <c r="S32" s="220" t="n">
        <f aca="false">IFERROR(SUMIF('Exhibiciones '!$E$5:$E$550,A32,'Exhibiciones '!$AF$5:$AF$550),"")</f>
        <v>0</v>
      </c>
      <c r="T32" s="220" t="n">
        <f aca="false">IFERROR(SUMIF('Exhibiciones '!$E$5:$E$550,A32,'Exhibiciones '!$AG$5:$AG$550),"-")</f>
        <v>0</v>
      </c>
      <c r="U32" s="220" t="n">
        <v>0</v>
      </c>
      <c r="V32" s="220" t="n">
        <v>0</v>
      </c>
      <c r="W32" s="220" t="n">
        <v>0</v>
      </c>
      <c r="X32" s="220" t="n">
        <v>0</v>
      </c>
      <c r="Y32" s="220" t="n">
        <v>0</v>
      </c>
      <c r="Z32" s="220" t="n">
        <v>0</v>
      </c>
      <c r="AA32" s="220" t="n">
        <v>0</v>
      </c>
      <c r="AB32" s="220" t="n">
        <v>0</v>
      </c>
      <c r="AC32" s="220" t="n">
        <v>0</v>
      </c>
      <c r="AD32" s="220" t="n">
        <v>0</v>
      </c>
      <c r="AE32" s="220" t="n">
        <v>0</v>
      </c>
      <c r="AF32" s="220" t="n">
        <v>0</v>
      </c>
      <c r="AG32" s="220"/>
      <c r="AH32" s="220" t="str">
        <f aca="false">IFERROR(VLOOKUP(AG32,'Plantilla y Concentrado'!$B$4:$C$677,2,0),"")</f>
        <v/>
      </c>
    </row>
    <row r="33" customFormat="false" ht="30.75" hidden="true" customHeight="true" outlineLevel="0" collapsed="false">
      <c r="A33" s="216"/>
      <c r="B33" s="216"/>
      <c r="C33" s="216"/>
      <c r="D33" s="216" t="n">
        <v>0</v>
      </c>
      <c r="E33" s="216" t="n">
        <v>0</v>
      </c>
      <c r="F33" s="216" t="n">
        <v>0</v>
      </c>
      <c r="G33" s="216" t="n">
        <v>0</v>
      </c>
      <c r="H33" s="216" t="n">
        <v>0</v>
      </c>
      <c r="I33" s="216" t="n">
        <v>0</v>
      </c>
      <c r="J33" s="216" t="n">
        <v>0</v>
      </c>
      <c r="K33" s="216" t="n">
        <v>0</v>
      </c>
      <c r="L33" s="216" t="n">
        <v>0</v>
      </c>
      <c r="M33" s="216" t="n">
        <v>0</v>
      </c>
      <c r="N33" s="216" t="n">
        <v>0</v>
      </c>
      <c r="O33" s="216" t="n">
        <v>0</v>
      </c>
      <c r="P33" s="216" t="n">
        <v>0</v>
      </c>
      <c r="Q33" s="216" t="n">
        <v>0</v>
      </c>
      <c r="R33" s="217" t="n">
        <f aca="false">($W$4*(SUM(D33:Q33)))</f>
        <v>0</v>
      </c>
      <c r="S33" s="216" t="n">
        <f aca="false">IFERROR(SUMIF('Exhibiciones '!$E$5:$E$550,A33,'Exhibiciones '!$AF$5:$AF$550),"")</f>
        <v>0</v>
      </c>
      <c r="T33" s="216" t="n">
        <f aca="false">IFERROR(SUMIF('Exhibiciones '!$E$5:$E$550,A33,'Exhibiciones '!$AG$5:$AG$550),"-")</f>
        <v>0</v>
      </c>
      <c r="U33" s="216" t="n">
        <v>0</v>
      </c>
      <c r="V33" s="216" t="n">
        <v>0</v>
      </c>
      <c r="W33" s="216" t="n">
        <v>0</v>
      </c>
      <c r="X33" s="216" t="n">
        <v>0</v>
      </c>
      <c r="Y33" s="216" t="n">
        <v>0</v>
      </c>
      <c r="Z33" s="216" t="n">
        <v>0</v>
      </c>
      <c r="AA33" s="216" t="n">
        <v>0</v>
      </c>
      <c r="AB33" s="216" t="n">
        <v>0</v>
      </c>
      <c r="AC33" s="216" t="n">
        <v>0</v>
      </c>
      <c r="AD33" s="216" t="n">
        <v>0</v>
      </c>
      <c r="AE33" s="216" t="n">
        <v>0</v>
      </c>
      <c r="AF33" s="216" t="n">
        <v>0</v>
      </c>
      <c r="AG33" s="216"/>
      <c r="AH33" s="216" t="str">
        <f aca="false">IFERROR(VLOOKUP(AG33,'Plantilla y Concentrado'!$B$4:$C$677,2,0),"")</f>
        <v/>
      </c>
    </row>
    <row r="34" s="223" customFormat="true" ht="30.75" hidden="true" customHeight="true" outlineLevel="0" collapsed="false">
      <c r="A34" s="220"/>
      <c r="B34" s="220"/>
      <c r="C34" s="220"/>
      <c r="D34" s="220" t="n">
        <v>0</v>
      </c>
      <c r="E34" s="220" t="n">
        <v>0</v>
      </c>
      <c r="F34" s="220" t="n">
        <v>0</v>
      </c>
      <c r="G34" s="220" t="n">
        <v>0</v>
      </c>
      <c r="H34" s="220" t="n">
        <v>0</v>
      </c>
      <c r="I34" s="220" t="n">
        <v>0</v>
      </c>
      <c r="J34" s="220" t="n">
        <v>0</v>
      </c>
      <c r="K34" s="220" t="n">
        <v>0</v>
      </c>
      <c r="L34" s="220" t="n">
        <v>0</v>
      </c>
      <c r="M34" s="220" t="n">
        <v>0</v>
      </c>
      <c r="N34" s="220" t="n">
        <v>0</v>
      </c>
      <c r="O34" s="220" t="n">
        <v>0</v>
      </c>
      <c r="P34" s="220" t="n">
        <v>0</v>
      </c>
      <c r="Q34" s="220" t="n">
        <v>0</v>
      </c>
      <c r="R34" s="221" t="n">
        <f aca="false">($W$4*(SUM(D34:Q34)))</f>
        <v>0</v>
      </c>
      <c r="S34" s="220" t="n">
        <f aca="false">IFERROR(SUMIF('Exhibiciones '!$E$5:$E$550,A34,'Exhibiciones '!$AF$5:$AF$550),"")</f>
        <v>0</v>
      </c>
      <c r="T34" s="220" t="n">
        <f aca="false">IFERROR(SUMIF('Exhibiciones '!$E$5:$E$550,A34,'Exhibiciones '!$AG$5:$AG$550),"-")</f>
        <v>0</v>
      </c>
      <c r="U34" s="220" t="n">
        <v>0</v>
      </c>
      <c r="V34" s="220" t="n">
        <v>0</v>
      </c>
      <c r="W34" s="220" t="n">
        <v>0</v>
      </c>
      <c r="X34" s="220" t="n">
        <v>0</v>
      </c>
      <c r="Y34" s="220" t="n">
        <v>0</v>
      </c>
      <c r="Z34" s="220" t="n">
        <v>0</v>
      </c>
      <c r="AA34" s="220" t="n">
        <v>0</v>
      </c>
      <c r="AB34" s="220" t="n">
        <v>0</v>
      </c>
      <c r="AC34" s="220" t="n">
        <v>0</v>
      </c>
      <c r="AD34" s="220" t="n">
        <v>0</v>
      </c>
      <c r="AE34" s="220" t="n">
        <v>0</v>
      </c>
      <c r="AF34" s="220" t="n">
        <v>0</v>
      </c>
      <c r="AG34" s="220"/>
      <c r="AH34" s="220" t="str">
        <f aca="false">IFERROR(VLOOKUP(AG34,'Plantilla y Concentrado'!$B$4:$C$677,2,0),"")</f>
        <v/>
      </c>
      <c r="AI34" s="187"/>
      <c r="AJ34" s="187"/>
      <c r="AK34" s="187"/>
      <c r="AL34" s="187"/>
      <c r="AM34" s="187"/>
      <c r="AN34" s="187"/>
      <c r="AO34" s="187"/>
      <c r="AP34" s="187"/>
      <c r="AQ34" s="187"/>
      <c r="AR34" s="187"/>
      <c r="AS34" s="187"/>
      <c r="AT34" s="187"/>
      <c r="AU34" s="187"/>
      <c r="AV34" s="187"/>
      <c r="AW34" s="187"/>
      <c r="AX34" s="187"/>
      <c r="AY34" s="187"/>
      <c r="AZ34" s="187"/>
      <c r="BA34" s="187"/>
      <c r="BB34" s="187"/>
      <c r="BC34" s="187"/>
      <c r="BD34" s="187"/>
      <c r="BE34" s="187"/>
      <c r="BF34" s="187"/>
      <c r="BG34" s="187"/>
      <c r="BH34" s="187"/>
      <c r="BI34" s="187"/>
      <c r="BJ34" s="187"/>
      <c r="BK34" s="187"/>
      <c r="BL34" s="187"/>
      <c r="BM34" s="187"/>
      <c r="BN34" s="187"/>
      <c r="BO34" s="187"/>
      <c r="BP34" s="187"/>
      <c r="BQ34" s="187"/>
      <c r="BR34" s="187"/>
      <c r="BS34" s="187"/>
      <c r="BT34" s="187"/>
      <c r="BU34" s="187"/>
      <c r="BV34" s="187"/>
      <c r="BW34" s="187"/>
      <c r="BX34" s="187"/>
      <c r="BY34" s="187"/>
      <c r="BZ34" s="187"/>
      <c r="CA34" s="187"/>
      <c r="CB34" s="187"/>
      <c r="CC34" s="187"/>
      <c r="CD34" s="187"/>
      <c r="CE34" s="187"/>
      <c r="CF34" s="187"/>
      <c r="CG34" s="187"/>
      <c r="CH34" s="187"/>
      <c r="CI34" s="187"/>
      <c r="CJ34" s="187"/>
      <c r="CK34" s="187"/>
      <c r="CL34" s="187"/>
      <c r="CM34" s="187"/>
      <c r="CN34" s="187"/>
      <c r="CO34" s="187"/>
      <c r="CP34" s="187"/>
      <c r="CQ34" s="187"/>
      <c r="CR34" s="187"/>
      <c r="CS34" s="187"/>
      <c r="CT34" s="187"/>
      <c r="CU34" s="187"/>
      <c r="CV34" s="187"/>
      <c r="CW34" s="187"/>
      <c r="CX34" s="187"/>
      <c r="CY34" s="187"/>
      <c r="CZ34" s="187"/>
      <c r="DA34" s="187"/>
      <c r="DB34" s="187"/>
      <c r="DC34" s="187"/>
      <c r="DD34" s="187"/>
      <c r="DE34" s="187"/>
      <c r="DF34" s="187"/>
      <c r="DG34" s="187"/>
      <c r="DH34" s="187"/>
      <c r="DI34" s="187"/>
      <c r="DJ34" s="187"/>
      <c r="DK34" s="187"/>
      <c r="DL34" s="187"/>
      <c r="DM34" s="187"/>
      <c r="DN34" s="187"/>
      <c r="DO34" s="187"/>
      <c r="DP34" s="187"/>
      <c r="DQ34" s="187"/>
      <c r="DR34" s="187"/>
      <c r="DS34" s="187"/>
      <c r="DT34" s="187"/>
      <c r="DU34" s="187"/>
      <c r="DV34" s="187"/>
      <c r="DW34" s="187"/>
      <c r="DX34" s="187"/>
      <c r="DY34" s="187"/>
      <c r="DZ34" s="187"/>
      <c r="EA34" s="187"/>
      <c r="EB34" s="187"/>
      <c r="EC34" s="187"/>
      <c r="ED34" s="187"/>
      <c r="EE34" s="187"/>
      <c r="EF34" s="187"/>
      <c r="EG34" s="187"/>
      <c r="EH34" s="187"/>
      <c r="EI34" s="187"/>
      <c r="EJ34" s="187"/>
      <c r="EK34" s="187"/>
      <c r="EL34" s="187"/>
      <c r="EM34" s="187"/>
      <c r="EN34" s="187"/>
      <c r="EO34" s="187"/>
      <c r="EP34" s="187"/>
      <c r="EQ34" s="187"/>
      <c r="ER34" s="187"/>
      <c r="ES34" s="187"/>
      <c r="ET34" s="187"/>
      <c r="EU34" s="187"/>
      <c r="EV34" s="187"/>
      <c r="EW34" s="187"/>
      <c r="EX34" s="187"/>
      <c r="EY34" s="187"/>
      <c r="EZ34" s="187"/>
      <c r="FA34" s="187"/>
      <c r="FB34" s="187"/>
      <c r="FC34" s="187"/>
      <c r="FD34" s="187"/>
      <c r="FE34" s="187"/>
      <c r="FF34" s="187"/>
      <c r="FG34" s="187"/>
      <c r="FH34" s="187"/>
      <c r="FI34" s="187"/>
      <c r="FJ34" s="187"/>
      <c r="FK34" s="187"/>
      <c r="FL34" s="187"/>
      <c r="FM34" s="187"/>
      <c r="FN34" s="187"/>
      <c r="FO34" s="187"/>
      <c r="FP34" s="187"/>
      <c r="FQ34" s="187"/>
      <c r="FR34" s="187"/>
      <c r="FS34" s="187"/>
      <c r="FT34" s="187"/>
      <c r="FU34" s="187"/>
      <c r="FV34" s="187"/>
      <c r="FW34" s="187"/>
      <c r="FX34" s="187"/>
      <c r="FY34" s="187"/>
      <c r="FZ34" s="187"/>
      <c r="GA34" s="187"/>
      <c r="GB34" s="187"/>
      <c r="GC34" s="187"/>
      <c r="GD34" s="187"/>
      <c r="GE34" s="187"/>
      <c r="GF34" s="187"/>
      <c r="GG34" s="187"/>
      <c r="GH34" s="187"/>
      <c r="GI34" s="187"/>
      <c r="GJ34" s="187"/>
      <c r="GK34" s="187"/>
      <c r="GL34" s="187"/>
      <c r="GM34" s="187"/>
      <c r="GN34" s="187"/>
      <c r="GO34" s="187"/>
      <c r="GP34" s="187"/>
      <c r="GQ34" s="187"/>
      <c r="GR34" s="187"/>
      <c r="GS34" s="187"/>
      <c r="GT34" s="187"/>
      <c r="GU34" s="187"/>
      <c r="GV34" s="187"/>
      <c r="GW34" s="187"/>
      <c r="GX34" s="187"/>
      <c r="GY34" s="187"/>
      <c r="GZ34" s="187"/>
      <c r="HA34" s="187"/>
      <c r="HB34" s="187"/>
      <c r="HC34" s="187"/>
      <c r="HD34" s="187"/>
      <c r="HE34" s="187"/>
      <c r="HF34" s="187"/>
      <c r="HG34" s="187"/>
      <c r="HH34" s="187"/>
      <c r="HI34" s="187"/>
      <c r="HJ34" s="187"/>
      <c r="HK34" s="187"/>
      <c r="HL34" s="187"/>
      <c r="HM34" s="187"/>
    </row>
    <row r="35" s="224" customFormat="true" ht="30.75" hidden="true" customHeight="true" outlineLevel="0" collapsed="false">
      <c r="A35" s="216"/>
      <c r="B35" s="216"/>
      <c r="C35" s="216"/>
      <c r="D35" s="216" t="n">
        <v>0</v>
      </c>
      <c r="E35" s="216" t="n">
        <v>0</v>
      </c>
      <c r="F35" s="216" t="n">
        <v>0</v>
      </c>
      <c r="G35" s="216" t="n">
        <v>0</v>
      </c>
      <c r="H35" s="216" t="n">
        <v>0</v>
      </c>
      <c r="I35" s="216" t="n">
        <v>0</v>
      </c>
      <c r="J35" s="216" t="n">
        <v>0</v>
      </c>
      <c r="K35" s="216" t="n">
        <v>0</v>
      </c>
      <c r="L35" s="216" t="n">
        <v>0</v>
      </c>
      <c r="M35" s="216" t="n">
        <v>0</v>
      </c>
      <c r="N35" s="216" t="n">
        <v>0</v>
      </c>
      <c r="O35" s="216" t="n">
        <v>0</v>
      </c>
      <c r="P35" s="216" t="n">
        <v>0</v>
      </c>
      <c r="Q35" s="216" t="n">
        <v>0</v>
      </c>
      <c r="R35" s="217" t="n">
        <f aca="false">($W$4*(SUM(D35:Q35)))</f>
        <v>0</v>
      </c>
      <c r="S35" s="216" t="n">
        <f aca="false">IFERROR(SUMIF('Exhibiciones '!$E$5:$E$550,A35,'Exhibiciones '!$AF$5:$AF$550),"")</f>
        <v>0</v>
      </c>
      <c r="T35" s="216" t="n">
        <f aca="false">IFERROR(SUMIF('Exhibiciones '!$E$5:$E$550,A35,'Exhibiciones '!$AG$5:$AG$550),"-")</f>
        <v>0</v>
      </c>
      <c r="U35" s="216" t="n">
        <v>0</v>
      </c>
      <c r="V35" s="216" t="n">
        <v>0</v>
      </c>
      <c r="W35" s="216" t="n">
        <v>0</v>
      </c>
      <c r="X35" s="216" t="n">
        <v>0</v>
      </c>
      <c r="Y35" s="216" t="n">
        <v>0</v>
      </c>
      <c r="Z35" s="216" t="n">
        <v>0</v>
      </c>
      <c r="AA35" s="216" t="n">
        <v>0</v>
      </c>
      <c r="AB35" s="216" t="n">
        <v>0</v>
      </c>
      <c r="AC35" s="216" t="n">
        <v>0</v>
      </c>
      <c r="AD35" s="216" t="n">
        <v>0</v>
      </c>
      <c r="AE35" s="216" t="n">
        <v>0</v>
      </c>
      <c r="AF35" s="216" t="n">
        <v>0</v>
      </c>
      <c r="AG35" s="216"/>
      <c r="AH35" s="216" t="str">
        <f aca="false">IFERROR(VLOOKUP(AG35,'Plantilla y Concentrado'!$B$4:$C$677,2,0),"")</f>
        <v/>
      </c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7"/>
      <c r="BK35" s="187"/>
      <c r="BL35" s="187"/>
      <c r="BM35" s="187"/>
      <c r="BN35" s="187"/>
      <c r="BO35" s="187"/>
      <c r="BP35" s="187"/>
      <c r="BQ35" s="187"/>
      <c r="BR35" s="187"/>
      <c r="BS35" s="187"/>
      <c r="BT35" s="187"/>
      <c r="BU35" s="187"/>
      <c r="BV35" s="187"/>
      <c r="BW35" s="187"/>
      <c r="BX35" s="187"/>
      <c r="BY35" s="187"/>
      <c r="BZ35" s="187"/>
      <c r="CA35" s="187"/>
      <c r="CB35" s="187"/>
      <c r="CC35" s="187"/>
      <c r="CD35" s="187"/>
      <c r="CE35" s="187"/>
      <c r="CF35" s="187"/>
      <c r="CG35" s="187"/>
      <c r="CH35" s="187"/>
      <c r="CI35" s="187"/>
      <c r="CJ35" s="187"/>
      <c r="CK35" s="187"/>
      <c r="CL35" s="187"/>
      <c r="CM35" s="187"/>
      <c r="CN35" s="187"/>
      <c r="CO35" s="187"/>
      <c r="CP35" s="187"/>
      <c r="CQ35" s="187"/>
      <c r="CR35" s="187"/>
      <c r="CS35" s="187"/>
      <c r="CT35" s="187"/>
      <c r="CU35" s="187"/>
      <c r="CV35" s="187"/>
      <c r="CW35" s="187"/>
      <c r="CX35" s="187"/>
      <c r="CY35" s="187"/>
      <c r="CZ35" s="187"/>
      <c r="DA35" s="187"/>
      <c r="DB35" s="187"/>
      <c r="DC35" s="187"/>
      <c r="DD35" s="187"/>
      <c r="DE35" s="187"/>
      <c r="DF35" s="187"/>
      <c r="DG35" s="187"/>
      <c r="DH35" s="187"/>
      <c r="DI35" s="187"/>
      <c r="DJ35" s="187"/>
      <c r="DK35" s="187"/>
      <c r="DL35" s="187"/>
      <c r="DM35" s="187"/>
      <c r="DN35" s="187"/>
      <c r="DO35" s="187"/>
      <c r="DP35" s="187"/>
      <c r="DQ35" s="187"/>
      <c r="DR35" s="187"/>
      <c r="DS35" s="187"/>
      <c r="DT35" s="187"/>
      <c r="DU35" s="187"/>
      <c r="DV35" s="187"/>
      <c r="DW35" s="187"/>
      <c r="DX35" s="187"/>
      <c r="DY35" s="187"/>
      <c r="DZ35" s="187"/>
      <c r="EA35" s="187"/>
      <c r="EB35" s="187"/>
      <c r="EC35" s="187"/>
      <c r="ED35" s="187"/>
      <c r="EE35" s="187"/>
      <c r="EF35" s="187"/>
      <c r="EG35" s="187"/>
      <c r="EH35" s="187"/>
      <c r="EI35" s="187"/>
      <c r="EJ35" s="187"/>
      <c r="EK35" s="187"/>
      <c r="EL35" s="187"/>
      <c r="EM35" s="187"/>
      <c r="EN35" s="187"/>
      <c r="EO35" s="187"/>
      <c r="EP35" s="187"/>
      <c r="EQ35" s="187"/>
      <c r="ER35" s="187"/>
      <c r="ES35" s="187"/>
      <c r="ET35" s="187"/>
      <c r="EU35" s="187"/>
      <c r="EV35" s="187"/>
      <c r="EW35" s="187"/>
      <c r="EX35" s="187"/>
      <c r="EY35" s="187"/>
      <c r="EZ35" s="187"/>
      <c r="FA35" s="187"/>
      <c r="FB35" s="187"/>
      <c r="FC35" s="187"/>
      <c r="FD35" s="187"/>
      <c r="FE35" s="187"/>
      <c r="FF35" s="187"/>
      <c r="FG35" s="187"/>
      <c r="FH35" s="187"/>
      <c r="FI35" s="187"/>
      <c r="FJ35" s="187"/>
      <c r="FK35" s="187"/>
      <c r="FL35" s="187"/>
      <c r="FM35" s="187"/>
      <c r="FN35" s="187"/>
      <c r="FO35" s="187"/>
      <c r="FP35" s="187"/>
      <c r="FQ35" s="187"/>
      <c r="FR35" s="187"/>
      <c r="FS35" s="187"/>
      <c r="FT35" s="187"/>
      <c r="FU35" s="187"/>
      <c r="FV35" s="187"/>
      <c r="FW35" s="187"/>
      <c r="FX35" s="187"/>
      <c r="FY35" s="187"/>
      <c r="FZ35" s="187"/>
      <c r="GA35" s="187"/>
      <c r="GB35" s="187"/>
      <c r="GC35" s="187"/>
      <c r="GD35" s="187"/>
      <c r="GE35" s="187"/>
      <c r="GF35" s="187"/>
      <c r="GG35" s="187"/>
      <c r="GH35" s="187"/>
      <c r="GI35" s="187"/>
      <c r="GJ35" s="187"/>
      <c r="GK35" s="187"/>
      <c r="GL35" s="187"/>
      <c r="GM35" s="187"/>
      <c r="GN35" s="187"/>
      <c r="GO35" s="187"/>
      <c r="GP35" s="187"/>
      <c r="GQ35" s="187"/>
      <c r="GR35" s="187"/>
      <c r="GS35" s="187"/>
      <c r="GT35" s="187"/>
      <c r="GU35" s="187"/>
      <c r="GV35" s="187"/>
      <c r="GW35" s="187"/>
      <c r="GX35" s="187"/>
      <c r="GY35" s="187"/>
      <c r="GZ35" s="187"/>
      <c r="HA35" s="187"/>
      <c r="HB35" s="187"/>
      <c r="HC35" s="187"/>
      <c r="HD35" s="187"/>
      <c r="HE35" s="187"/>
      <c r="HF35" s="187"/>
      <c r="HG35" s="187"/>
      <c r="HH35" s="187"/>
      <c r="HI35" s="187"/>
      <c r="HJ35" s="187"/>
      <c r="HK35" s="187"/>
      <c r="HL35" s="187"/>
      <c r="HM35" s="187"/>
    </row>
    <row r="36" s="223" customFormat="true" ht="37.5" hidden="false" customHeight="true" outlineLevel="0" collapsed="false">
      <c r="A36" s="225" t="s">
        <v>82</v>
      </c>
      <c r="B36" s="225" t="n">
        <f aca="false">SUM(B9:B35)</f>
        <v>5112</v>
      </c>
      <c r="C36" s="225" t="n">
        <f aca="false">SUM(C9:C35)</f>
        <v>4958</v>
      </c>
      <c r="D36" s="226" t="n">
        <f aca="false">SUM(D9:D35)</f>
        <v>1</v>
      </c>
      <c r="E36" s="226" t="n">
        <f aca="false">SUM(E9:E35)</f>
        <v>0</v>
      </c>
      <c r="F36" s="226" t="n">
        <f aca="false">SUM(F9:F35)</f>
        <v>0</v>
      </c>
      <c r="G36" s="226" t="n">
        <f aca="false">SUM(G9:G35)</f>
        <v>0</v>
      </c>
      <c r="H36" s="226" t="n">
        <f aca="false">SUM(H9:H35)</f>
        <v>0</v>
      </c>
      <c r="I36" s="226" t="n">
        <f aca="false">SUM(I9:I35)</f>
        <v>0</v>
      </c>
      <c r="J36" s="226" t="n">
        <f aca="false">SUM(J9:J35)</f>
        <v>0</v>
      </c>
      <c r="K36" s="226" t="n">
        <f aca="false">SUM(K9:K35)</f>
        <v>0</v>
      </c>
      <c r="L36" s="226" t="n">
        <f aca="false">SUM(L9:L35)</f>
        <v>5</v>
      </c>
      <c r="M36" s="226" t="n">
        <f aca="false">SUM(M9:M35)</f>
        <v>0</v>
      </c>
      <c r="N36" s="226" t="n">
        <f aca="false">SUM(N9:N35)</f>
        <v>0</v>
      </c>
      <c r="O36" s="226" t="n">
        <f aca="false">SUM(O9:O35)</f>
        <v>0</v>
      </c>
      <c r="P36" s="226" t="n">
        <f aca="false">SUM(P9:P35)</f>
        <v>0</v>
      </c>
      <c r="Q36" s="226" t="n">
        <f aca="false">SUM(Q9:Q35)</f>
        <v>0</v>
      </c>
      <c r="R36" s="227" t="n">
        <f aca="false">SUM(D36:Q36)</f>
        <v>6</v>
      </c>
      <c r="S36" s="228" t="n">
        <f aca="false">SUM(S9:S35)</f>
        <v>0</v>
      </c>
      <c r="T36" s="228" t="n">
        <f aca="false">SUM(T9:T35)</f>
        <v>0</v>
      </c>
      <c r="U36" s="228" t="n">
        <f aca="false">SUM(U9:U35)</f>
        <v>1</v>
      </c>
      <c r="V36" s="228" t="n">
        <f aca="false">SUM(V9:V35)</f>
        <v>4</v>
      </c>
      <c r="W36" s="228" t="n">
        <f aca="false">SUM(W9:W35)</f>
        <v>0</v>
      </c>
      <c r="X36" s="228" t="n">
        <f aca="false">SUM(X9:X35)</f>
        <v>0</v>
      </c>
      <c r="Y36" s="228" t="n">
        <f aca="false">SUM(Y9:Y35)</f>
        <v>0</v>
      </c>
      <c r="Z36" s="228" t="n">
        <f aca="false">SUM(Z9:Z35)</f>
        <v>0</v>
      </c>
      <c r="AA36" s="228" t="n">
        <f aca="false">SUM(AA9:AA35)</f>
        <v>0</v>
      </c>
      <c r="AB36" s="228" t="n">
        <f aca="false">SUM(AB9:AB35)</f>
        <v>0</v>
      </c>
      <c r="AC36" s="228" t="n">
        <f aca="false">SUM(AC9:AC35)</f>
        <v>0</v>
      </c>
      <c r="AD36" s="228" t="n">
        <f aca="false">SUM(AD9:AD35)</f>
        <v>0</v>
      </c>
      <c r="AE36" s="228" t="n">
        <f aca="false">SUM(AE9:AE35)</f>
        <v>0</v>
      </c>
      <c r="AF36" s="228" t="n">
        <f aca="false">SUM(AF9:AF35)</f>
        <v>0</v>
      </c>
      <c r="AG36" s="229"/>
      <c r="AH36" s="229"/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0"/>
      <c r="BE36" s="230"/>
      <c r="BF36" s="230"/>
      <c r="BG36" s="230"/>
      <c r="BH36" s="230"/>
      <c r="BI36" s="230"/>
      <c r="BJ36" s="230"/>
      <c r="BK36" s="230"/>
      <c r="BL36" s="230"/>
      <c r="BM36" s="230"/>
      <c r="BN36" s="230"/>
      <c r="BO36" s="230"/>
      <c r="BP36" s="230"/>
      <c r="BQ36" s="230"/>
      <c r="BR36" s="230"/>
      <c r="BS36" s="230"/>
      <c r="BT36" s="230"/>
      <c r="BU36" s="230"/>
      <c r="BV36" s="230"/>
      <c r="BW36" s="230"/>
      <c r="BX36" s="230"/>
      <c r="BY36" s="230"/>
      <c r="BZ36" s="230"/>
      <c r="CA36" s="230"/>
      <c r="CB36" s="230"/>
      <c r="CC36" s="230"/>
      <c r="CD36" s="230"/>
      <c r="CE36" s="230"/>
      <c r="CF36" s="230"/>
      <c r="CG36" s="230"/>
      <c r="CH36" s="230"/>
      <c r="CI36" s="230"/>
      <c r="CJ36" s="230"/>
      <c r="CK36" s="230"/>
      <c r="CL36" s="230"/>
      <c r="CM36" s="230"/>
      <c r="CN36" s="230"/>
      <c r="CO36" s="230"/>
      <c r="CP36" s="230"/>
      <c r="CQ36" s="230"/>
      <c r="CR36" s="230"/>
      <c r="CS36" s="230"/>
      <c r="CT36" s="230"/>
      <c r="CU36" s="230"/>
      <c r="CV36" s="230"/>
      <c r="CW36" s="230"/>
      <c r="CX36" s="230"/>
      <c r="CY36" s="230"/>
      <c r="CZ36" s="230"/>
      <c r="DA36" s="230"/>
      <c r="DB36" s="230"/>
      <c r="DC36" s="230"/>
      <c r="DD36" s="230"/>
      <c r="DE36" s="230"/>
      <c r="DF36" s="230"/>
      <c r="DG36" s="230"/>
      <c r="DH36" s="230"/>
      <c r="DI36" s="230"/>
      <c r="DJ36" s="230"/>
      <c r="DK36" s="230"/>
      <c r="DL36" s="230"/>
      <c r="DM36" s="230"/>
      <c r="DN36" s="230"/>
      <c r="DO36" s="230"/>
      <c r="DP36" s="230"/>
      <c r="DQ36" s="230"/>
      <c r="DR36" s="230"/>
      <c r="DS36" s="230"/>
      <c r="DT36" s="230"/>
      <c r="DU36" s="230"/>
      <c r="DV36" s="230"/>
      <c r="DW36" s="230"/>
      <c r="DX36" s="230"/>
      <c r="DY36" s="230"/>
      <c r="DZ36" s="230"/>
      <c r="EA36" s="230"/>
      <c r="EB36" s="230"/>
      <c r="EC36" s="230"/>
      <c r="ED36" s="230"/>
      <c r="EE36" s="230"/>
      <c r="EF36" s="230"/>
      <c r="EG36" s="230"/>
      <c r="EH36" s="230"/>
      <c r="EI36" s="230"/>
      <c r="EJ36" s="230"/>
      <c r="EK36" s="230"/>
      <c r="EL36" s="230"/>
      <c r="EM36" s="230"/>
      <c r="EN36" s="230"/>
      <c r="EO36" s="230"/>
      <c r="EP36" s="230"/>
      <c r="EQ36" s="230"/>
      <c r="ER36" s="230"/>
      <c r="ES36" s="230"/>
      <c r="ET36" s="230"/>
      <c r="EU36" s="230"/>
      <c r="EV36" s="230"/>
      <c r="EW36" s="230"/>
      <c r="EX36" s="230"/>
      <c r="EY36" s="230"/>
      <c r="EZ36" s="230"/>
      <c r="FA36" s="230"/>
      <c r="FB36" s="230"/>
      <c r="FC36" s="230"/>
      <c r="FD36" s="230"/>
      <c r="FE36" s="230"/>
      <c r="FF36" s="230"/>
      <c r="FG36" s="230"/>
      <c r="FH36" s="230"/>
      <c r="FI36" s="230"/>
      <c r="FJ36" s="230"/>
      <c r="FK36" s="230"/>
      <c r="FL36" s="230"/>
      <c r="FM36" s="230"/>
      <c r="FN36" s="230"/>
      <c r="FO36" s="230"/>
      <c r="FP36" s="230"/>
      <c r="FQ36" s="230"/>
      <c r="FR36" s="230"/>
      <c r="FS36" s="230"/>
      <c r="FT36" s="230"/>
      <c r="FU36" s="230"/>
      <c r="FV36" s="230"/>
      <c r="FW36" s="230"/>
      <c r="FX36" s="230"/>
      <c r="FY36" s="230"/>
      <c r="FZ36" s="230"/>
      <c r="GA36" s="230"/>
      <c r="GB36" s="230"/>
      <c r="GC36" s="230"/>
      <c r="GD36" s="230"/>
      <c r="GE36" s="230"/>
      <c r="GF36" s="230"/>
      <c r="GG36" s="230"/>
      <c r="GH36" s="230"/>
      <c r="GI36" s="230"/>
      <c r="GJ36" s="230"/>
      <c r="GK36" s="230"/>
      <c r="GL36" s="230"/>
      <c r="GM36" s="230"/>
      <c r="GN36" s="230"/>
      <c r="GO36" s="230"/>
      <c r="GP36" s="230"/>
      <c r="GQ36" s="230"/>
      <c r="GR36" s="230"/>
      <c r="GS36" s="230"/>
      <c r="GT36" s="230"/>
      <c r="GU36" s="230"/>
      <c r="GV36" s="230"/>
      <c r="GW36" s="230"/>
      <c r="GX36" s="230"/>
      <c r="GY36" s="230"/>
      <c r="GZ36" s="230"/>
      <c r="HA36" s="230"/>
      <c r="HB36" s="230"/>
      <c r="HC36" s="230"/>
      <c r="HD36" s="230"/>
      <c r="HE36" s="230"/>
      <c r="HF36" s="230"/>
      <c r="HG36" s="230"/>
      <c r="HH36" s="230"/>
      <c r="HI36" s="230"/>
      <c r="HJ36" s="230"/>
      <c r="HK36" s="230"/>
      <c r="HL36" s="230"/>
      <c r="HM36" s="230"/>
      <c r="ALR36" s="219"/>
      <c r="ALS36" s="219"/>
      <c r="ALT36" s="219"/>
      <c r="ALU36" s="219"/>
      <c r="ALV36" s="219"/>
      <c r="ALW36" s="219"/>
      <c r="ALX36" s="219"/>
      <c r="ALY36" s="219"/>
      <c r="ALZ36" s="219"/>
      <c r="AMA36" s="219"/>
      <c r="AMB36" s="219"/>
      <c r="AMC36" s="219"/>
      <c r="AMD36" s="219"/>
      <c r="AME36" s="219"/>
      <c r="AMF36" s="219"/>
      <c r="AMG36" s="219"/>
      <c r="AMH36" s="219"/>
      <c r="AMI36" s="219"/>
      <c r="AMJ36" s="219"/>
    </row>
    <row r="37" s="224" customFormat="true" ht="46.5" hidden="false" customHeight="true" outlineLevel="0" collapsed="false">
      <c r="A37" s="92" t="s">
        <v>835</v>
      </c>
      <c r="B37" s="92"/>
      <c r="C37" s="92"/>
      <c r="D37" s="231" t="n">
        <f aca="false">($W$4*R36)</f>
        <v>3252</v>
      </c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2" t="s">
        <v>836</v>
      </c>
      <c r="T37" s="232"/>
      <c r="U37" s="232"/>
      <c r="V37" s="232"/>
      <c r="W37" s="232"/>
      <c r="X37" s="232"/>
      <c r="Y37" s="232"/>
      <c r="Z37" s="232"/>
      <c r="AA37" s="232"/>
      <c r="AB37" s="232"/>
      <c r="AC37" s="232"/>
      <c r="AD37" s="232"/>
      <c r="AE37" s="232"/>
      <c r="AF37" s="232"/>
      <c r="AG37" s="233"/>
      <c r="AH37" s="233"/>
      <c r="AI37" s="233"/>
      <c r="AJ37" s="233"/>
      <c r="ALR37" s="219"/>
      <c r="ALS37" s="219"/>
      <c r="ALT37" s="219"/>
      <c r="ALU37" s="219"/>
      <c r="ALV37" s="219"/>
      <c r="ALW37" s="219"/>
      <c r="ALX37" s="219"/>
      <c r="ALY37" s="219"/>
      <c r="ALZ37" s="219"/>
      <c r="AMA37" s="219"/>
      <c r="AMB37" s="219"/>
      <c r="AMC37" s="219"/>
      <c r="AMD37" s="219"/>
      <c r="AME37" s="219"/>
      <c r="AMF37" s="219"/>
      <c r="AMG37" s="219"/>
      <c r="AMH37" s="219"/>
      <c r="AMI37" s="219"/>
      <c r="AMJ37" s="219"/>
    </row>
    <row r="38" s="219" customFormat="true" ht="30" hidden="false" customHeight="true" outlineLevel="0" collapsed="false">
      <c r="A38" s="234" t="s">
        <v>837</v>
      </c>
      <c r="B38" s="234"/>
      <c r="C38" s="216" t="n">
        <f aca="false">A9</f>
        <v>1</v>
      </c>
      <c r="D38" s="216" t="n">
        <v>0</v>
      </c>
      <c r="E38" s="216" t="n">
        <v>0</v>
      </c>
      <c r="F38" s="216" t="n">
        <v>0</v>
      </c>
      <c r="G38" s="216" t="n">
        <v>0</v>
      </c>
      <c r="H38" s="216" t="n">
        <v>0</v>
      </c>
      <c r="I38" s="216" t="n">
        <v>0</v>
      </c>
      <c r="J38" s="216" t="n">
        <v>0</v>
      </c>
      <c r="K38" s="216" t="n">
        <v>0</v>
      </c>
      <c r="L38" s="216" t="n">
        <v>0</v>
      </c>
      <c r="M38" s="216" t="n">
        <v>0</v>
      </c>
      <c r="N38" s="216" t="n">
        <v>0</v>
      </c>
      <c r="O38" s="216" t="n">
        <v>0</v>
      </c>
      <c r="P38" s="216" t="n">
        <v>0</v>
      </c>
      <c r="Q38" s="216" t="n">
        <v>0</v>
      </c>
      <c r="R38" s="217" t="n">
        <f aca="false">($W$4*(SUM(D38:Q38)))</f>
        <v>0</v>
      </c>
      <c r="S38" s="216" t="n">
        <v>0</v>
      </c>
      <c r="T38" s="216" t="n">
        <v>0</v>
      </c>
      <c r="U38" s="216" t="n">
        <v>0</v>
      </c>
      <c r="V38" s="216" t="n">
        <v>0</v>
      </c>
      <c r="W38" s="216" t="n">
        <v>0</v>
      </c>
      <c r="X38" s="216" t="n">
        <v>0</v>
      </c>
      <c r="Y38" s="216" t="n">
        <v>0</v>
      </c>
      <c r="Z38" s="216" t="n">
        <v>0</v>
      </c>
      <c r="AA38" s="216" t="n">
        <v>0</v>
      </c>
      <c r="AB38" s="216" t="n">
        <v>0</v>
      </c>
      <c r="AC38" s="216" t="n">
        <v>0</v>
      </c>
      <c r="AD38" s="216" t="n">
        <v>0</v>
      </c>
      <c r="AE38" s="216" t="n">
        <v>0</v>
      </c>
      <c r="AF38" s="216" t="n">
        <v>0</v>
      </c>
      <c r="AG38" s="235"/>
      <c r="AH38" s="235"/>
      <c r="AI38" s="235"/>
      <c r="AJ38" s="235"/>
      <c r="AK38" s="203"/>
      <c r="AL38" s="203"/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  <c r="CN38" s="203"/>
      <c r="CO38" s="203"/>
      <c r="CP38" s="203"/>
      <c r="CQ38" s="203"/>
      <c r="CR38" s="203"/>
      <c r="CS38" s="203"/>
      <c r="CT38" s="203"/>
      <c r="CU38" s="203"/>
      <c r="CV38" s="203"/>
      <c r="CW38" s="203"/>
      <c r="CX38" s="203"/>
      <c r="CY38" s="203"/>
      <c r="CZ38" s="203"/>
      <c r="DA38" s="203"/>
      <c r="DB38" s="203"/>
      <c r="DC38" s="203"/>
      <c r="DD38" s="203"/>
      <c r="DE38" s="203"/>
      <c r="DF38" s="203"/>
      <c r="DG38" s="203"/>
      <c r="DH38" s="203"/>
      <c r="DI38" s="203"/>
      <c r="DJ38" s="203"/>
      <c r="DK38" s="203"/>
      <c r="DL38" s="203"/>
      <c r="DM38" s="203"/>
      <c r="DN38" s="203"/>
      <c r="DO38" s="203"/>
      <c r="DP38" s="203"/>
      <c r="DQ38" s="203"/>
      <c r="DR38" s="203"/>
      <c r="DS38" s="203"/>
      <c r="DT38" s="203"/>
      <c r="DU38" s="203"/>
      <c r="DV38" s="203"/>
      <c r="DW38" s="203"/>
      <c r="DX38" s="203"/>
      <c r="DY38" s="203"/>
      <c r="DZ38" s="203"/>
      <c r="EA38" s="203"/>
      <c r="EB38" s="203"/>
      <c r="EC38" s="203"/>
      <c r="ED38" s="203"/>
      <c r="EE38" s="203"/>
      <c r="EF38" s="203"/>
      <c r="EG38" s="203"/>
      <c r="EH38" s="203"/>
      <c r="EI38" s="203"/>
      <c r="EJ38" s="203"/>
      <c r="EK38" s="203"/>
      <c r="EL38" s="203"/>
      <c r="EM38" s="203"/>
      <c r="EN38" s="203"/>
      <c r="EO38" s="203"/>
      <c r="EP38" s="203"/>
      <c r="EQ38" s="203"/>
      <c r="ER38" s="203"/>
      <c r="ES38" s="203"/>
      <c r="ET38" s="203"/>
      <c r="EU38" s="203"/>
      <c r="EV38" s="203"/>
      <c r="EW38" s="203"/>
      <c r="EX38" s="203"/>
      <c r="EY38" s="203"/>
      <c r="EZ38" s="203"/>
      <c r="FA38" s="203"/>
      <c r="FB38" s="203"/>
      <c r="FC38" s="203"/>
      <c r="FD38" s="203"/>
      <c r="FE38" s="203"/>
      <c r="FF38" s="203"/>
      <c r="FG38" s="203"/>
      <c r="FH38" s="203"/>
      <c r="FI38" s="203"/>
      <c r="FJ38" s="203"/>
      <c r="FK38" s="203"/>
      <c r="FL38" s="203"/>
      <c r="FM38" s="203"/>
      <c r="FN38" s="203"/>
      <c r="FO38" s="203"/>
      <c r="FP38" s="203"/>
      <c r="FQ38" s="203"/>
      <c r="FR38" s="203"/>
      <c r="FS38" s="203"/>
      <c r="FT38" s="203"/>
      <c r="FU38" s="203"/>
      <c r="FV38" s="203"/>
      <c r="FW38" s="203"/>
      <c r="FX38" s="203"/>
      <c r="FY38" s="203"/>
      <c r="FZ38" s="203"/>
      <c r="GA38" s="203"/>
      <c r="GB38" s="203"/>
      <c r="GC38" s="203"/>
      <c r="GD38" s="203"/>
      <c r="GE38" s="203"/>
      <c r="GF38" s="203"/>
      <c r="GG38" s="203"/>
      <c r="GH38" s="203"/>
      <c r="GI38" s="203"/>
      <c r="GJ38" s="203"/>
      <c r="GK38" s="203"/>
      <c r="GL38" s="203"/>
      <c r="GM38" s="203"/>
      <c r="GN38" s="203"/>
      <c r="GO38" s="203"/>
      <c r="GP38" s="203"/>
      <c r="GQ38" s="203"/>
      <c r="GR38" s="203"/>
      <c r="GS38" s="203"/>
      <c r="GT38" s="203"/>
      <c r="GU38" s="203"/>
      <c r="GV38" s="203"/>
      <c r="GW38" s="203"/>
      <c r="GX38" s="203"/>
      <c r="GY38" s="203"/>
      <c r="GZ38" s="203"/>
      <c r="HA38" s="203"/>
      <c r="HB38" s="203"/>
      <c r="HC38" s="203"/>
      <c r="HD38" s="203"/>
      <c r="HE38" s="203"/>
      <c r="HF38" s="203"/>
      <c r="HG38" s="203"/>
      <c r="HH38" s="203"/>
      <c r="HI38" s="203"/>
      <c r="HJ38" s="203"/>
      <c r="HK38" s="203"/>
      <c r="HL38" s="203"/>
      <c r="HM38" s="203"/>
    </row>
    <row r="39" s="219" customFormat="true" ht="30" hidden="false" customHeight="true" outlineLevel="0" collapsed="false">
      <c r="A39" s="234"/>
      <c r="B39" s="234"/>
      <c r="C39" s="236" t="n">
        <f aca="false">A10</f>
        <v>2</v>
      </c>
      <c r="D39" s="236" t="n">
        <v>0</v>
      </c>
      <c r="E39" s="236" t="n">
        <v>0</v>
      </c>
      <c r="F39" s="236" t="n">
        <v>0</v>
      </c>
      <c r="G39" s="236" t="n">
        <v>0</v>
      </c>
      <c r="H39" s="236" t="n">
        <v>0</v>
      </c>
      <c r="I39" s="236" t="n">
        <v>0</v>
      </c>
      <c r="J39" s="236" t="n">
        <v>0</v>
      </c>
      <c r="K39" s="236" t="n">
        <v>0</v>
      </c>
      <c r="L39" s="236" t="n">
        <v>0</v>
      </c>
      <c r="M39" s="236" t="n">
        <v>0</v>
      </c>
      <c r="N39" s="236" t="n">
        <v>0</v>
      </c>
      <c r="O39" s="236" t="n">
        <v>0</v>
      </c>
      <c r="P39" s="236" t="n">
        <v>0</v>
      </c>
      <c r="Q39" s="236" t="n">
        <v>0</v>
      </c>
      <c r="R39" s="221" t="n">
        <f aca="false">($W$4*(SUM(D39:Q39)))</f>
        <v>0</v>
      </c>
      <c r="S39" s="236" t="n">
        <v>0</v>
      </c>
      <c r="T39" s="236" t="n">
        <v>0</v>
      </c>
      <c r="U39" s="220" t="n">
        <v>0</v>
      </c>
      <c r="V39" s="220" t="n">
        <v>0</v>
      </c>
      <c r="W39" s="236" t="n">
        <v>0</v>
      </c>
      <c r="X39" s="236" t="n">
        <v>0</v>
      </c>
      <c r="Y39" s="236" t="n">
        <v>0</v>
      </c>
      <c r="Z39" s="236" t="n">
        <v>0</v>
      </c>
      <c r="AA39" s="236" t="n">
        <v>0</v>
      </c>
      <c r="AB39" s="236" t="n">
        <v>0</v>
      </c>
      <c r="AC39" s="236" t="n">
        <v>0</v>
      </c>
      <c r="AD39" s="236" t="n">
        <v>0</v>
      </c>
      <c r="AE39" s="236" t="n">
        <v>0</v>
      </c>
      <c r="AF39" s="236" t="n">
        <v>0</v>
      </c>
      <c r="AG39" s="235"/>
      <c r="AH39" s="235"/>
      <c r="AI39" s="235"/>
      <c r="AJ39" s="235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03"/>
      <c r="BM39" s="203"/>
      <c r="BN39" s="203"/>
      <c r="BO39" s="203"/>
      <c r="BP39" s="203"/>
      <c r="BQ39" s="203"/>
      <c r="BR39" s="203"/>
      <c r="BS39" s="203"/>
      <c r="BT39" s="203"/>
      <c r="BU39" s="203"/>
      <c r="BV39" s="203"/>
      <c r="BW39" s="203"/>
      <c r="BX39" s="203"/>
      <c r="BY39" s="203"/>
      <c r="BZ39" s="203"/>
      <c r="CA39" s="203"/>
      <c r="CB39" s="203"/>
      <c r="CC39" s="203"/>
      <c r="CD39" s="203"/>
      <c r="CE39" s="203"/>
      <c r="CF39" s="203"/>
      <c r="CG39" s="203"/>
      <c r="CH39" s="203"/>
      <c r="CI39" s="203"/>
      <c r="CJ39" s="203"/>
      <c r="CK39" s="203"/>
      <c r="CL39" s="203"/>
      <c r="CM39" s="203"/>
      <c r="CN39" s="203"/>
      <c r="CO39" s="203"/>
      <c r="CP39" s="203"/>
      <c r="CQ39" s="203"/>
      <c r="CR39" s="203"/>
      <c r="CS39" s="203"/>
      <c r="CT39" s="203"/>
      <c r="CU39" s="203"/>
      <c r="CV39" s="203"/>
      <c r="CW39" s="203"/>
      <c r="CX39" s="203"/>
      <c r="CY39" s="203"/>
      <c r="CZ39" s="203"/>
      <c r="DA39" s="203"/>
      <c r="DB39" s="203"/>
      <c r="DC39" s="203"/>
      <c r="DD39" s="203"/>
      <c r="DE39" s="203"/>
      <c r="DF39" s="203"/>
      <c r="DG39" s="203"/>
      <c r="DH39" s="203"/>
      <c r="DI39" s="203"/>
      <c r="DJ39" s="203"/>
      <c r="DK39" s="203"/>
      <c r="DL39" s="203"/>
      <c r="DM39" s="203"/>
      <c r="DN39" s="203"/>
      <c r="DO39" s="203"/>
      <c r="DP39" s="203"/>
      <c r="DQ39" s="203"/>
      <c r="DR39" s="203"/>
      <c r="DS39" s="203"/>
      <c r="DT39" s="203"/>
      <c r="DU39" s="203"/>
      <c r="DV39" s="203"/>
      <c r="DW39" s="203"/>
      <c r="DX39" s="203"/>
      <c r="DY39" s="203"/>
      <c r="DZ39" s="203"/>
      <c r="EA39" s="203"/>
      <c r="EB39" s="203"/>
      <c r="EC39" s="203"/>
      <c r="ED39" s="203"/>
      <c r="EE39" s="203"/>
      <c r="EF39" s="203"/>
      <c r="EG39" s="203"/>
      <c r="EH39" s="203"/>
      <c r="EI39" s="203"/>
      <c r="EJ39" s="203"/>
      <c r="EK39" s="203"/>
      <c r="EL39" s="203"/>
      <c r="EM39" s="203"/>
      <c r="EN39" s="203"/>
      <c r="EO39" s="203"/>
      <c r="EP39" s="203"/>
      <c r="EQ39" s="203"/>
      <c r="ER39" s="203"/>
      <c r="ES39" s="203"/>
      <c r="ET39" s="203"/>
      <c r="EU39" s="203"/>
      <c r="EV39" s="203"/>
      <c r="EW39" s="203"/>
      <c r="EX39" s="203"/>
      <c r="EY39" s="203"/>
      <c r="EZ39" s="203"/>
      <c r="FA39" s="203"/>
      <c r="FB39" s="203"/>
      <c r="FC39" s="203"/>
      <c r="FD39" s="203"/>
      <c r="FE39" s="203"/>
      <c r="FF39" s="203"/>
      <c r="FG39" s="203"/>
      <c r="FH39" s="203"/>
      <c r="FI39" s="203"/>
      <c r="FJ39" s="203"/>
      <c r="FK39" s="203"/>
      <c r="FL39" s="203"/>
      <c r="FM39" s="203"/>
      <c r="FN39" s="203"/>
      <c r="FO39" s="203"/>
      <c r="FP39" s="203"/>
      <c r="FQ39" s="203"/>
      <c r="FR39" s="203"/>
      <c r="FS39" s="203"/>
      <c r="FT39" s="203"/>
      <c r="FU39" s="203"/>
      <c r="FV39" s="203"/>
      <c r="FW39" s="203"/>
      <c r="FX39" s="203"/>
      <c r="FY39" s="203"/>
      <c r="FZ39" s="203"/>
      <c r="GA39" s="203"/>
      <c r="GB39" s="203"/>
      <c r="GC39" s="203"/>
      <c r="GD39" s="203"/>
      <c r="GE39" s="203"/>
      <c r="GF39" s="203"/>
      <c r="GG39" s="203"/>
      <c r="GH39" s="203"/>
      <c r="GI39" s="203"/>
      <c r="GJ39" s="203"/>
      <c r="GK39" s="203"/>
      <c r="GL39" s="203"/>
      <c r="GM39" s="203"/>
      <c r="GN39" s="203"/>
      <c r="GO39" s="203"/>
      <c r="GP39" s="203"/>
      <c r="GQ39" s="203"/>
      <c r="GR39" s="203"/>
      <c r="GS39" s="203"/>
      <c r="GT39" s="203"/>
      <c r="GU39" s="203"/>
      <c r="GV39" s="203"/>
      <c r="GW39" s="203"/>
      <c r="GX39" s="203"/>
      <c r="GY39" s="203"/>
      <c r="GZ39" s="203"/>
      <c r="HA39" s="203"/>
      <c r="HB39" s="203"/>
      <c r="HC39" s="203"/>
      <c r="HD39" s="203"/>
      <c r="HE39" s="203"/>
      <c r="HF39" s="203"/>
      <c r="HG39" s="203"/>
      <c r="HH39" s="203"/>
      <c r="HI39" s="203"/>
      <c r="HJ39" s="203"/>
      <c r="HK39" s="203"/>
      <c r="HL39" s="203"/>
      <c r="HM39" s="203"/>
    </row>
    <row r="40" s="219" customFormat="true" ht="30" hidden="false" customHeight="true" outlineLevel="0" collapsed="false">
      <c r="A40" s="234"/>
      <c r="B40" s="234"/>
      <c r="C40" s="216" t="n">
        <f aca="false">A11</f>
        <v>3</v>
      </c>
      <c r="D40" s="216" t="n">
        <v>0</v>
      </c>
      <c r="E40" s="216" t="n">
        <v>0</v>
      </c>
      <c r="F40" s="216" t="n">
        <v>0</v>
      </c>
      <c r="G40" s="216" t="n">
        <v>0</v>
      </c>
      <c r="H40" s="216" t="n">
        <v>0</v>
      </c>
      <c r="I40" s="216" t="n">
        <v>0</v>
      </c>
      <c r="J40" s="216" t="n">
        <v>0</v>
      </c>
      <c r="K40" s="216" t="n">
        <v>0</v>
      </c>
      <c r="L40" s="216" t="n">
        <v>0</v>
      </c>
      <c r="M40" s="216" t="n">
        <v>0</v>
      </c>
      <c r="N40" s="216" t="n">
        <v>0</v>
      </c>
      <c r="O40" s="216" t="n">
        <v>0</v>
      </c>
      <c r="P40" s="216" t="n">
        <v>0</v>
      </c>
      <c r="Q40" s="216" t="n">
        <v>0</v>
      </c>
      <c r="R40" s="217" t="n">
        <f aca="false">($W$4*(SUM(D40:Q40)))</f>
        <v>0</v>
      </c>
      <c r="S40" s="216" t="n">
        <v>0</v>
      </c>
      <c r="T40" s="216" t="n">
        <v>0</v>
      </c>
      <c r="U40" s="216" t="n">
        <v>0</v>
      </c>
      <c r="V40" s="216" t="n">
        <v>0</v>
      </c>
      <c r="W40" s="216" t="n">
        <v>0</v>
      </c>
      <c r="X40" s="216" t="n">
        <v>0</v>
      </c>
      <c r="Y40" s="216" t="n">
        <v>0</v>
      </c>
      <c r="Z40" s="216" t="n">
        <v>0</v>
      </c>
      <c r="AA40" s="216" t="n">
        <v>0</v>
      </c>
      <c r="AB40" s="216" t="n">
        <v>0</v>
      </c>
      <c r="AC40" s="216" t="n">
        <v>0</v>
      </c>
      <c r="AD40" s="216" t="n">
        <v>0</v>
      </c>
      <c r="AE40" s="216" t="n">
        <v>0</v>
      </c>
      <c r="AF40" s="216" t="n">
        <v>0</v>
      </c>
      <c r="AG40" s="235"/>
      <c r="AH40" s="235"/>
      <c r="AI40" s="235"/>
      <c r="AJ40" s="235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N40" s="203"/>
      <c r="BO40" s="203"/>
      <c r="BP40" s="203"/>
      <c r="BQ40" s="203"/>
      <c r="BR40" s="203"/>
      <c r="BS40" s="203"/>
      <c r="BT40" s="203"/>
      <c r="BU40" s="203"/>
      <c r="BV40" s="203"/>
      <c r="BW40" s="203"/>
      <c r="BX40" s="203"/>
      <c r="BY40" s="203"/>
      <c r="BZ40" s="203"/>
      <c r="CA40" s="203"/>
      <c r="CB40" s="203"/>
      <c r="CC40" s="203"/>
      <c r="CD40" s="203"/>
      <c r="CE40" s="203"/>
      <c r="CF40" s="203"/>
      <c r="CG40" s="203"/>
      <c r="CH40" s="203"/>
      <c r="CI40" s="203"/>
      <c r="CJ40" s="203"/>
      <c r="CK40" s="203"/>
      <c r="CL40" s="203"/>
      <c r="CM40" s="203"/>
      <c r="CN40" s="203"/>
      <c r="CO40" s="203"/>
      <c r="CP40" s="203"/>
      <c r="CQ40" s="203"/>
      <c r="CR40" s="203"/>
      <c r="CS40" s="203"/>
      <c r="CT40" s="203"/>
      <c r="CU40" s="203"/>
      <c r="CV40" s="203"/>
      <c r="CW40" s="203"/>
      <c r="CX40" s="203"/>
      <c r="CY40" s="203"/>
      <c r="CZ40" s="203"/>
      <c r="DA40" s="203"/>
      <c r="DB40" s="203"/>
      <c r="DC40" s="203"/>
      <c r="DD40" s="203"/>
      <c r="DE40" s="203"/>
      <c r="DF40" s="203"/>
      <c r="DG40" s="203"/>
      <c r="DH40" s="203"/>
      <c r="DI40" s="203"/>
      <c r="DJ40" s="203"/>
      <c r="DK40" s="203"/>
      <c r="DL40" s="203"/>
      <c r="DM40" s="203"/>
      <c r="DN40" s="203"/>
      <c r="DO40" s="203"/>
      <c r="DP40" s="203"/>
      <c r="DQ40" s="203"/>
      <c r="DR40" s="203"/>
      <c r="DS40" s="203"/>
      <c r="DT40" s="203"/>
      <c r="DU40" s="203"/>
      <c r="DV40" s="203"/>
      <c r="DW40" s="203"/>
      <c r="DX40" s="203"/>
      <c r="DY40" s="203"/>
      <c r="DZ40" s="203"/>
      <c r="EA40" s="203"/>
      <c r="EB40" s="203"/>
      <c r="EC40" s="203"/>
      <c r="ED40" s="203"/>
      <c r="EE40" s="203"/>
      <c r="EF40" s="203"/>
      <c r="EG40" s="203"/>
      <c r="EH40" s="203"/>
      <c r="EI40" s="203"/>
      <c r="EJ40" s="203"/>
      <c r="EK40" s="203"/>
      <c r="EL40" s="203"/>
      <c r="EM40" s="203"/>
      <c r="EN40" s="203"/>
      <c r="EO40" s="203"/>
      <c r="EP40" s="203"/>
      <c r="EQ40" s="203"/>
      <c r="ER40" s="203"/>
      <c r="ES40" s="203"/>
      <c r="ET40" s="203"/>
      <c r="EU40" s="203"/>
      <c r="EV40" s="203"/>
      <c r="EW40" s="203"/>
      <c r="EX40" s="203"/>
      <c r="EY40" s="203"/>
      <c r="EZ40" s="203"/>
      <c r="FA40" s="203"/>
      <c r="FB40" s="203"/>
      <c r="FC40" s="203"/>
      <c r="FD40" s="203"/>
      <c r="FE40" s="203"/>
      <c r="FF40" s="203"/>
      <c r="FG40" s="203"/>
      <c r="FH40" s="203"/>
      <c r="FI40" s="203"/>
      <c r="FJ40" s="203"/>
      <c r="FK40" s="203"/>
      <c r="FL40" s="203"/>
      <c r="FM40" s="203"/>
      <c r="FN40" s="203"/>
      <c r="FO40" s="203"/>
      <c r="FP40" s="203"/>
      <c r="FQ40" s="203"/>
      <c r="FR40" s="203"/>
      <c r="FS40" s="203"/>
      <c r="FT40" s="203"/>
      <c r="FU40" s="203"/>
      <c r="FV40" s="203"/>
      <c r="FW40" s="203"/>
      <c r="FX40" s="203"/>
      <c r="FY40" s="203"/>
      <c r="FZ40" s="203"/>
      <c r="GA40" s="203"/>
      <c r="GB40" s="203"/>
      <c r="GC40" s="203"/>
      <c r="GD40" s="203"/>
      <c r="GE40" s="203"/>
      <c r="GF40" s="203"/>
      <c r="GG40" s="203"/>
      <c r="GH40" s="203"/>
      <c r="GI40" s="203"/>
      <c r="GJ40" s="203"/>
      <c r="GK40" s="203"/>
      <c r="GL40" s="203"/>
      <c r="GM40" s="203"/>
      <c r="GN40" s="203"/>
      <c r="GO40" s="203"/>
      <c r="GP40" s="203"/>
      <c r="GQ40" s="203"/>
      <c r="GR40" s="203"/>
      <c r="GS40" s="203"/>
      <c r="GT40" s="203"/>
      <c r="GU40" s="203"/>
      <c r="GV40" s="203"/>
      <c r="GW40" s="203"/>
      <c r="GX40" s="203"/>
      <c r="GY40" s="203"/>
      <c r="GZ40" s="203"/>
      <c r="HA40" s="203"/>
      <c r="HB40" s="203"/>
      <c r="HC40" s="203"/>
      <c r="HD40" s="203"/>
      <c r="HE40" s="203"/>
      <c r="HF40" s="203"/>
      <c r="HG40" s="203"/>
      <c r="HH40" s="203"/>
      <c r="HI40" s="203"/>
      <c r="HJ40" s="203"/>
      <c r="HK40" s="203"/>
      <c r="HL40" s="203"/>
      <c r="HM40" s="203"/>
    </row>
    <row r="41" s="219" customFormat="true" ht="30" hidden="false" customHeight="true" outlineLevel="0" collapsed="false">
      <c r="A41" s="234"/>
      <c r="B41" s="234"/>
      <c r="C41" s="236" t="n">
        <f aca="false">A12</f>
        <v>15</v>
      </c>
      <c r="D41" s="236" t="n">
        <v>0</v>
      </c>
      <c r="E41" s="236" t="n">
        <v>0</v>
      </c>
      <c r="F41" s="236" t="n">
        <v>0</v>
      </c>
      <c r="G41" s="236" t="n">
        <v>0</v>
      </c>
      <c r="H41" s="236" t="n">
        <v>0</v>
      </c>
      <c r="I41" s="236" t="n">
        <v>0</v>
      </c>
      <c r="J41" s="236" t="n">
        <v>0</v>
      </c>
      <c r="K41" s="236" t="n">
        <v>0</v>
      </c>
      <c r="L41" s="236" t="n">
        <v>0</v>
      </c>
      <c r="M41" s="236" t="n">
        <v>0</v>
      </c>
      <c r="N41" s="236" t="n">
        <v>0</v>
      </c>
      <c r="O41" s="236" t="n">
        <v>0</v>
      </c>
      <c r="P41" s="236" t="n">
        <v>0</v>
      </c>
      <c r="Q41" s="236" t="n">
        <v>0</v>
      </c>
      <c r="R41" s="221" t="n">
        <f aca="false">($W$4*(SUM(D41:Q41)))</f>
        <v>0</v>
      </c>
      <c r="S41" s="236" t="n">
        <v>0</v>
      </c>
      <c r="T41" s="236" t="n">
        <v>0</v>
      </c>
      <c r="U41" s="220" t="n">
        <v>0</v>
      </c>
      <c r="V41" s="220" t="n">
        <v>0</v>
      </c>
      <c r="W41" s="236" t="n">
        <v>0</v>
      </c>
      <c r="X41" s="236" t="n">
        <v>0</v>
      </c>
      <c r="Y41" s="236" t="n">
        <v>0</v>
      </c>
      <c r="Z41" s="236" t="n">
        <v>0</v>
      </c>
      <c r="AA41" s="236" t="n">
        <v>0</v>
      </c>
      <c r="AB41" s="236" t="n">
        <v>0</v>
      </c>
      <c r="AC41" s="236" t="n">
        <v>0</v>
      </c>
      <c r="AD41" s="236" t="n">
        <v>0</v>
      </c>
      <c r="AE41" s="236" t="n">
        <v>0</v>
      </c>
      <c r="AF41" s="236" t="n">
        <v>0</v>
      </c>
      <c r="AG41" s="235"/>
      <c r="AH41" s="235"/>
      <c r="AI41" s="235"/>
      <c r="AJ41" s="235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3"/>
      <c r="CH41" s="203"/>
      <c r="CI41" s="203"/>
      <c r="CJ41" s="203"/>
      <c r="CK41" s="203"/>
      <c r="CL41" s="203"/>
      <c r="CM41" s="203"/>
      <c r="CN41" s="203"/>
      <c r="CO41" s="203"/>
      <c r="CP41" s="203"/>
      <c r="CQ41" s="203"/>
      <c r="CR41" s="203"/>
      <c r="CS41" s="203"/>
      <c r="CT41" s="203"/>
      <c r="CU41" s="203"/>
      <c r="CV41" s="203"/>
      <c r="CW41" s="203"/>
      <c r="CX41" s="203"/>
      <c r="CY41" s="203"/>
      <c r="CZ41" s="203"/>
      <c r="DA41" s="203"/>
      <c r="DB41" s="203"/>
      <c r="DC41" s="203"/>
      <c r="DD41" s="203"/>
      <c r="DE41" s="203"/>
      <c r="DF41" s="203"/>
      <c r="DG41" s="203"/>
      <c r="DH41" s="203"/>
      <c r="DI41" s="203"/>
      <c r="DJ41" s="203"/>
      <c r="DK41" s="203"/>
      <c r="DL41" s="203"/>
      <c r="DM41" s="203"/>
      <c r="DN41" s="203"/>
      <c r="DO41" s="203"/>
      <c r="DP41" s="203"/>
      <c r="DQ41" s="203"/>
      <c r="DR41" s="203"/>
      <c r="DS41" s="203"/>
      <c r="DT41" s="203"/>
      <c r="DU41" s="203"/>
      <c r="DV41" s="203"/>
      <c r="DW41" s="203"/>
      <c r="DX41" s="203"/>
      <c r="DY41" s="203"/>
      <c r="DZ41" s="203"/>
      <c r="EA41" s="203"/>
      <c r="EB41" s="203"/>
      <c r="EC41" s="203"/>
      <c r="ED41" s="203"/>
      <c r="EE41" s="203"/>
      <c r="EF41" s="203"/>
      <c r="EG41" s="203"/>
      <c r="EH41" s="203"/>
      <c r="EI41" s="203"/>
      <c r="EJ41" s="203"/>
      <c r="EK41" s="203"/>
      <c r="EL41" s="203"/>
      <c r="EM41" s="203"/>
      <c r="EN41" s="203"/>
      <c r="EO41" s="203"/>
      <c r="EP41" s="203"/>
      <c r="EQ41" s="203"/>
      <c r="ER41" s="203"/>
      <c r="ES41" s="203"/>
      <c r="ET41" s="203"/>
      <c r="EU41" s="203"/>
      <c r="EV41" s="203"/>
      <c r="EW41" s="203"/>
      <c r="EX41" s="203"/>
      <c r="EY41" s="203"/>
      <c r="EZ41" s="203"/>
      <c r="FA41" s="203"/>
      <c r="FB41" s="203"/>
      <c r="FC41" s="203"/>
      <c r="FD41" s="203"/>
      <c r="FE41" s="203"/>
      <c r="FF41" s="203"/>
      <c r="FG41" s="203"/>
      <c r="FH41" s="203"/>
      <c r="FI41" s="203"/>
      <c r="FJ41" s="203"/>
      <c r="FK41" s="203"/>
      <c r="FL41" s="203"/>
      <c r="FM41" s="203"/>
      <c r="FN41" s="203"/>
      <c r="FO41" s="203"/>
      <c r="FP41" s="203"/>
      <c r="FQ41" s="203"/>
      <c r="FR41" s="203"/>
      <c r="FS41" s="203"/>
      <c r="FT41" s="203"/>
      <c r="FU41" s="203"/>
      <c r="FV41" s="203"/>
      <c r="FW41" s="203"/>
      <c r="FX41" s="203"/>
      <c r="FY41" s="203"/>
      <c r="FZ41" s="203"/>
      <c r="GA41" s="203"/>
      <c r="GB41" s="203"/>
      <c r="GC41" s="203"/>
      <c r="GD41" s="203"/>
      <c r="GE41" s="203"/>
      <c r="GF41" s="203"/>
      <c r="GG41" s="203"/>
      <c r="GH41" s="203"/>
      <c r="GI41" s="203"/>
      <c r="GJ41" s="203"/>
      <c r="GK41" s="203"/>
      <c r="GL41" s="203"/>
      <c r="GM41" s="203"/>
      <c r="GN41" s="203"/>
      <c r="GO41" s="203"/>
      <c r="GP41" s="203"/>
      <c r="GQ41" s="203"/>
      <c r="GR41" s="203"/>
      <c r="GS41" s="203"/>
      <c r="GT41" s="203"/>
      <c r="GU41" s="203"/>
      <c r="GV41" s="203"/>
      <c r="GW41" s="203"/>
      <c r="GX41" s="203"/>
      <c r="GY41" s="203"/>
      <c r="GZ41" s="203"/>
      <c r="HA41" s="203"/>
      <c r="HB41" s="203"/>
      <c r="HC41" s="203"/>
      <c r="HD41" s="203"/>
      <c r="HE41" s="203"/>
      <c r="HF41" s="203"/>
      <c r="HG41" s="203"/>
      <c r="HH41" s="203"/>
      <c r="HI41" s="203"/>
      <c r="HJ41" s="203"/>
      <c r="HK41" s="203"/>
      <c r="HL41" s="203"/>
      <c r="HM41" s="203"/>
    </row>
    <row r="42" s="219" customFormat="true" ht="30" hidden="false" customHeight="true" outlineLevel="0" collapsed="false">
      <c r="A42" s="234"/>
      <c r="B42" s="234"/>
      <c r="C42" s="216" t="n">
        <f aca="false">A13</f>
        <v>16</v>
      </c>
      <c r="D42" s="216" t="n">
        <v>0</v>
      </c>
      <c r="E42" s="216" t="n">
        <v>0</v>
      </c>
      <c r="F42" s="216" t="n">
        <v>0</v>
      </c>
      <c r="G42" s="216" t="n">
        <v>0</v>
      </c>
      <c r="H42" s="216" t="n">
        <v>0</v>
      </c>
      <c r="I42" s="216" t="n">
        <v>0</v>
      </c>
      <c r="J42" s="216" t="n">
        <v>0</v>
      </c>
      <c r="K42" s="216" t="n">
        <v>0</v>
      </c>
      <c r="L42" s="216" t="n">
        <v>0</v>
      </c>
      <c r="M42" s="216" t="n">
        <v>0</v>
      </c>
      <c r="N42" s="216" t="n">
        <v>0</v>
      </c>
      <c r="O42" s="216" t="n">
        <v>0</v>
      </c>
      <c r="P42" s="216" t="n">
        <v>0</v>
      </c>
      <c r="Q42" s="216" t="n">
        <v>0</v>
      </c>
      <c r="R42" s="217" t="n">
        <f aca="false">($W$4*(SUM(D42:Q42)))</f>
        <v>0</v>
      </c>
      <c r="S42" s="216" t="n">
        <v>0</v>
      </c>
      <c r="T42" s="216" t="n">
        <v>0</v>
      </c>
      <c r="U42" s="216" t="n">
        <v>0</v>
      </c>
      <c r="V42" s="216" t="n">
        <v>0</v>
      </c>
      <c r="W42" s="216" t="n">
        <v>0</v>
      </c>
      <c r="X42" s="216" t="n">
        <v>0</v>
      </c>
      <c r="Y42" s="216" t="n">
        <v>0</v>
      </c>
      <c r="Z42" s="216" t="n">
        <v>0</v>
      </c>
      <c r="AA42" s="216" t="n">
        <v>0</v>
      </c>
      <c r="AB42" s="216" t="n">
        <v>0</v>
      </c>
      <c r="AC42" s="216" t="n">
        <v>0</v>
      </c>
      <c r="AD42" s="216" t="n">
        <v>0</v>
      </c>
      <c r="AE42" s="216" t="n">
        <v>0</v>
      </c>
      <c r="AF42" s="216" t="n">
        <v>0</v>
      </c>
      <c r="AG42" s="235"/>
      <c r="AH42" s="235"/>
      <c r="AI42" s="235"/>
      <c r="AJ42" s="235"/>
      <c r="AK42" s="203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3"/>
      <c r="BQ42" s="203"/>
      <c r="BR42" s="203"/>
      <c r="BS42" s="203"/>
      <c r="BT42" s="203"/>
      <c r="BU42" s="203"/>
      <c r="BV42" s="203"/>
      <c r="BW42" s="203"/>
      <c r="BX42" s="203"/>
      <c r="BY42" s="203"/>
      <c r="BZ42" s="203"/>
      <c r="CA42" s="203"/>
      <c r="CB42" s="203"/>
      <c r="CC42" s="203"/>
      <c r="CD42" s="203"/>
      <c r="CE42" s="203"/>
      <c r="CF42" s="203"/>
      <c r="CG42" s="203"/>
      <c r="CH42" s="203"/>
      <c r="CI42" s="203"/>
      <c r="CJ42" s="203"/>
      <c r="CK42" s="203"/>
      <c r="CL42" s="203"/>
      <c r="CM42" s="203"/>
      <c r="CN42" s="203"/>
      <c r="CO42" s="203"/>
      <c r="CP42" s="203"/>
      <c r="CQ42" s="203"/>
      <c r="CR42" s="203"/>
      <c r="CS42" s="203"/>
      <c r="CT42" s="203"/>
      <c r="CU42" s="203"/>
      <c r="CV42" s="203"/>
      <c r="CW42" s="203"/>
      <c r="CX42" s="203"/>
      <c r="CY42" s="203"/>
      <c r="CZ42" s="203"/>
      <c r="DA42" s="203"/>
      <c r="DB42" s="203"/>
      <c r="DC42" s="203"/>
      <c r="DD42" s="203"/>
      <c r="DE42" s="203"/>
      <c r="DF42" s="203"/>
      <c r="DG42" s="203"/>
      <c r="DH42" s="203"/>
      <c r="DI42" s="203"/>
      <c r="DJ42" s="203"/>
      <c r="DK42" s="203"/>
      <c r="DL42" s="203"/>
      <c r="DM42" s="203"/>
      <c r="DN42" s="203"/>
      <c r="DO42" s="203"/>
      <c r="DP42" s="203"/>
      <c r="DQ42" s="203"/>
      <c r="DR42" s="203"/>
      <c r="DS42" s="203"/>
      <c r="DT42" s="203"/>
      <c r="DU42" s="203"/>
      <c r="DV42" s="203"/>
      <c r="DW42" s="203"/>
      <c r="DX42" s="203"/>
      <c r="DY42" s="203"/>
      <c r="DZ42" s="203"/>
      <c r="EA42" s="203"/>
      <c r="EB42" s="203"/>
      <c r="EC42" s="203"/>
      <c r="ED42" s="203"/>
      <c r="EE42" s="203"/>
      <c r="EF42" s="203"/>
      <c r="EG42" s="203"/>
      <c r="EH42" s="203"/>
      <c r="EI42" s="203"/>
      <c r="EJ42" s="203"/>
      <c r="EK42" s="203"/>
      <c r="EL42" s="203"/>
      <c r="EM42" s="203"/>
      <c r="EN42" s="203"/>
      <c r="EO42" s="203"/>
      <c r="EP42" s="203"/>
      <c r="EQ42" s="203"/>
      <c r="ER42" s="203"/>
      <c r="ES42" s="203"/>
      <c r="ET42" s="203"/>
      <c r="EU42" s="203"/>
      <c r="EV42" s="203"/>
      <c r="EW42" s="203"/>
      <c r="EX42" s="203"/>
      <c r="EY42" s="203"/>
      <c r="EZ42" s="203"/>
      <c r="FA42" s="203"/>
      <c r="FB42" s="203"/>
      <c r="FC42" s="203"/>
      <c r="FD42" s="203"/>
      <c r="FE42" s="203"/>
      <c r="FF42" s="203"/>
      <c r="FG42" s="203"/>
      <c r="FH42" s="203"/>
      <c r="FI42" s="203"/>
      <c r="FJ42" s="203"/>
      <c r="FK42" s="203"/>
      <c r="FL42" s="203"/>
      <c r="FM42" s="203"/>
      <c r="FN42" s="203"/>
      <c r="FO42" s="203"/>
      <c r="FP42" s="203"/>
      <c r="FQ42" s="203"/>
      <c r="FR42" s="203"/>
      <c r="FS42" s="203"/>
      <c r="FT42" s="203"/>
      <c r="FU42" s="203"/>
      <c r="FV42" s="203"/>
      <c r="FW42" s="203"/>
      <c r="FX42" s="203"/>
      <c r="FY42" s="203"/>
      <c r="FZ42" s="203"/>
      <c r="GA42" s="203"/>
      <c r="GB42" s="203"/>
      <c r="GC42" s="203"/>
      <c r="GD42" s="203"/>
      <c r="GE42" s="203"/>
      <c r="GF42" s="203"/>
      <c r="GG42" s="203"/>
      <c r="GH42" s="203"/>
      <c r="GI42" s="203"/>
      <c r="GJ42" s="203"/>
      <c r="GK42" s="203"/>
      <c r="GL42" s="203"/>
      <c r="GM42" s="203"/>
      <c r="GN42" s="203"/>
      <c r="GO42" s="203"/>
      <c r="GP42" s="203"/>
      <c r="GQ42" s="203"/>
      <c r="GR42" s="203"/>
      <c r="GS42" s="203"/>
      <c r="GT42" s="203"/>
      <c r="GU42" s="203"/>
      <c r="GV42" s="203"/>
      <c r="GW42" s="203"/>
      <c r="GX42" s="203"/>
      <c r="GY42" s="203"/>
      <c r="GZ42" s="203"/>
      <c r="HA42" s="203"/>
      <c r="HB42" s="203"/>
      <c r="HC42" s="203"/>
      <c r="HD42" s="203"/>
      <c r="HE42" s="203"/>
      <c r="HF42" s="203"/>
      <c r="HG42" s="203"/>
      <c r="HH42" s="203"/>
      <c r="HI42" s="203"/>
      <c r="HJ42" s="203"/>
      <c r="HK42" s="203"/>
      <c r="HL42" s="203"/>
      <c r="HM42" s="203"/>
    </row>
    <row r="43" s="219" customFormat="true" ht="30" hidden="false" customHeight="true" outlineLevel="0" collapsed="false">
      <c r="A43" s="234"/>
      <c r="B43" s="234"/>
      <c r="C43" s="236" t="n">
        <f aca="false">A14</f>
        <v>17</v>
      </c>
      <c r="D43" s="236" t="n">
        <v>0</v>
      </c>
      <c r="E43" s="236" t="n">
        <v>0</v>
      </c>
      <c r="F43" s="236" t="n">
        <v>0</v>
      </c>
      <c r="G43" s="236" t="n">
        <v>0</v>
      </c>
      <c r="H43" s="236" t="n">
        <v>0</v>
      </c>
      <c r="I43" s="236" t="n">
        <v>0</v>
      </c>
      <c r="J43" s="236" t="n">
        <v>0</v>
      </c>
      <c r="K43" s="236" t="n">
        <v>0</v>
      </c>
      <c r="L43" s="236" t="n">
        <v>0</v>
      </c>
      <c r="M43" s="236" t="n">
        <v>0</v>
      </c>
      <c r="N43" s="236" t="n">
        <v>0</v>
      </c>
      <c r="O43" s="236" t="n">
        <v>0</v>
      </c>
      <c r="P43" s="236" t="n">
        <v>0</v>
      </c>
      <c r="Q43" s="236" t="n">
        <v>0</v>
      </c>
      <c r="R43" s="221" t="n">
        <f aca="false">($W$4*(SUM(D43:Q43)))</f>
        <v>0</v>
      </c>
      <c r="S43" s="236" t="n">
        <v>0</v>
      </c>
      <c r="T43" s="236" t="n">
        <v>0</v>
      </c>
      <c r="U43" s="220" t="n">
        <v>0</v>
      </c>
      <c r="V43" s="220" t="n">
        <v>0</v>
      </c>
      <c r="W43" s="236" t="n">
        <v>0</v>
      </c>
      <c r="X43" s="236" t="n">
        <v>0</v>
      </c>
      <c r="Y43" s="236" t="n">
        <v>0</v>
      </c>
      <c r="Z43" s="236" t="n">
        <v>0</v>
      </c>
      <c r="AA43" s="236" t="n">
        <v>0</v>
      </c>
      <c r="AB43" s="236" t="n">
        <v>0</v>
      </c>
      <c r="AC43" s="236" t="n">
        <v>0</v>
      </c>
      <c r="AD43" s="236" t="n">
        <v>0</v>
      </c>
      <c r="AE43" s="236" t="n">
        <v>0</v>
      </c>
      <c r="AF43" s="236" t="n">
        <v>0</v>
      </c>
      <c r="AG43" s="235"/>
      <c r="AH43" s="235"/>
      <c r="AI43" s="235"/>
      <c r="AJ43" s="235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  <c r="BW43" s="203"/>
      <c r="BX43" s="203"/>
      <c r="BY43" s="203"/>
      <c r="BZ43" s="203"/>
      <c r="CA43" s="203"/>
      <c r="CB43" s="203"/>
      <c r="CC43" s="203"/>
      <c r="CD43" s="203"/>
      <c r="CE43" s="203"/>
      <c r="CF43" s="203"/>
      <c r="CG43" s="203"/>
      <c r="CH43" s="203"/>
      <c r="CI43" s="203"/>
      <c r="CJ43" s="203"/>
      <c r="CK43" s="203"/>
      <c r="CL43" s="203"/>
      <c r="CM43" s="203"/>
      <c r="CN43" s="203"/>
      <c r="CO43" s="203"/>
      <c r="CP43" s="203"/>
      <c r="CQ43" s="203"/>
      <c r="CR43" s="203"/>
      <c r="CS43" s="203"/>
      <c r="CT43" s="203"/>
      <c r="CU43" s="203"/>
      <c r="CV43" s="203"/>
      <c r="CW43" s="203"/>
      <c r="CX43" s="203"/>
      <c r="CY43" s="203"/>
      <c r="CZ43" s="203"/>
      <c r="DA43" s="203"/>
      <c r="DB43" s="203"/>
      <c r="DC43" s="203"/>
      <c r="DD43" s="203"/>
      <c r="DE43" s="203"/>
      <c r="DF43" s="203"/>
      <c r="DG43" s="203"/>
      <c r="DH43" s="203"/>
      <c r="DI43" s="203"/>
      <c r="DJ43" s="203"/>
      <c r="DK43" s="203"/>
      <c r="DL43" s="203"/>
      <c r="DM43" s="203"/>
      <c r="DN43" s="203"/>
      <c r="DO43" s="203"/>
      <c r="DP43" s="203"/>
      <c r="DQ43" s="203"/>
      <c r="DR43" s="203"/>
      <c r="DS43" s="203"/>
      <c r="DT43" s="203"/>
      <c r="DU43" s="203"/>
      <c r="DV43" s="203"/>
      <c r="DW43" s="203"/>
      <c r="DX43" s="203"/>
      <c r="DY43" s="203"/>
      <c r="DZ43" s="203"/>
      <c r="EA43" s="203"/>
      <c r="EB43" s="203"/>
      <c r="EC43" s="203"/>
      <c r="ED43" s="203"/>
      <c r="EE43" s="203"/>
      <c r="EF43" s="203"/>
      <c r="EG43" s="203"/>
      <c r="EH43" s="203"/>
      <c r="EI43" s="203"/>
      <c r="EJ43" s="203"/>
      <c r="EK43" s="203"/>
      <c r="EL43" s="203"/>
      <c r="EM43" s="203"/>
      <c r="EN43" s="203"/>
      <c r="EO43" s="203"/>
      <c r="EP43" s="203"/>
      <c r="EQ43" s="203"/>
      <c r="ER43" s="203"/>
      <c r="ES43" s="203"/>
      <c r="ET43" s="203"/>
      <c r="EU43" s="203"/>
      <c r="EV43" s="203"/>
      <c r="EW43" s="203"/>
      <c r="EX43" s="203"/>
      <c r="EY43" s="203"/>
      <c r="EZ43" s="203"/>
      <c r="FA43" s="203"/>
      <c r="FB43" s="203"/>
      <c r="FC43" s="203"/>
      <c r="FD43" s="203"/>
      <c r="FE43" s="203"/>
      <c r="FF43" s="203"/>
      <c r="FG43" s="203"/>
      <c r="FH43" s="203"/>
      <c r="FI43" s="203"/>
      <c r="FJ43" s="203"/>
      <c r="FK43" s="203"/>
      <c r="FL43" s="203"/>
      <c r="FM43" s="203"/>
      <c r="FN43" s="203"/>
      <c r="FO43" s="203"/>
      <c r="FP43" s="203"/>
      <c r="FQ43" s="203"/>
      <c r="FR43" s="203"/>
      <c r="FS43" s="203"/>
      <c r="FT43" s="203"/>
      <c r="FU43" s="203"/>
      <c r="FV43" s="203"/>
      <c r="FW43" s="203"/>
      <c r="FX43" s="203"/>
      <c r="FY43" s="203"/>
      <c r="FZ43" s="203"/>
      <c r="GA43" s="203"/>
      <c r="GB43" s="203"/>
      <c r="GC43" s="203"/>
      <c r="GD43" s="203"/>
      <c r="GE43" s="203"/>
      <c r="GF43" s="203"/>
      <c r="GG43" s="203"/>
      <c r="GH43" s="203"/>
      <c r="GI43" s="203"/>
      <c r="GJ43" s="203"/>
      <c r="GK43" s="203"/>
      <c r="GL43" s="203"/>
      <c r="GM43" s="203"/>
      <c r="GN43" s="203"/>
      <c r="GO43" s="203"/>
      <c r="GP43" s="203"/>
      <c r="GQ43" s="203"/>
      <c r="GR43" s="203"/>
      <c r="GS43" s="203"/>
      <c r="GT43" s="203"/>
      <c r="GU43" s="203"/>
      <c r="GV43" s="203"/>
      <c r="GW43" s="203"/>
      <c r="GX43" s="203"/>
      <c r="GY43" s="203"/>
      <c r="GZ43" s="203"/>
      <c r="HA43" s="203"/>
      <c r="HB43" s="203"/>
      <c r="HC43" s="203"/>
      <c r="HD43" s="203"/>
      <c r="HE43" s="203"/>
      <c r="HF43" s="203"/>
      <c r="HG43" s="203"/>
      <c r="HH43" s="203"/>
      <c r="HI43" s="203"/>
      <c r="HJ43" s="203"/>
      <c r="HK43" s="203"/>
      <c r="HL43" s="203"/>
      <c r="HM43" s="203"/>
    </row>
    <row r="44" s="219" customFormat="true" ht="30" hidden="false" customHeight="true" outlineLevel="0" collapsed="false">
      <c r="A44" s="234"/>
      <c r="B44" s="234"/>
      <c r="C44" s="216" t="n">
        <f aca="false">A15</f>
        <v>18</v>
      </c>
      <c r="D44" s="216" t="n">
        <v>0</v>
      </c>
      <c r="E44" s="216" t="n">
        <v>0</v>
      </c>
      <c r="F44" s="216" t="n">
        <v>0</v>
      </c>
      <c r="G44" s="216" t="n">
        <v>0</v>
      </c>
      <c r="H44" s="216" t="n">
        <v>0</v>
      </c>
      <c r="I44" s="216" t="n">
        <v>0</v>
      </c>
      <c r="J44" s="216" t="n">
        <v>0</v>
      </c>
      <c r="K44" s="216" t="n">
        <v>0</v>
      </c>
      <c r="L44" s="216" t="n">
        <v>0</v>
      </c>
      <c r="M44" s="216" t="n">
        <v>0</v>
      </c>
      <c r="N44" s="216" t="n">
        <v>0</v>
      </c>
      <c r="O44" s="216" t="n">
        <v>0</v>
      </c>
      <c r="P44" s="216" t="n">
        <v>0</v>
      </c>
      <c r="Q44" s="216" t="n">
        <v>0</v>
      </c>
      <c r="R44" s="217" t="n">
        <f aca="false">($W$4*(SUM(D44:Q44)))</f>
        <v>0</v>
      </c>
      <c r="S44" s="216" t="n">
        <v>0</v>
      </c>
      <c r="T44" s="216" t="n">
        <v>0</v>
      </c>
      <c r="U44" s="216" t="n">
        <v>0</v>
      </c>
      <c r="V44" s="216" t="n">
        <v>0</v>
      </c>
      <c r="W44" s="216" t="n">
        <v>0</v>
      </c>
      <c r="X44" s="216" t="n">
        <v>0</v>
      </c>
      <c r="Y44" s="216" t="n">
        <v>0</v>
      </c>
      <c r="Z44" s="216" t="n">
        <v>0</v>
      </c>
      <c r="AA44" s="216" t="n">
        <v>0</v>
      </c>
      <c r="AB44" s="216" t="n">
        <v>0</v>
      </c>
      <c r="AC44" s="216" t="n">
        <v>0</v>
      </c>
      <c r="AD44" s="216" t="n">
        <v>0</v>
      </c>
      <c r="AE44" s="216" t="n">
        <v>0</v>
      </c>
      <c r="AF44" s="216" t="n">
        <v>0</v>
      </c>
      <c r="AG44" s="235"/>
      <c r="AH44" s="235"/>
      <c r="AI44" s="235"/>
      <c r="AJ44" s="235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203"/>
      <c r="BI44" s="203"/>
      <c r="BJ44" s="203"/>
      <c r="BK44" s="203"/>
      <c r="BL44" s="203"/>
      <c r="BM44" s="203"/>
      <c r="BN44" s="203"/>
      <c r="BO44" s="203"/>
      <c r="BP44" s="203"/>
      <c r="BQ44" s="203"/>
      <c r="BR44" s="203"/>
      <c r="BS44" s="203"/>
      <c r="BT44" s="203"/>
      <c r="BU44" s="203"/>
      <c r="BV44" s="203"/>
      <c r="BW44" s="203"/>
      <c r="BX44" s="203"/>
      <c r="BY44" s="203"/>
      <c r="BZ44" s="203"/>
      <c r="CA44" s="203"/>
      <c r="CB44" s="203"/>
      <c r="CC44" s="203"/>
      <c r="CD44" s="203"/>
      <c r="CE44" s="203"/>
      <c r="CF44" s="203"/>
      <c r="CG44" s="203"/>
      <c r="CH44" s="203"/>
      <c r="CI44" s="203"/>
      <c r="CJ44" s="203"/>
      <c r="CK44" s="203"/>
      <c r="CL44" s="203"/>
      <c r="CM44" s="203"/>
      <c r="CN44" s="203"/>
      <c r="CO44" s="203"/>
      <c r="CP44" s="203"/>
      <c r="CQ44" s="203"/>
      <c r="CR44" s="203"/>
      <c r="CS44" s="203"/>
      <c r="CT44" s="203"/>
      <c r="CU44" s="203"/>
      <c r="CV44" s="203"/>
      <c r="CW44" s="203"/>
      <c r="CX44" s="203"/>
      <c r="CY44" s="203"/>
      <c r="CZ44" s="203"/>
      <c r="DA44" s="203"/>
      <c r="DB44" s="203"/>
      <c r="DC44" s="203"/>
      <c r="DD44" s="203"/>
      <c r="DE44" s="203"/>
      <c r="DF44" s="203"/>
      <c r="DG44" s="203"/>
      <c r="DH44" s="203"/>
      <c r="DI44" s="203"/>
      <c r="DJ44" s="203"/>
      <c r="DK44" s="203"/>
      <c r="DL44" s="203"/>
      <c r="DM44" s="203"/>
      <c r="DN44" s="203"/>
      <c r="DO44" s="203"/>
      <c r="DP44" s="203"/>
      <c r="DQ44" s="203"/>
      <c r="DR44" s="203"/>
      <c r="DS44" s="203"/>
      <c r="DT44" s="203"/>
      <c r="DU44" s="203"/>
      <c r="DV44" s="203"/>
      <c r="DW44" s="203"/>
      <c r="DX44" s="203"/>
      <c r="DY44" s="203"/>
      <c r="DZ44" s="203"/>
      <c r="EA44" s="203"/>
      <c r="EB44" s="203"/>
      <c r="EC44" s="203"/>
      <c r="ED44" s="203"/>
      <c r="EE44" s="203"/>
      <c r="EF44" s="203"/>
      <c r="EG44" s="203"/>
      <c r="EH44" s="203"/>
      <c r="EI44" s="203"/>
      <c r="EJ44" s="203"/>
      <c r="EK44" s="203"/>
      <c r="EL44" s="203"/>
      <c r="EM44" s="203"/>
      <c r="EN44" s="203"/>
      <c r="EO44" s="203"/>
      <c r="EP44" s="203"/>
      <c r="EQ44" s="203"/>
      <c r="ER44" s="203"/>
      <c r="ES44" s="203"/>
      <c r="ET44" s="203"/>
      <c r="EU44" s="203"/>
      <c r="EV44" s="203"/>
      <c r="EW44" s="203"/>
      <c r="EX44" s="203"/>
      <c r="EY44" s="203"/>
      <c r="EZ44" s="203"/>
      <c r="FA44" s="203"/>
      <c r="FB44" s="203"/>
      <c r="FC44" s="203"/>
      <c r="FD44" s="203"/>
      <c r="FE44" s="203"/>
      <c r="FF44" s="203"/>
      <c r="FG44" s="203"/>
      <c r="FH44" s="203"/>
      <c r="FI44" s="203"/>
      <c r="FJ44" s="203"/>
      <c r="FK44" s="203"/>
      <c r="FL44" s="203"/>
      <c r="FM44" s="203"/>
      <c r="FN44" s="203"/>
      <c r="FO44" s="203"/>
      <c r="FP44" s="203"/>
      <c r="FQ44" s="203"/>
      <c r="FR44" s="203"/>
      <c r="FS44" s="203"/>
      <c r="FT44" s="203"/>
      <c r="FU44" s="203"/>
      <c r="FV44" s="203"/>
      <c r="FW44" s="203"/>
      <c r="FX44" s="203"/>
      <c r="FY44" s="203"/>
      <c r="FZ44" s="203"/>
      <c r="GA44" s="203"/>
      <c r="GB44" s="203"/>
      <c r="GC44" s="203"/>
      <c r="GD44" s="203"/>
      <c r="GE44" s="203"/>
      <c r="GF44" s="203"/>
      <c r="GG44" s="203"/>
      <c r="GH44" s="203"/>
      <c r="GI44" s="203"/>
      <c r="GJ44" s="203"/>
      <c r="GK44" s="203"/>
      <c r="GL44" s="203"/>
      <c r="GM44" s="203"/>
      <c r="GN44" s="203"/>
      <c r="GO44" s="203"/>
      <c r="GP44" s="203"/>
      <c r="GQ44" s="203"/>
      <c r="GR44" s="203"/>
      <c r="GS44" s="203"/>
      <c r="GT44" s="203"/>
      <c r="GU44" s="203"/>
      <c r="GV44" s="203"/>
      <c r="GW44" s="203"/>
      <c r="GX44" s="203"/>
      <c r="GY44" s="203"/>
      <c r="GZ44" s="203"/>
      <c r="HA44" s="203"/>
      <c r="HB44" s="203"/>
      <c r="HC44" s="203"/>
      <c r="HD44" s="203"/>
      <c r="HE44" s="203"/>
      <c r="HF44" s="203"/>
      <c r="HG44" s="203"/>
      <c r="HH44" s="203"/>
      <c r="HI44" s="203"/>
      <c r="HJ44" s="203"/>
      <c r="HK44" s="203"/>
      <c r="HL44" s="203"/>
      <c r="HM44" s="203"/>
    </row>
    <row r="45" s="219" customFormat="true" ht="30" hidden="false" customHeight="true" outlineLevel="0" collapsed="false">
      <c r="A45" s="234"/>
      <c r="B45" s="234"/>
      <c r="C45" s="236" t="n">
        <f aca="false">A16</f>
        <v>19</v>
      </c>
      <c r="D45" s="236" t="n">
        <v>0</v>
      </c>
      <c r="E45" s="236" t="n">
        <v>0</v>
      </c>
      <c r="F45" s="236" t="n">
        <v>0</v>
      </c>
      <c r="G45" s="236" t="n">
        <v>0</v>
      </c>
      <c r="H45" s="236" t="n">
        <v>0</v>
      </c>
      <c r="I45" s="236" t="n">
        <v>0</v>
      </c>
      <c r="J45" s="236" t="n">
        <v>0</v>
      </c>
      <c r="K45" s="236" t="n">
        <v>0</v>
      </c>
      <c r="L45" s="236" t="n">
        <v>0</v>
      </c>
      <c r="M45" s="236" t="n">
        <v>0</v>
      </c>
      <c r="N45" s="236" t="n">
        <v>0</v>
      </c>
      <c r="O45" s="236" t="n">
        <v>0</v>
      </c>
      <c r="P45" s="236" t="n">
        <v>0</v>
      </c>
      <c r="Q45" s="236" t="n">
        <v>0</v>
      </c>
      <c r="R45" s="221" t="n">
        <f aca="false">($W$4*(SUM(D45:Q45)))</f>
        <v>0</v>
      </c>
      <c r="S45" s="236" t="n">
        <v>0</v>
      </c>
      <c r="T45" s="236" t="n">
        <v>0</v>
      </c>
      <c r="U45" s="220" t="n">
        <v>0</v>
      </c>
      <c r="V45" s="220" t="n">
        <v>0</v>
      </c>
      <c r="W45" s="236" t="n">
        <v>0</v>
      </c>
      <c r="X45" s="236" t="n">
        <v>0</v>
      </c>
      <c r="Y45" s="236" t="n">
        <v>0</v>
      </c>
      <c r="Z45" s="236" t="n">
        <v>0</v>
      </c>
      <c r="AA45" s="236" t="n">
        <v>0</v>
      </c>
      <c r="AB45" s="236" t="n">
        <v>0</v>
      </c>
      <c r="AC45" s="236" t="n">
        <v>0</v>
      </c>
      <c r="AD45" s="236" t="n">
        <v>0</v>
      </c>
      <c r="AE45" s="236" t="n">
        <v>0</v>
      </c>
      <c r="AF45" s="236" t="n">
        <v>0</v>
      </c>
      <c r="AG45" s="235"/>
      <c r="AH45" s="235"/>
      <c r="AI45" s="235"/>
      <c r="AJ45" s="235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3"/>
      <c r="BQ45" s="203"/>
      <c r="BR45" s="203"/>
      <c r="BS45" s="203"/>
      <c r="BT45" s="203"/>
      <c r="BU45" s="203"/>
      <c r="BV45" s="203"/>
      <c r="BW45" s="203"/>
      <c r="BX45" s="203"/>
      <c r="BY45" s="203"/>
      <c r="BZ45" s="203"/>
      <c r="CA45" s="203"/>
      <c r="CB45" s="203"/>
      <c r="CC45" s="203"/>
      <c r="CD45" s="203"/>
      <c r="CE45" s="203"/>
      <c r="CF45" s="203"/>
      <c r="CG45" s="203"/>
      <c r="CH45" s="203"/>
      <c r="CI45" s="203"/>
      <c r="CJ45" s="203"/>
      <c r="CK45" s="203"/>
      <c r="CL45" s="203"/>
      <c r="CM45" s="203"/>
      <c r="CN45" s="203"/>
      <c r="CO45" s="203"/>
      <c r="CP45" s="203"/>
      <c r="CQ45" s="203"/>
      <c r="CR45" s="203"/>
      <c r="CS45" s="203"/>
      <c r="CT45" s="203"/>
      <c r="CU45" s="203"/>
      <c r="CV45" s="203"/>
      <c r="CW45" s="203"/>
      <c r="CX45" s="203"/>
      <c r="CY45" s="203"/>
      <c r="CZ45" s="203"/>
      <c r="DA45" s="203"/>
      <c r="DB45" s="203"/>
      <c r="DC45" s="203"/>
      <c r="DD45" s="203"/>
      <c r="DE45" s="203"/>
      <c r="DF45" s="203"/>
      <c r="DG45" s="203"/>
      <c r="DH45" s="203"/>
      <c r="DI45" s="203"/>
      <c r="DJ45" s="203"/>
      <c r="DK45" s="203"/>
      <c r="DL45" s="203"/>
      <c r="DM45" s="203"/>
      <c r="DN45" s="203"/>
      <c r="DO45" s="203"/>
      <c r="DP45" s="203"/>
      <c r="DQ45" s="203"/>
      <c r="DR45" s="203"/>
      <c r="DS45" s="203"/>
      <c r="DT45" s="203"/>
      <c r="DU45" s="203"/>
      <c r="DV45" s="203"/>
      <c r="DW45" s="203"/>
      <c r="DX45" s="203"/>
      <c r="DY45" s="203"/>
      <c r="DZ45" s="203"/>
      <c r="EA45" s="203"/>
      <c r="EB45" s="203"/>
      <c r="EC45" s="203"/>
      <c r="ED45" s="203"/>
      <c r="EE45" s="203"/>
      <c r="EF45" s="203"/>
      <c r="EG45" s="203"/>
      <c r="EH45" s="203"/>
      <c r="EI45" s="203"/>
      <c r="EJ45" s="203"/>
      <c r="EK45" s="203"/>
      <c r="EL45" s="203"/>
      <c r="EM45" s="203"/>
      <c r="EN45" s="203"/>
      <c r="EO45" s="203"/>
      <c r="EP45" s="203"/>
      <c r="EQ45" s="203"/>
      <c r="ER45" s="203"/>
      <c r="ES45" s="203"/>
      <c r="ET45" s="203"/>
      <c r="EU45" s="203"/>
      <c r="EV45" s="203"/>
      <c r="EW45" s="203"/>
      <c r="EX45" s="203"/>
      <c r="EY45" s="203"/>
      <c r="EZ45" s="203"/>
      <c r="FA45" s="203"/>
      <c r="FB45" s="203"/>
      <c r="FC45" s="203"/>
      <c r="FD45" s="203"/>
      <c r="FE45" s="203"/>
      <c r="FF45" s="203"/>
      <c r="FG45" s="203"/>
      <c r="FH45" s="203"/>
      <c r="FI45" s="203"/>
      <c r="FJ45" s="203"/>
      <c r="FK45" s="203"/>
      <c r="FL45" s="203"/>
      <c r="FM45" s="203"/>
      <c r="FN45" s="203"/>
      <c r="FO45" s="203"/>
      <c r="FP45" s="203"/>
      <c r="FQ45" s="203"/>
      <c r="FR45" s="203"/>
      <c r="FS45" s="203"/>
      <c r="FT45" s="203"/>
      <c r="FU45" s="203"/>
      <c r="FV45" s="203"/>
      <c r="FW45" s="203"/>
      <c r="FX45" s="203"/>
      <c r="FY45" s="203"/>
      <c r="FZ45" s="203"/>
      <c r="GA45" s="203"/>
      <c r="GB45" s="203"/>
      <c r="GC45" s="203"/>
      <c r="GD45" s="203"/>
      <c r="GE45" s="203"/>
      <c r="GF45" s="203"/>
      <c r="GG45" s="203"/>
      <c r="GH45" s="203"/>
      <c r="GI45" s="203"/>
      <c r="GJ45" s="203"/>
      <c r="GK45" s="203"/>
      <c r="GL45" s="203"/>
      <c r="GM45" s="203"/>
      <c r="GN45" s="203"/>
      <c r="GO45" s="203"/>
      <c r="GP45" s="203"/>
      <c r="GQ45" s="203"/>
      <c r="GR45" s="203"/>
      <c r="GS45" s="203"/>
      <c r="GT45" s="203"/>
      <c r="GU45" s="203"/>
      <c r="GV45" s="203"/>
      <c r="GW45" s="203"/>
      <c r="GX45" s="203"/>
      <c r="GY45" s="203"/>
      <c r="GZ45" s="203"/>
      <c r="HA45" s="203"/>
      <c r="HB45" s="203"/>
      <c r="HC45" s="203"/>
      <c r="HD45" s="203"/>
      <c r="HE45" s="203"/>
      <c r="HF45" s="203"/>
      <c r="HG45" s="203"/>
      <c r="HH45" s="203"/>
      <c r="HI45" s="203"/>
      <c r="HJ45" s="203"/>
      <c r="HK45" s="203"/>
      <c r="HL45" s="203"/>
      <c r="HM45" s="203"/>
    </row>
    <row r="46" s="219" customFormat="true" ht="30" hidden="false" customHeight="true" outlineLevel="0" collapsed="false">
      <c r="A46" s="234"/>
      <c r="B46" s="234"/>
      <c r="C46" s="216" t="n">
        <f aca="false">A17</f>
        <v>20</v>
      </c>
      <c r="D46" s="216" t="n">
        <v>1</v>
      </c>
      <c r="E46" s="216" t="n">
        <v>0</v>
      </c>
      <c r="F46" s="216" t="n">
        <v>0</v>
      </c>
      <c r="G46" s="216" t="n">
        <v>0</v>
      </c>
      <c r="H46" s="216" t="n">
        <v>0</v>
      </c>
      <c r="I46" s="216" t="n">
        <v>0</v>
      </c>
      <c r="J46" s="216" t="n">
        <v>0</v>
      </c>
      <c r="K46" s="216" t="n">
        <v>0</v>
      </c>
      <c r="L46" s="216" t="n">
        <v>0</v>
      </c>
      <c r="M46" s="216" t="n">
        <v>0</v>
      </c>
      <c r="N46" s="216" t="n">
        <v>0</v>
      </c>
      <c r="O46" s="216" t="n">
        <v>0</v>
      </c>
      <c r="P46" s="216" t="n">
        <v>0</v>
      </c>
      <c r="Q46" s="216" t="n">
        <v>0</v>
      </c>
      <c r="R46" s="217" t="n">
        <f aca="false">($W$4*(SUM(D46:Q46)))</f>
        <v>542</v>
      </c>
      <c r="S46" s="216" t="n">
        <v>0</v>
      </c>
      <c r="T46" s="216" t="n">
        <v>0</v>
      </c>
      <c r="U46" s="216" t="n">
        <v>0</v>
      </c>
      <c r="V46" s="216" t="n">
        <v>3</v>
      </c>
      <c r="W46" s="216" t="n">
        <v>0</v>
      </c>
      <c r="X46" s="216" t="n">
        <v>0</v>
      </c>
      <c r="Y46" s="216" t="n">
        <v>0</v>
      </c>
      <c r="Z46" s="216" t="n">
        <v>0</v>
      </c>
      <c r="AA46" s="216" t="n">
        <v>0</v>
      </c>
      <c r="AB46" s="216" t="n">
        <v>0</v>
      </c>
      <c r="AC46" s="216" t="n">
        <v>0</v>
      </c>
      <c r="AD46" s="216" t="n">
        <v>0</v>
      </c>
      <c r="AE46" s="216" t="n">
        <v>0</v>
      </c>
      <c r="AF46" s="216" t="n">
        <v>0</v>
      </c>
      <c r="AG46" s="235"/>
      <c r="AH46" s="235"/>
      <c r="AI46" s="235"/>
      <c r="AJ46" s="235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3"/>
      <c r="BL46" s="203"/>
      <c r="BM46" s="203"/>
      <c r="BN46" s="203"/>
      <c r="BO46" s="203"/>
      <c r="BP46" s="203"/>
      <c r="BQ46" s="203"/>
      <c r="BR46" s="203"/>
      <c r="BS46" s="203"/>
      <c r="BT46" s="203"/>
      <c r="BU46" s="203"/>
      <c r="BV46" s="203"/>
      <c r="BW46" s="203"/>
      <c r="BX46" s="203"/>
      <c r="BY46" s="203"/>
      <c r="BZ46" s="203"/>
      <c r="CA46" s="203"/>
      <c r="CB46" s="203"/>
      <c r="CC46" s="203"/>
      <c r="CD46" s="203"/>
      <c r="CE46" s="203"/>
      <c r="CF46" s="203"/>
      <c r="CG46" s="203"/>
      <c r="CH46" s="203"/>
      <c r="CI46" s="203"/>
      <c r="CJ46" s="203"/>
      <c r="CK46" s="203"/>
      <c r="CL46" s="203"/>
      <c r="CM46" s="203"/>
      <c r="CN46" s="203"/>
      <c r="CO46" s="203"/>
      <c r="CP46" s="203"/>
      <c r="CQ46" s="203"/>
      <c r="CR46" s="203"/>
      <c r="CS46" s="203"/>
      <c r="CT46" s="203"/>
      <c r="CU46" s="203"/>
      <c r="CV46" s="203"/>
      <c r="CW46" s="203"/>
      <c r="CX46" s="203"/>
      <c r="CY46" s="203"/>
      <c r="CZ46" s="203"/>
      <c r="DA46" s="203"/>
      <c r="DB46" s="203"/>
      <c r="DC46" s="203"/>
      <c r="DD46" s="203"/>
      <c r="DE46" s="203"/>
      <c r="DF46" s="203"/>
      <c r="DG46" s="203"/>
      <c r="DH46" s="203"/>
      <c r="DI46" s="203"/>
      <c r="DJ46" s="203"/>
      <c r="DK46" s="203"/>
      <c r="DL46" s="203"/>
      <c r="DM46" s="203"/>
      <c r="DN46" s="203"/>
      <c r="DO46" s="203"/>
      <c r="DP46" s="203"/>
      <c r="DQ46" s="203"/>
      <c r="DR46" s="203"/>
      <c r="DS46" s="203"/>
      <c r="DT46" s="203"/>
      <c r="DU46" s="203"/>
      <c r="DV46" s="203"/>
      <c r="DW46" s="203"/>
      <c r="DX46" s="203"/>
      <c r="DY46" s="203"/>
      <c r="DZ46" s="203"/>
      <c r="EA46" s="203"/>
      <c r="EB46" s="203"/>
      <c r="EC46" s="203"/>
      <c r="ED46" s="203"/>
      <c r="EE46" s="203"/>
      <c r="EF46" s="203"/>
      <c r="EG46" s="203"/>
      <c r="EH46" s="203"/>
      <c r="EI46" s="203"/>
      <c r="EJ46" s="203"/>
      <c r="EK46" s="203"/>
      <c r="EL46" s="203"/>
      <c r="EM46" s="203"/>
      <c r="EN46" s="203"/>
      <c r="EO46" s="203"/>
      <c r="EP46" s="203"/>
      <c r="EQ46" s="203"/>
      <c r="ER46" s="203"/>
      <c r="ES46" s="203"/>
      <c r="ET46" s="203"/>
      <c r="EU46" s="203"/>
      <c r="EV46" s="203"/>
      <c r="EW46" s="203"/>
      <c r="EX46" s="203"/>
      <c r="EY46" s="203"/>
      <c r="EZ46" s="203"/>
      <c r="FA46" s="203"/>
      <c r="FB46" s="203"/>
      <c r="FC46" s="203"/>
      <c r="FD46" s="203"/>
      <c r="FE46" s="203"/>
      <c r="FF46" s="203"/>
      <c r="FG46" s="203"/>
      <c r="FH46" s="203"/>
      <c r="FI46" s="203"/>
      <c r="FJ46" s="203"/>
      <c r="FK46" s="203"/>
      <c r="FL46" s="203"/>
      <c r="FM46" s="203"/>
      <c r="FN46" s="203"/>
      <c r="FO46" s="203"/>
      <c r="FP46" s="203"/>
      <c r="FQ46" s="203"/>
      <c r="FR46" s="203"/>
      <c r="FS46" s="203"/>
      <c r="FT46" s="203"/>
      <c r="FU46" s="203"/>
      <c r="FV46" s="203"/>
      <c r="FW46" s="203"/>
      <c r="FX46" s="203"/>
      <c r="FY46" s="203"/>
      <c r="FZ46" s="203"/>
      <c r="GA46" s="203"/>
      <c r="GB46" s="203"/>
      <c r="GC46" s="203"/>
      <c r="GD46" s="203"/>
      <c r="GE46" s="203"/>
      <c r="GF46" s="203"/>
      <c r="GG46" s="203"/>
      <c r="GH46" s="203"/>
      <c r="GI46" s="203"/>
      <c r="GJ46" s="203"/>
      <c r="GK46" s="203"/>
      <c r="GL46" s="203"/>
      <c r="GM46" s="203"/>
      <c r="GN46" s="203"/>
      <c r="GO46" s="203"/>
      <c r="GP46" s="203"/>
      <c r="GQ46" s="203"/>
      <c r="GR46" s="203"/>
      <c r="GS46" s="203"/>
      <c r="GT46" s="203"/>
      <c r="GU46" s="203"/>
      <c r="GV46" s="203"/>
      <c r="GW46" s="203"/>
      <c r="GX46" s="203"/>
      <c r="GY46" s="203"/>
      <c r="GZ46" s="203"/>
      <c r="HA46" s="203"/>
      <c r="HB46" s="203"/>
      <c r="HC46" s="203"/>
      <c r="HD46" s="203"/>
      <c r="HE46" s="203"/>
      <c r="HF46" s="203"/>
      <c r="HG46" s="203"/>
      <c r="HH46" s="203"/>
      <c r="HI46" s="203"/>
      <c r="HJ46" s="203"/>
      <c r="HK46" s="203"/>
      <c r="HL46" s="203"/>
      <c r="HM46" s="203"/>
    </row>
    <row r="47" s="219" customFormat="true" ht="30" hidden="false" customHeight="true" outlineLevel="0" collapsed="false">
      <c r="A47" s="234"/>
      <c r="B47" s="234"/>
      <c r="C47" s="236" t="n">
        <f aca="false">A18</f>
        <v>21</v>
      </c>
      <c r="D47" s="236" t="n">
        <v>0</v>
      </c>
      <c r="E47" s="236" t="n">
        <v>0</v>
      </c>
      <c r="F47" s="236" t="n">
        <v>0</v>
      </c>
      <c r="G47" s="236" t="n">
        <v>0</v>
      </c>
      <c r="H47" s="236" t="n">
        <v>0</v>
      </c>
      <c r="I47" s="236" t="n">
        <v>0</v>
      </c>
      <c r="J47" s="236" t="n">
        <v>0</v>
      </c>
      <c r="K47" s="236" t="n">
        <v>0</v>
      </c>
      <c r="L47" s="236" t="n">
        <v>0</v>
      </c>
      <c r="M47" s="236" t="n">
        <v>0</v>
      </c>
      <c r="N47" s="236" t="n">
        <v>0</v>
      </c>
      <c r="O47" s="236" t="n">
        <v>0</v>
      </c>
      <c r="P47" s="236" t="n">
        <v>0</v>
      </c>
      <c r="Q47" s="236" t="n">
        <v>0</v>
      </c>
      <c r="R47" s="221" t="n">
        <f aca="false">($W$4*(SUM(D47:Q47)))</f>
        <v>0</v>
      </c>
      <c r="S47" s="236" t="n">
        <v>0</v>
      </c>
      <c r="T47" s="236" t="n">
        <v>0</v>
      </c>
      <c r="U47" s="220" t="n">
        <v>0</v>
      </c>
      <c r="V47" s="220" t="n">
        <v>0</v>
      </c>
      <c r="W47" s="236" t="n">
        <v>0</v>
      </c>
      <c r="X47" s="236" t="n">
        <v>0</v>
      </c>
      <c r="Y47" s="236" t="n">
        <v>0</v>
      </c>
      <c r="Z47" s="236" t="n">
        <v>0</v>
      </c>
      <c r="AA47" s="236" t="n">
        <v>0</v>
      </c>
      <c r="AB47" s="236" t="n">
        <v>0</v>
      </c>
      <c r="AC47" s="236" t="n">
        <v>0</v>
      </c>
      <c r="AD47" s="236" t="n">
        <v>0</v>
      </c>
      <c r="AE47" s="236" t="n">
        <v>0</v>
      </c>
      <c r="AF47" s="236" t="n">
        <v>0</v>
      </c>
      <c r="AG47" s="235"/>
      <c r="AH47" s="235"/>
      <c r="AI47" s="235"/>
      <c r="AJ47" s="235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3"/>
      <c r="BQ47" s="203"/>
      <c r="BR47" s="203"/>
      <c r="BS47" s="203"/>
      <c r="BT47" s="203"/>
      <c r="BU47" s="203"/>
      <c r="BV47" s="203"/>
      <c r="BW47" s="203"/>
      <c r="BX47" s="203"/>
      <c r="BY47" s="203"/>
      <c r="BZ47" s="203"/>
      <c r="CA47" s="203"/>
      <c r="CB47" s="203"/>
      <c r="CC47" s="203"/>
      <c r="CD47" s="203"/>
      <c r="CE47" s="203"/>
      <c r="CF47" s="203"/>
      <c r="CG47" s="203"/>
      <c r="CH47" s="203"/>
      <c r="CI47" s="203"/>
      <c r="CJ47" s="203"/>
      <c r="CK47" s="203"/>
      <c r="CL47" s="203"/>
      <c r="CM47" s="203"/>
      <c r="CN47" s="203"/>
      <c r="CO47" s="203"/>
      <c r="CP47" s="203"/>
      <c r="CQ47" s="203"/>
      <c r="CR47" s="203"/>
      <c r="CS47" s="203"/>
      <c r="CT47" s="203"/>
      <c r="CU47" s="203"/>
      <c r="CV47" s="203"/>
      <c r="CW47" s="203"/>
      <c r="CX47" s="203"/>
      <c r="CY47" s="203"/>
      <c r="CZ47" s="203"/>
      <c r="DA47" s="203"/>
      <c r="DB47" s="203"/>
      <c r="DC47" s="203"/>
      <c r="DD47" s="203"/>
      <c r="DE47" s="203"/>
      <c r="DF47" s="203"/>
      <c r="DG47" s="203"/>
      <c r="DH47" s="203"/>
      <c r="DI47" s="203"/>
      <c r="DJ47" s="203"/>
      <c r="DK47" s="203"/>
      <c r="DL47" s="203"/>
      <c r="DM47" s="203"/>
      <c r="DN47" s="203"/>
      <c r="DO47" s="203"/>
      <c r="DP47" s="203"/>
      <c r="DQ47" s="203"/>
      <c r="DR47" s="203"/>
      <c r="DS47" s="203"/>
      <c r="DT47" s="203"/>
      <c r="DU47" s="203"/>
      <c r="DV47" s="203"/>
      <c r="DW47" s="203"/>
      <c r="DX47" s="203"/>
      <c r="DY47" s="203"/>
      <c r="DZ47" s="203"/>
      <c r="EA47" s="203"/>
      <c r="EB47" s="203"/>
      <c r="EC47" s="203"/>
      <c r="ED47" s="203"/>
      <c r="EE47" s="203"/>
      <c r="EF47" s="203"/>
      <c r="EG47" s="203"/>
      <c r="EH47" s="203"/>
      <c r="EI47" s="203"/>
      <c r="EJ47" s="203"/>
      <c r="EK47" s="203"/>
      <c r="EL47" s="203"/>
      <c r="EM47" s="203"/>
      <c r="EN47" s="203"/>
      <c r="EO47" s="203"/>
      <c r="EP47" s="203"/>
      <c r="EQ47" s="203"/>
      <c r="ER47" s="203"/>
      <c r="ES47" s="203"/>
      <c r="ET47" s="203"/>
      <c r="EU47" s="203"/>
      <c r="EV47" s="203"/>
      <c r="EW47" s="203"/>
      <c r="EX47" s="203"/>
      <c r="EY47" s="203"/>
      <c r="EZ47" s="203"/>
      <c r="FA47" s="203"/>
      <c r="FB47" s="203"/>
      <c r="FC47" s="203"/>
      <c r="FD47" s="203"/>
      <c r="FE47" s="203"/>
      <c r="FF47" s="203"/>
      <c r="FG47" s="203"/>
      <c r="FH47" s="203"/>
      <c r="FI47" s="203"/>
      <c r="FJ47" s="203"/>
      <c r="FK47" s="203"/>
      <c r="FL47" s="203"/>
      <c r="FM47" s="203"/>
      <c r="FN47" s="203"/>
      <c r="FO47" s="203"/>
      <c r="FP47" s="203"/>
      <c r="FQ47" s="203"/>
      <c r="FR47" s="203"/>
      <c r="FS47" s="203"/>
      <c r="FT47" s="203"/>
      <c r="FU47" s="203"/>
      <c r="FV47" s="203"/>
      <c r="FW47" s="203"/>
      <c r="FX47" s="203"/>
      <c r="FY47" s="203"/>
      <c r="FZ47" s="203"/>
      <c r="GA47" s="203"/>
      <c r="GB47" s="203"/>
      <c r="GC47" s="203"/>
      <c r="GD47" s="203"/>
      <c r="GE47" s="203"/>
      <c r="GF47" s="203"/>
      <c r="GG47" s="203"/>
      <c r="GH47" s="203"/>
      <c r="GI47" s="203"/>
      <c r="GJ47" s="203"/>
      <c r="GK47" s="203"/>
      <c r="GL47" s="203"/>
      <c r="GM47" s="203"/>
      <c r="GN47" s="203"/>
      <c r="GO47" s="203"/>
      <c r="GP47" s="203"/>
      <c r="GQ47" s="203"/>
      <c r="GR47" s="203"/>
      <c r="GS47" s="203"/>
      <c r="GT47" s="203"/>
      <c r="GU47" s="203"/>
      <c r="GV47" s="203"/>
      <c r="GW47" s="203"/>
      <c r="GX47" s="203"/>
      <c r="GY47" s="203"/>
      <c r="GZ47" s="203"/>
      <c r="HA47" s="203"/>
      <c r="HB47" s="203"/>
      <c r="HC47" s="203"/>
      <c r="HD47" s="203"/>
      <c r="HE47" s="203"/>
      <c r="HF47" s="203"/>
      <c r="HG47" s="203"/>
      <c r="HH47" s="203"/>
      <c r="HI47" s="203"/>
      <c r="HJ47" s="203"/>
      <c r="HK47" s="203"/>
      <c r="HL47" s="203"/>
      <c r="HM47" s="203"/>
    </row>
    <row r="48" s="219" customFormat="true" ht="30" hidden="false" customHeight="true" outlineLevel="0" collapsed="false">
      <c r="A48" s="234"/>
      <c r="B48" s="234"/>
      <c r="C48" s="216" t="n">
        <f aca="false">A19</f>
        <v>22</v>
      </c>
      <c r="D48" s="216" t="n">
        <v>0</v>
      </c>
      <c r="E48" s="216" t="n">
        <v>0</v>
      </c>
      <c r="F48" s="216" t="n">
        <v>0</v>
      </c>
      <c r="G48" s="216" t="n">
        <v>0</v>
      </c>
      <c r="H48" s="216" t="n">
        <v>0</v>
      </c>
      <c r="I48" s="216" t="n">
        <v>0</v>
      </c>
      <c r="J48" s="216" t="n">
        <v>0</v>
      </c>
      <c r="K48" s="216" t="n">
        <v>0</v>
      </c>
      <c r="L48" s="216" t="n">
        <v>0</v>
      </c>
      <c r="M48" s="216" t="n">
        <v>0</v>
      </c>
      <c r="N48" s="216" t="n">
        <v>0</v>
      </c>
      <c r="O48" s="216" t="n">
        <v>0</v>
      </c>
      <c r="P48" s="216" t="n">
        <v>0</v>
      </c>
      <c r="Q48" s="216" t="n">
        <v>0</v>
      </c>
      <c r="R48" s="217" t="n">
        <f aca="false">($W$4*(SUM(D48:Q48)))</f>
        <v>0</v>
      </c>
      <c r="S48" s="216" t="n">
        <v>0</v>
      </c>
      <c r="T48" s="216" t="n">
        <v>0</v>
      </c>
      <c r="U48" s="216" t="n">
        <v>1</v>
      </c>
      <c r="V48" s="216" t="n">
        <v>0</v>
      </c>
      <c r="W48" s="216" t="n">
        <v>0</v>
      </c>
      <c r="X48" s="216" t="n">
        <v>0</v>
      </c>
      <c r="Y48" s="216" t="n">
        <v>0</v>
      </c>
      <c r="Z48" s="216" t="n">
        <v>0</v>
      </c>
      <c r="AA48" s="216" t="n">
        <v>0</v>
      </c>
      <c r="AB48" s="216" t="n">
        <v>0</v>
      </c>
      <c r="AC48" s="216" t="n">
        <v>0</v>
      </c>
      <c r="AD48" s="216" t="n">
        <v>0</v>
      </c>
      <c r="AE48" s="216" t="n">
        <v>0</v>
      </c>
      <c r="AF48" s="216" t="n">
        <v>0</v>
      </c>
      <c r="AG48" s="235"/>
      <c r="AH48" s="235"/>
      <c r="AI48" s="235"/>
      <c r="AJ48" s="235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3"/>
      <c r="BQ48" s="203"/>
      <c r="BR48" s="203"/>
      <c r="BS48" s="203"/>
      <c r="BT48" s="203"/>
      <c r="BU48" s="203"/>
      <c r="BV48" s="203"/>
      <c r="BW48" s="203"/>
      <c r="BX48" s="203"/>
      <c r="BY48" s="203"/>
      <c r="BZ48" s="203"/>
      <c r="CA48" s="203"/>
      <c r="CB48" s="203"/>
      <c r="CC48" s="203"/>
      <c r="CD48" s="203"/>
      <c r="CE48" s="203"/>
      <c r="CF48" s="203"/>
      <c r="CG48" s="203"/>
      <c r="CH48" s="203"/>
      <c r="CI48" s="203"/>
      <c r="CJ48" s="203"/>
      <c r="CK48" s="203"/>
      <c r="CL48" s="203"/>
      <c r="CM48" s="203"/>
      <c r="CN48" s="203"/>
      <c r="CO48" s="203"/>
      <c r="CP48" s="203"/>
      <c r="CQ48" s="203"/>
      <c r="CR48" s="203"/>
      <c r="CS48" s="203"/>
      <c r="CT48" s="203"/>
      <c r="CU48" s="203"/>
      <c r="CV48" s="203"/>
      <c r="CW48" s="203"/>
      <c r="CX48" s="203"/>
      <c r="CY48" s="203"/>
      <c r="CZ48" s="203"/>
      <c r="DA48" s="203"/>
      <c r="DB48" s="203"/>
      <c r="DC48" s="203"/>
      <c r="DD48" s="203"/>
      <c r="DE48" s="203"/>
      <c r="DF48" s="203"/>
      <c r="DG48" s="203"/>
      <c r="DH48" s="203"/>
      <c r="DI48" s="203"/>
      <c r="DJ48" s="203"/>
      <c r="DK48" s="203"/>
      <c r="DL48" s="203"/>
      <c r="DM48" s="203"/>
      <c r="DN48" s="203"/>
      <c r="DO48" s="203"/>
      <c r="DP48" s="203"/>
      <c r="DQ48" s="203"/>
      <c r="DR48" s="203"/>
      <c r="DS48" s="203"/>
      <c r="DT48" s="203"/>
      <c r="DU48" s="203"/>
      <c r="DV48" s="203"/>
      <c r="DW48" s="203"/>
      <c r="DX48" s="203"/>
      <c r="DY48" s="203"/>
      <c r="DZ48" s="203"/>
      <c r="EA48" s="203"/>
      <c r="EB48" s="203"/>
      <c r="EC48" s="203"/>
      <c r="ED48" s="203"/>
      <c r="EE48" s="203"/>
      <c r="EF48" s="203"/>
      <c r="EG48" s="203"/>
      <c r="EH48" s="203"/>
      <c r="EI48" s="203"/>
      <c r="EJ48" s="203"/>
      <c r="EK48" s="203"/>
      <c r="EL48" s="203"/>
      <c r="EM48" s="203"/>
      <c r="EN48" s="203"/>
      <c r="EO48" s="203"/>
      <c r="EP48" s="203"/>
      <c r="EQ48" s="203"/>
      <c r="ER48" s="203"/>
      <c r="ES48" s="203"/>
      <c r="ET48" s="203"/>
      <c r="EU48" s="203"/>
      <c r="EV48" s="203"/>
      <c r="EW48" s="203"/>
      <c r="EX48" s="203"/>
      <c r="EY48" s="203"/>
      <c r="EZ48" s="203"/>
      <c r="FA48" s="203"/>
      <c r="FB48" s="203"/>
      <c r="FC48" s="203"/>
      <c r="FD48" s="203"/>
      <c r="FE48" s="203"/>
      <c r="FF48" s="203"/>
      <c r="FG48" s="203"/>
      <c r="FH48" s="203"/>
      <c r="FI48" s="203"/>
      <c r="FJ48" s="203"/>
      <c r="FK48" s="203"/>
      <c r="FL48" s="203"/>
      <c r="FM48" s="203"/>
      <c r="FN48" s="203"/>
      <c r="FO48" s="203"/>
      <c r="FP48" s="203"/>
      <c r="FQ48" s="203"/>
      <c r="FR48" s="203"/>
      <c r="FS48" s="203"/>
      <c r="FT48" s="203"/>
      <c r="FU48" s="203"/>
      <c r="FV48" s="203"/>
      <c r="FW48" s="203"/>
      <c r="FX48" s="203"/>
      <c r="FY48" s="203"/>
      <c r="FZ48" s="203"/>
      <c r="GA48" s="203"/>
      <c r="GB48" s="203"/>
      <c r="GC48" s="203"/>
      <c r="GD48" s="203"/>
      <c r="GE48" s="203"/>
      <c r="GF48" s="203"/>
      <c r="GG48" s="203"/>
      <c r="GH48" s="203"/>
      <c r="GI48" s="203"/>
      <c r="GJ48" s="203"/>
      <c r="GK48" s="203"/>
      <c r="GL48" s="203"/>
      <c r="GM48" s="203"/>
      <c r="GN48" s="203"/>
      <c r="GO48" s="203"/>
      <c r="GP48" s="203"/>
      <c r="GQ48" s="203"/>
      <c r="GR48" s="203"/>
      <c r="GS48" s="203"/>
      <c r="GT48" s="203"/>
      <c r="GU48" s="203"/>
      <c r="GV48" s="203"/>
      <c r="GW48" s="203"/>
      <c r="GX48" s="203"/>
      <c r="GY48" s="203"/>
      <c r="GZ48" s="203"/>
      <c r="HA48" s="203"/>
      <c r="HB48" s="203"/>
      <c r="HC48" s="203"/>
      <c r="HD48" s="203"/>
      <c r="HE48" s="203"/>
      <c r="HF48" s="203"/>
      <c r="HG48" s="203"/>
      <c r="HH48" s="203"/>
      <c r="HI48" s="203"/>
      <c r="HJ48" s="203"/>
      <c r="HK48" s="203"/>
      <c r="HL48" s="203"/>
      <c r="HM48" s="203"/>
    </row>
    <row r="49" s="219" customFormat="true" ht="30" hidden="false" customHeight="true" outlineLevel="0" collapsed="false">
      <c r="A49" s="234"/>
      <c r="B49" s="234"/>
      <c r="C49" s="236" t="n">
        <f aca="false">A20</f>
        <v>23</v>
      </c>
      <c r="D49" s="236" t="n">
        <v>0</v>
      </c>
      <c r="E49" s="236" t="n">
        <v>0</v>
      </c>
      <c r="F49" s="236" t="n">
        <v>0</v>
      </c>
      <c r="G49" s="236" t="n">
        <v>0</v>
      </c>
      <c r="H49" s="236" t="n">
        <v>0</v>
      </c>
      <c r="I49" s="236" t="n">
        <v>0</v>
      </c>
      <c r="J49" s="236" t="n">
        <v>0</v>
      </c>
      <c r="K49" s="236" t="n">
        <v>0</v>
      </c>
      <c r="L49" s="236" t="n">
        <v>0</v>
      </c>
      <c r="M49" s="236" t="n">
        <v>0</v>
      </c>
      <c r="N49" s="236" t="n">
        <v>0</v>
      </c>
      <c r="O49" s="236" t="n">
        <v>0</v>
      </c>
      <c r="P49" s="236" t="n">
        <v>0</v>
      </c>
      <c r="Q49" s="236" t="n">
        <v>0</v>
      </c>
      <c r="R49" s="221" t="n">
        <f aca="false">($W$4*(SUM(D49:Q49)))</f>
        <v>0</v>
      </c>
      <c r="S49" s="236" t="n">
        <v>0</v>
      </c>
      <c r="T49" s="236" t="n">
        <v>0</v>
      </c>
      <c r="U49" s="220" t="n">
        <v>0</v>
      </c>
      <c r="V49" s="220" t="n">
        <v>0</v>
      </c>
      <c r="W49" s="236" t="n">
        <v>0</v>
      </c>
      <c r="X49" s="236" t="n">
        <v>0</v>
      </c>
      <c r="Y49" s="236" t="n">
        <v>0</v>
      </c>
      <c r="Z49" s="236" t="n">
        <v>0</v>
      </c>
      <c r="AA49" s="236" t="n">
        <v>0</v>
      </c>
      <c r="AB49" s="236" t="n">
        <v>0</v>
      </c>
      <c r="AC49" s="236" t="n">
        <v>0</v>
      </c>
      <c r="AD49" s="236" t="n">
        <v>0</v>
      </c>
      <c r="AE49" s="236" t="n">
        <v>0</v>
      </c>
      <c r="AF49" s="236" t="n">
        <v>0</v>
      </c>
      <c r="AG49" s="235"/>
      <c r="AH49" s="235"/>
      <c r="AI49" s="235"/>
      <c r="AJ49" s="235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3"/>
      <c r="BQ49" s="203"/>
      <c r="BR49" s="203"/>
      <c r="BS49" s="203"/>
      <c r="BT49" s="203"/>
      <c r="BU49" s="203"/>
      <c r="BV49" s="203"/>
      <c r="BW49" s="203"/>
      <c r="BX49" s="203"/>
      <c r="BY49" s="203"/>
      <c r="BZ49" s="203"/>
      <c r="CA49" s="203"/>
      <c r="CB49" s="203"/>
      <c r="CC49" s="203"/>
      <c r="CD49" s="203"/>
      <c r="CE49" s="203"/>
      <c r="CF49" s="203"/>
      <c r="CG49" s="203"/>
      <c r="CH49" s="203"/>
      <c r="CI49" s="203"/>
      <c r="CJ49" s="203"/>
      <c r="CK49" s="203"/>
      <c r="CL49" s="203"/>
      <c r="CM49" s="203"/>
      <c r="CN49" s="203"/>
      <c r="CO49" s="203"/>
      <c r="CP49" s="203"/>
      <c r="CQ49" s="203"/>
      <c r="CR49" s="203"/>
      <c r="CS49" s="203"/>
      <c r="CT49" s="203"/>
      <c r="CU49" s="203"/>
      <c r="CV49" s="203"/>
      <c r="CW49" s="203"/>
      <c r="CX49" s="203"/>
      <c r="CY49" s="203"/>
      <c r="CZ49" s="203"/>
      <c r="DA49" s="203"/>
      <c r="DB49" s="203"/>
      <c r="DC49" s="203"/>
      <c r="DD49" s="203"/>
      <c r="DE49" s="203"/>
      <c r="DF49" s="203"/>
      <c r="DG49" s="203"/>
      <c r="DH49" s="203"/>
      <c r="DI49" s="203"/>
      <c r="DJ49" s="203"/>
      <c r="DK49" s="203"/>
      <c r="DL49" s="203"/>
      <c r="DM49" s="203"/>
      <c r="DN49" s="203"/>
      <c r="DO49" s="203"/>
      <c r="DP49" s="203"/>
      <c r="DQ49" s="203"/>
      <c r="DR49" s="203"/>
      <c r="DS49" s="203"/>
      <c r="DT49" s="203"/>
      <c r="DU49" s="203"/>
      <c r="DV49" s="203"/>
      <c r="DW49" s="203"/>
      <c r="DX49" s="203"/>
      <c r="DY49" s="203"/>
      <c r="DZ49" s="203"/>
      <c r="EA49" s="203"/>
      <c r="EB49" s="203"/>
      <c r="EC49" s="203"/>
      <c r="ED49" s="203"/>
      <c r="EE49" s="203"/>
      <c r="EF49" s="203"/>
      <c r="EG49" s="203"/>
      <c r="EH49" s="203"/>
      <c r="EI49" s="203"/>
      <c r="EJ49" s="203"/>
      <c r="EK49" s="203"/>
      <c r="EL49" s="203"/>
      <c r="EM49" s="203"/>
      <c r="EN49" s="203"/>
      <c r="EO49" s="203"/>
      <c r="EP49" s="203"/>
      <c r="EQ49" s="203"/>
      <c r="ER49" s="203"/>
      <c r="ES49" s="203"/>
      <c r="ET49" s="203"/>
      <c r="EU49" s="203"/>
      <c r="EV49" s="203"/>
      <c r="EW49" s="203"/>
      <c r="EX49" s="203"/>
      <c r="EY49" s="203"/>
      <c r="EZ49" s="203"/>
      <c r="FA49" s="203"/>
      <c r="FB49" s="203"/>
      <c r="FC49" s="203"/>
      <c r="FD49" s="203"/>
      <c r="FE49" s="203"/>
      <c r="FF49" s="203"/>
      <c r="FG49" s="203"/>
      <c r="FH49" s="203"/>
      <c r="FI49" s="203"/>
      <c r="FJ49" s="203"/>
      <c r="FK49" s="203"/>
      <c r="FL49" s="203"/>
      <c r="FM49" s="203"/>
      <c r="FN49" s="203"/>
      <c r="FO49" s="203"/>
      <c r="FP49" s="203"/>
      <c r="FQ49" s="203"/>
      <c r="FR49" s="203"/>
      <c r="FS49" s="203"/>
      <c r="FT49" s="203"/>
      <c r="FU49" s="203"/>
      <c r="FV49" s="203"/>
      <c r="FW49" s="203"/>
      <c r="FX49" s="203"/>
      <c r="FY49" s="203"/>
      <c r="FZ49" s="203"/>
      <c r="GA49" s="203"/>
      <c r="GB49" s="203"/>
      <c r="GC49" s="203"/>
      <c r="GD49" s="203"/>
      <c r="GE49" s="203"/>
      <c r="GF49" s="203"/>
      <c r="GG49" s="203"/>
      <c r="GH49" s="203"/>
      <c r="GI49" s="203"/>
      <c r="GJ49" s="203"/>
      <c r="GK49" s="203"/>
      <c r="GL49" s="203"/>
      <c r="GM49" s="203"/>
      <c r="GN49" s="203"/>
      <c r="GO49" s="203"/>
      <c r="GP49" s="203"/>
      <c r="GQ49" s="203"/>
      <c r="GR49" s="203"/>
      <c r="GS49" s="203"/>
      <c r="GT49" s="203"/>
      <c r="GU49" s="203"/>
      <c r="GV49" s="203"/>
      <c r="GW49" s="203"/>
      <c r="GX49" s="203"/>
      <c r="GY49" s="203"/>
      <c r="GZ49" s="203"/>
      <c r="HA49" s="203"/>
      <c r="HB49" s="203"/>
      <c r="HC49" s="203"/>
      <c r="HD49" s="203"/>
      <c r="HE49" s="203"/>
      <c r="HF49" s="203"/>
      <c r="HG49" s="203"/>
      <c r="HH49" s="203"/>
      <c r="HI49" s="203"/>
      <c r="HJ49" s="203"/>
      <c r="HK49" s="203"/>
      <c r="HL49" s="203"/>
      <c r="HM49" s="203"/>
    </row>
    <row r="50" s="219" customFormat="true" ht="30" hidden="false" customHeight="true" outlineLevel="0" collapsed="false">
      <c r="A50" s="234"/>
      <c r="B50" s="234"/>
      <c r="C50" s="216" t="n">
        <f aca="false">A21</f>
        <v>24</v>
      </c>
      <c r="D50" s="216" t="n">
        <v>0</v>
      </c>
      <c r="E50" s="216" t="n">
        <v>0</v>
      </c>
      <c r="F50" s="216" t="n">
        <v>0</v>
      </c>
      <c r="G50" s="216" t="n">
        <v>0</v>
      </c>
      <c r="H50" s="216" t="n">
        <v>0</v>
      </c>
      <c r="I50" s="216" t="n">
        <v>0</v>
      </c>
      <c r="J50" s="216" t="n">
        <v>0</v>
      </c>
      <c r="K50" s="216" t="n">
        <v>0</v>
      </c>
      <c r="L50" s="216" t="n">
        <v>0</v>
      </c>
      <c r="M50" s="216" t="n">
        <v>0</v>
      </c>
      <c r="N50" s="216" t="n">
        <v>0</v>
      </c>
      <c r="O50" s="216" t="n">
        <v>0</v>
      </c>
      <c r="P50" s="216" t="n">
        <v>0</v>
      </c>
      <c r="Q50" s="216" t="n">
        <v>0</v>
      </c>
      <c r="R50" s="217" t="n">
        <f aca="false">($W$4*(SUM(D50:Q50)))</f>
        <v>0</v>
      </c>
      <c r="S50" s="216" t="n">
        <v>0</v>
      </c>
      <c r="T50" s="216" t="n">
        <v>0</v>
      </c>
      <c r="U50" s="216" t="n">
        <v>0</v>
      </c>
      <c r="V50" s="216" t="n">
        <v>0</v>
      </c>
      <c r="W50" s="216" t="n">
        <v>0</v>
      </c>
      <c r="X50" s="216" t="n">
        <v>0</v>
      </c>
      <c r="Y50" s="216" t="n">
        <v>0</v>
      </c>
      <c r="Z50" s="216" t="n">
        <v>0</v>
      </c>
      <c r="AA50" s="216" t="n">
        <v>0</v>
      </c>
      <c r="AB50" s="216" t="n">
        <v>0</v>
      </c>
      <c r="AC50" s="216" t="n">
        <v>0</v>
      </c>
      <c r="AD50" s="216" t="n">
        <v>0</v>
      </c>
      <c r="AE50" s="216" t="n">
        <v>0</v>
      </c>
      <c r="AF50" s="216" t="n">
        <v>0</v>
      </c>
      <c r="AG50" s="235"/>
      <c r="AH50" s="235"/>
      <c r="AI50" s="235"/>
      <c r="AJ50" s="235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3"/>
      <c r="BL50" s="203"/>
      <c r="BM50" s="203"/>
      <c r="BN50" s="203"/>
      <c r="BO50" s="203"/>
      <c r="BP50" s="203"/>
      <c r="BQ50" s="203"/>
      <c r="BR50" s="203"/>
      <c r="BS50" s="203"/>
      <c r="BT50" s="203"/>
      <c r="BU50" s="203"/>
      <c r="BV50" s="203"/>
      <c r="BW50" s="203"/>
      <c r="BX50" s="203"/>
      <c r="BY50" s="203"/>
      <c r="BZ50" s="203"/>
      <c r="CA50" s="203"/>
      <c r="CB50" s="203"/>
      <c r="CC50" s="203"/>
      <c r="CD50" s="203"/>
      <c r="CE50" s="203"/>
      <c r="CF50" s="203"/>
      <c r="CG50" s="203"/>
      <c r="CH50" s="203"/>
      <c r="CI50" s="203"/>
      <c r="CJ50" s="203"/>
      <c r="CK50" s="203"/>
      <c r="CL50" s="203"/>
      <c r="CM50" s="203"/>
      <c r="CN50" s="203"/>
      <c r="CO50" s="203"/>
      <c r="CP50" s="203"/>
      <c r="CQ50" s="203"/>
      <c r="CR50" s="203"/>
      <c r="CS50" s="203"/>
      <c r="CT50" s="203"/>
      <c r="CU50" s="203"/>
      <c r="CV50" s="203"/>
      <c r="CW50" s="203"/>
      <c r="CX50" s="203"/>
      <c r="CY50" s="203"/>
      <c r="CZ50" s="203"/>
      <c r="DA50" s="203"/>
      <c r="DB50" s="203"/>
      <c r="DC50" s="203"/>
      <c r="DD50" s="203"/>
      <c r="DE50" s="203"/>
      <c r="DF50" s="203"/>
      <c r="DG50" s="203"/>
      <c r="DH50" s="203"/>
      <c r="DI50" s="203"/>
      <c r="DJ50" s="203"/>
      <c r="DK50" s="203"/>
      <c r="DL50" s="203"/>
      <c r="DM50" s="203"/>
      <c r="DN50" s="203"/>
      <c r="DO50" s="203"/>
      <c r="DP50" s="203"/>
      <c r="DQ50" s="203"/>
      <c r="DR50" s="203"/>
      <c r="DS50" s="203"/>
      <c r="DT50" s="203"/>
      <c r="DU50" s="203"/>
      <c r="DV50" s="203"/>
      <c r="DW50" s="203"/>
      <c r="DX50" s="203"/>
      <c r="DY50" s="203"/>
      <c r="DZ50" s="203"/>
      <c r="EA50" s="203"/>
      <c r="EB50" s="203"/>
      <c r="EC50" s="203"/>
      <c r="ED50" s="203"/>
      <c r="EE50" s="203"/>
      <c r="EF50" s="203"/>
      <c r="EG50" s="203"/>
      <c r="EH50" s="203"/>
      <c r="EI50" s="203"/>
      <c r="EJ50" s="203"/>
      <c r="EK50" s="203"/>
      <c r="EL50" s="203"/>
      <c r="EM50" s="203"/>
      <c r="EN50" s="203"/>
      <c r="EO50" s="203"/>
      <c r="EP50" s="203"/>
      <c r="EQ50" s="203"/>
      <c r="ER50" s="203"/>
      <c r="ES50" s="203"/>
      <c r="ET50" s="203"/>
      <c r="EU50" s="203"/>
      <c r="EV50" s="203"/>
      <c r="EW50" s="203"/>
      <c r="EX50" s="203"/>
      <c r="EY50" s="203"/>
      <c r="EZ50" s="203"/>
      <c r="FA50" s="203"/>
      <c r="FB50" s="203"/>
      <c r="FC50" s="203"/>
      <c r="FD50" s="203"/>
      <c r="FE50" s="203"/>
      <c r="FF50" s="203"/>
      <c r="FG50" s="203"/>
      <c r="FH50" s="203"/>
      <c r="FI50" s="203"/>
      <c r="FJ50" s="203"/>
      <c r="FK50" s="203"/>
      <c r="FL50" s="203"/>
      <c r="FM50" s="203"/>
      <c r="FN50" s="203"/>
      <c r="FO50" s="203"/>
      <c r="FP50" s="203"/>
      <c r="FQ50" s="203"/>
      <c r="FR50" s="203"/>
      <c r="FS50" s="203"/>
      <c r="FT50" s="203"/>
      <c r="FU50" s="203"/>
      <c r="FV50" s="203"/>
      <c r="FW50" s="203"/>
      <c r="FX50" s="203"/>
      <c r="FY50" s="203"/>
      <c r="FZ50" s="203"/>
      <c r="GA50" s="203"/>
      <c r="GB50" s="203"/>
      <c r="GC50" s="203"/>
      <c r="GD50" s="203"/>
      <c r="GE50" s="203"/>
      <c r="GF50" s="203"/>
      <c r="GG50" s="203"/>
      <c r="GH50" s="203"/>
      <c r="GI50" s="203"/>
      <c r="GJ50" s="203"/>
      <c r="GK50" s="203"/>
      <c r="GL50" s="203"/>
      <c r="GM50" s="203"/>
      <c r="GN50" s="203"/>
      <c r="GO50" s="203"/>
      <c r="GP50" s="203"/>
      <c r="GQ50" s="203"/>
      <c r="GR50" s="203"/>
      <c r="GS50" s="203"/>
      <c r="GT50" s="203"/>
      <c r="GU50" s="203"/>
      <c r="GV50" s="203"/>
      <c r="GW50" s="203"/>
      <c r="GX50" s="203"/>
      <c r="GY50" s="203"/>
      <c r="GZ50" s="203"/>
      <c r="HA50" s="203"/>
      <c r="HB50" s="203"/>
      <c r="HC50" s="203"/>
      <c r="HD50" s="203"/>
      <c r="HE50" s="203"/>
      <c r="HF50" s="203"/>
      <c r="HG50" s="203"/>
      <c r="HH50" s="203"/>
      <c r="HI50" s="203"/>
      <c r="HJ50" s="203"/>
      <c r="HK50" s="203"/>
      <c r="HL50" s="203"/>
      <c r="HM50" s="203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s="219" customFormat="true" ht="30" hidden="false" customHeight="true" outlineLevel="0" collapsed="false">
      <c r="A51" s="234"/>
      <c r="B51" s="234"/>
      <c r="C51" s="236" t="n">
        <f aca="false">A22</f>
        <v>25</v>
      </c>
      <c r="D51" s="236" t="n">
        <v>0</v>
      </c>
      <c r="E51" s="236" t="n">
        <v>0</v>
      </c>
      <c r="F51" s="236" t="n">
        <v>0</v>
      </c>
      <c r="G51" s="236" t="n">
        <v>0</v>
      </c>
      <c r="H51" s="236" t="n">
        <v>0</v>
      </c>
      <c r="I51" s="236" t="n">
        <v>0</v>
      </c>
      <c r="J51" s="236" t="n">
        <v>0</v>
      </c>
      <c r="K51" s="236" t="n">
        <v>0</v>
      </c>
      <c r="L51" s="236" t="n">
        <v>0</v>
      </c>
      <c r="M51" s="236" t="n">
        <v>0</v>
      </c>
      <c r="N51" s="236" t="n">
        <v>0</v>
      </c>
      <c r="O51" s="236" t="n">
        <v>0</v>
      </c>
      <c r="P51" s="236" t="n">
        <v>0</v>
      </c>
      <c r="Q51" s="236" t="n">
        <v>0</v>
      </c>
      <c r="R51" s="221" t="n">
        <f aca="false">($W$4*(SUM(D51:Q51)))</f>
        <v>0</v>
      </c>
      <c r="S51" s="236" t="n">
        <v>0</v>
      </c>
      <c r="T51" s="236" t="n">
        <v>0</v>
      </c>
      <c r="U51" s="220" t="n">
        <v>0</v>
      </c>
      <c r="V51" s="220" t="n">
        <v>0</v>
      </c>
      <c r="W51" s="236" t="n">
        <v>0</v>
      </c>
      <c r="X51" s="236" t="n">
        <v>0</v>
      </c>
      <c r="Y51" s="236" t="n">
        <v>0</v>
      </c>
      <c r="Z51" s="236" t="n">
        <v>0</v>
      </c>
      <c r="AA51" s="236" t="n">
        <v>0</v>
      </c>
      <c r="AB51" s="236" t="n">
        <v>0</v>
      </c>
      <c r="AC51" s="236" t="n">
        <v>0</v>
      </c>
      <c r="AD51" s="236" t="n">
        <v>0</v>
      </c>
      <c r="AE51" s="236" t="n">
        <v>0</v>
      </c>
      <c r="AF51" s="236" t="n">
        <v>0</v>
      </c>
      <c r="AG51" s="235"/>
      <c r="AH51" s="235"/>
      <c r="AI51" s="235"/>
      <c r="AJ51" s="235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203"/>
      <c r="BM51" s="203"/>
      <c r="BN51" s="203"/>
      <c r="BO51" s="203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  <c r="CC51" s="203"/>
      <c r="CD51" s="203"/>
      <c r="CE51" s="203"/>
      <c r="CF51" s="203"/>
      <c r="CG51" s="203"/>
      <c r="CH51" s="203"/>
      <c r="CI51" s="203"/>
      <c r="CJ51" s="203"/>
      <c r="CK51" s="203"/>
      <c r="CL51" s="203"/>
      <c r="CM51" s="203"/>
      <c r="CN51" s="203"/>
      <c r="CO51" s="203"/>
      <c r="CP51" s="203"/>
      <c r="CQ51" s="203"/>
      <c r="CR51" s="203"/>
      <c r="CS51" s="203"/>
      <c r="CT51" s="203"/>
      <c r="CU51" s="203"/>
      <c r="CV51" s="203"/>
      <c r="CW51" s="203"/>
      <c r="CX51" s="203"/>
      <c r="CY51" s="203"/>
      <c r="CZ51" s="203"/>
      <c r="DA51" s="203"/>
      <c r="DB51" s="203"/>
      <c r="DC51" s="203"/>
      <c r="DD51" s="203"/>
      <c r="DE51" s="203"/>
      <c r="DF51" s="203"/>
      <c r="DG51" s="203"/>
      <c r="DH51" s="203"/>
      <c r="DI51" s="203"/>
      <c r="DJ51" s="203"/>
      <c r="DK51" s="203"/>
      <c r="DL51" s="203"/>
      <c r="DM51" s="203"/>
      <c r="DN51" s="203"/>
      <c r="DO51" s="203"/>
      <c r="DP51" s="203"/>
      <c r="DQ51" s="203"/>
      <c r="DR51" s="203"/>
      <c r="DS51" s="203"/>
      <c r="DT51" s="203"/>
      <c r="DU51" s="203"/>
      <c r="DV51" s="203"/>
      <c r="DW51" s="203"/>
      <c r="DX51" s="203"/>
      <c r="DY51" s="203"/>
      <c r="DZ51" s="203"/>
      <c r="EA51" s="203"/>
      <c r="EB51" s="203"/>
      <c r="EC51" s="203"/>
      <c r="ED51" s="203"/>
      <c r="EE51" s="203"/>
      <c r="EF51" s="203"/>
      <c r="EG51" s="203"/>
      <c r="EH51" s="203"/>
      <c r="EI51" s="203"/>
      <c r="EJ51" s="203"/>
      <c r="EK51" s="203"/>
      <c r="EL51" s="203"/>
      <c r="EM51" s="203"/>
      <c r="EN51" s="203"/>
      <c r="EO51" s="203"/>
      <c r="EP51" s="203"/>
      <c r="EQ51" s="203"/>
      <c r="ER51" s="203"/>
      <c r="ES51" s="203"/>
      <c r="ET51" s="203"/>
      <c r="EU51" s="203"/>
      <c r="EV51" s="203"/>
      <c r="EW51" s="203"/>
      <c r="EX51" s="203"/>
      <c r="EY51" s="203"/>
      <c r="EZ51" s="203"/>
      <c r="FA51" s="203"/>
      <c r="FB51" s="203"/>
      <c r="FC51" s="203"/>
      <c r="FD51" s="203"/>
      <c r="FE51" s="203"/>
      <c r="FF51" s="203"/>
      <c r="FG51" s="203"/>
      <c r="FH51" s="203"/>
      <c r="FI51" s="203"/>
      <c r="FJ51" s="203"/>
      <c r="FK51" s="203"/>
      <c r="FL51" s="203"/>
      <c r="FM51" s="203"/>
      <c r="FN51" s="203"/>
      <c r="FO51" s="203"/>
      <c r="FP51" s="203"/>
      <c r="FQ51" s="203"/>
      <c r="FR51" s="203"/>
      <c r="FS51" s="203"/>
      <c r="FT51" s="203"/>
      <c r="FU51" s="203"/>
      <c r="FV51" s="203"/>
      <c r="FW51" s="203"/>
      <c r="FX51" s="203"/>
      <c r="FY51" s="203"/>
      <c r="FZ51" s="203"/>
      <c r="GA51" s="203"/>
      <c r="GB51" s="203"/>
      <c r="GC51" s="203"/>
      <c r="GD51" s="203"/>
      <c r="GE51" s="203"/>
      <c r="GF51" s="203"/>
      <c r="GG51" s="203"/>
      <c r="GH51" s="203"/>
      <c r="GI51" s="203"/>
      <c r="GJ51" s="203"/>
      <c r="GK51" s="203"/>
      <c r="GL51" s="203"/>
      <c r="GM51" s="203"/>
      <c r="GN51" s="203"/>
      <c r="GO51" s="203"/>
      <c r="GP51" s="203"/>
      <c r="GQ51" s="203"/>
      <c r="GR51" s="203"/>
      <c r="GS51" s="203"/>
      <c r="GT51" s="203"/>
      <c r="GU51" s="203"/>
      <c r="GV51" s="203"/>
      <c r="GW51" s="203"/>
      <c r="GX51" s="203"/>
      <c r="GY51" s="203"/>
      <c r="GZ51" s="203"/>
      <c r="HA51" s="203"/>
      <c r="HB51" s="203"/>
      <c r="HC51" s="203"/>
      <c r="HD51" s="203"/>
      <c r="HE51" s="203"/>
      <c r="HF51" s="203"/>
      <c r="HG51" s="203"/>
      <c r="HH51" s="203"/>
      <c r="HI51" s="203"/>
      <c r="HJ51" s="203"/>
      <c r="HK51" s="203"/>
      <c r="HL51" s="203"/>
      <c r="HM51" s="203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30" hidden="false" customHeight="true" outlineLevel="0" collapsed="false">
      <c r="A52" s="234"/>
      <c r="B52" s="234"/>
      <c r="C52" s="216" t="n">
        <f aca="false">A23</f>
        <v>26</v>
      </c>
      <c r="D52" s="216" t="n">
        <v>0</v>
      </c>
      <c r="E52" s="216" t="n">
        <v>0</v>
      </c>
      <c r="F52" s="216" t="n">
        <v>0</v>
      </c>
      <c r="G52" s="216" t="n">
        <v>0</v>
      </c>
      <c r="H52" s="216" t="n">
        <v>0</v>
      </c>
      <c r="I52" s="216" t="n">
        <v>0</v>
      </c>
      <c r="J52" s="216" t="n">
        <v>0</v>
      </c>
      <c r="K52" s="216" t="n">
        <v>0</v>
      </c>
      <c r="L52" s="216" t="n">
        <v>0</v>
      </c>
      <c r="M52" s="216" t="n">
        <v>0</v>
      </c>
      <c r="N52" s="216" t="n">
        <v>0</v>
      </c>
      <c r="O52" s="216" t="n">
        <v>0</v>
      </c>
      <c r="P52" s="216" t="n">
        <v>0</v>
      </c>
      <c r="Q52" s="216" t="n">
        <v>0</v>
      </c>
      <c r="R52" s="217" t="n">
        <f aca="false">($W$4*(SUM(D52:Q52)))</f>
        <v>0</v>
      </c>
      <c r="S52" s="216" t="n">
        <v>0</v>
      </c>
      <c r="T52" s="216" t="n">
        <v>0</v>
      </c>
      <c r="U52" s="216" t="n">
        <v>0</v>
      </c>
      <c r="V52" s="216" t="n">
        <v>0</v>
      </c>
      <c r="W52" s="216" t="n">
        <v>0</v>
      </c>
      <c r="X52" s="216" t="n">
        <v>0</v>
      </c>
      <c r="Y52" s="216" t="n">
        <v>0</v>
      </c>
      <c r="Z52" s="216" t="n">
        <v>0</v>
      </c>
      <c r="AA52" s="216" t="n">
        <v>0</v>
      </c>
      <c r="AB52" s="216" t="n">
        <v>0</v>
      </c>
      <c r="AC52" s="216" t="n">
        <v>0</v>
      </c>
      <c r="AD52" s="216" t="n">
        <v>0</v>
      </c>
      <c r="AE52" s="216" t="n">
        <v>0</v>
      </c>
      <c r="AF52" s="216" t="n">
        <v>0</v>
      </c>
      <c r="AG52" s="237"/>
      <c r="AH52" s="237"/>
      <c r="AI52" s="237"/>
      <c r="AJ52" s="237"/>
    </row>
    <row r="53" customFormat="false" ht="30" hidden="false" customHeight="true" outlineLevel="0" collapsed="false">
      <c r="A53" s="234"/>
      <c r="B53" s="234"/>
      <c r="C53" s="236" t="n">
        <f aca="false">A24</f>
        <v>27</v>
      </c>
      <c r="D53" s="236" t="n">
        <v>0</v>
      </c>
      <c r="E53" s="236" t="n">
        <v>0</v>
      </c>
      <c r="F53" s="236" t="n">
        <v>0</v>
      </c>
      <c r="G53" s="236" t="n">
        <v>0</v>
      </c>
      <c r="H53" s="236" t="n">
        <v>0</v>
      </c>
      <c r="I53" s="236" t="n">
        <v>0</v>
      </c>
      <c r="J53" s="236" t="n">
        <v>0</v>
      </c>
      <c r="K53" s="236" t="n">
        <v>0</v>
      </c>
      <c r="L53" s="236" t="n">
        <v>0</v>
      </c>
      <c r="M53" s="236" t="n">
        <v>0</v>
      </c>
      <c r="N53" s="236" t="n">
        <v>0</v>
      </c>
      <c r="O53" s="236" t="n">
        <v>0</v>
      </c>
      <c r="P53" s="236" t="n">
        <v>0</v>
      </c>
      <c r="Q53" s="236" t="n">
        <v>0</v>
      </c>
      <c r="R53" s="221" t="n">
        <f aca="false">($W$4*(SUM(D53:Q53)))</f>
        <v>0</v>
      </c>
      <c r="S53" s="236" t="n">
        <v>0</v>
      </c>
      <c r="T53" s="236" t="n">
        <v>0</v>
      </c>
      <c r="U53" s="220" t="n">
        <v>0</v>
      </c>
      <c r="V53" s="220" t="n">
        <v>0</v>
      </c>
      <c r="W53" s="236" t="n">
        <v>0</v>
      </c>
      <c r="X53" s="236" t="n">
        <v>0</v>
      </c>
      <c r="Y53" s="236" t="n">
        <v>0</v>
      </c>
      <c r="Z53" s="236" t="n">
        <v>0</v>
      </c>
      <c r="AA53" s="236" t="n">
        <v>0</v>
      </c>
      <c r="AB53" s="236" t="n">
        <v>0</v>
      </c>
      <c r="AC53" s="236" t="n">
        <v>0</v>
      </c>
      <c r="AD53" s="236" t="n">
        <v>0</v>
      </c>
      <c r="AE53" s="236" t="n">
        <v>0</v>
      </c>
      <c r="AF53" s="236" t="n">
        <v>0</v>
      </c>
      <c r="AG53" s="237"/>
      <c r="AH53" s="237"/>
      <c r="AI53" s="237"/>
      <c r="AJ53" s="237"/>
    </row>
    <row r="54" customFormat="false" ht="30" hidden="false" customHeight="true" outlineLevel="0" collapsed="false">
      <c r="A54" s="234"/>
      <c r="B54" s="234"/>
      <c r="C54" s="216" t="n">
        <f aca="false">A25</f>
        <v>28</v>
      </c>
      <c r="D54" s="216" t="n">
        <v>0</v>
      </c>
      <c r="E54" s="216" t="n">
        <v>0</v>
      </c>
      <c r="F54" s="216" t="n">
        <v>0</v>
      </c>
      <c r="G54" s="216" t="n">
        <v>0</v>
      </c>
      <c r="H54" s="216" t="n">
        <v>0</v>
      </c>
      <c r="I54" s="216" t="n">
        <v>0</v>
      </c>
      <c r="J54" s="216" t="n">
        <v>0</v>
      </c>
      <c r="K54" s="216" t="n">
        <v>0</v>
      </c>
      <c r="L54" s="216" t="n">
        <v>0</v>
      </c>
      <c r="M54" s="216" t="n">
        <v>0</v>
      </c>
      <c r="N54" s="216" t="n">
        <v>0</v>
      </c>
      <c r="O54" s="216" t="n">
        <v>0</v>
      </c>
      <c r="P54" s="216" t="n">
        <v>0</v>
      </c>
      <c r="Q54" s="216" t="n">
        <v>0</v>
      </c>
      <c r="R54" s="217" t="n">
        <f aca="false">($W$4*(SUM(D54:Q54)))</f>
        <v>0</v>
      </c>
      <c r="S54" s="216" t="n">
        <v>0</v>
      </c>
      <c r="T54" s="216" t="n">
        <v>0</v>
      </c>
      <c r="U54" s="216" t="n">
        <v>0</v>
      </c>
      <c r="V54" s="216" t="n">
        <v>1</v>
      </c>
      <c r="W54" s="216" t="n">
        <v>0</v>
      </c>
      <c r="X54" s="216" t="n">
        <v>0</v>
      </c>
      <c r="Y54" s="216" t="n">
        <v>0</v>
      </c>
      <c r="Z54" s="216" t="n">
        <v>0</v>
      </c>
      <c r="AA54" s="216" t="n">
        <v>0</v>
      </c>
      <c r="AB54" s="216" t="n">
        <v>0</v>
      </c>
      <c r="AC54" s="216" t="n">
        <v>0</v>
      </c>
      <c r="AD54" s="216" t="n">
        <v>0</v>
      </c>
      <c r="AE54" s="216" t="n">
        <v>0</v>
      </c>
      <c r="AF54" s="216" t="n">
        <v>0</v>
      </c>
      <c r="AG54" s="237"/>
      <c r="AH54" s="237"/>
      <c r="AI54" s="237"/>
      <c r="AJ54" s="237"/>
    </row>
    <row r="55" customFormat="false" ht="30" hidden="true" customHeight="true" outlineLevel="0" collapsed="false">
      <c r="A55" s="234"/>
      <c r="B55" s="234"/>
      <c r="C55" s="236" t="n">
        <f aca="false">A26</f>
        <v>29</v>
      </c>
      <c r="D55" s="236" t="n">
        <v>0</v>
      </c>
      <c r="E55" s="236" t="n">
        <v>0</v>
      </c>
      <c r="F55" s="236" t="n">
        <v>0</v>
      </c>
      <c r="G55" s="236" t="n">
        <v>0</v>
      </c>
      <c r="H55" s="236" t="n">
        <v>0</v>
      </c>
      <c r="I55" s="236" t="n">
        <v>0</v>
      </c>
      <c r="J55" s="236" t="n">
        <v>0</v>
      </c>
      <c r="K55" s="236" t="n">
        <v>0</v>
      </c>
      <c r="L55" s="236" t="n">
        <v>0</v>
      </c>
      <c r="M55" s="236" t="n">
        <v>0</v>
      </c>
      <c r="N55" s="236" t="n">
        <v>0</v>
      </c>
      <c r="O55" s="236" t="n">
        <v>0</v>
      </c>
      <c r="P55" s="236" t="n">
        <v>0</v>
      </c>
      <c r="Q55" s="236" t="n">
        <v>0</v>
      </c>
      <c r="R55" s="221" t="n">
        <f aca="false">($W$4*(SUM(D55:Q55)))</f>
        <v>0</v>
      </c>
      <c r="S55" s="236" t="n">
        <v>0</v>
      </c>
      <c r="T55" s="236" t="n">
        <v>0</v>
      </c>
      <c r="U55" s="236" t="n">
        <v>0</v>
      </c>
      <c r="V55" s="236" t="n">
        <v>0</v>
      </c>
      <c r="W55" s="236" t="n">
        <v>0</v>
      </c>
      <c r="X55" s="236" t="n">
        <v>0</v>
      </c>
      <c r="Y55" s="236" t="n">
        <v>0</v>
      </c>
      <c r="Z55" s="236" t="n">
        <v>0</v>
      </c>
      <c r="AA55" s="236" t="n">
        <v>0</v>
      </c>
      <c r="AB55" s="236" t="n">
        <v>0</v>
      </c>
      <c r="AC55" s="236" t="n">
        <v>0</v>
      </c>
      <c r="AD55" s="236" t="n">
        <v>0</v>
      </c>
      <c r="AE55" s="236" t="n">
        <v>0</v>
      </c>
      <c r="AF55" s="236" t="n">
        <v>0</v>
      </c>
      <c r="AG55" s="237"/>
      <c r="AH55" s="237"/>
      <c r="AI55" s="237"/>
      <c r="AJ55" s="237"/>
    </row>
    <row r="56" customFormat="false" ht="30" hidden="true" customHeight="true" outlineLevel="0" collapsed="false">
      <c r="A56" s="234"/>
      <c r="B56" s="234"/>
      <c r="C56" s="216" t="n">
        <f aca="false">A27</f>
        <v>0</v>
      </c>
      <c r="D56" s="216" t="n">
        <v>0</v>
      </c>
      <c r="E56" s="216" t="n">
        <v>0</v>
      </c>
      <c r="F56" s="216" t="n">
        <v>0</v>
      </c>
      <c r="G56" s="216" t="n">
        <v>0</v>
      </c>
      <c r="H56" s="216" t="n">
        <v>0</v>
      </c>
      <c r="I56" s="216" t="n">
        <v>0</v>
      </c>
      <c r="J56" s="216" t="n">
        <v>0</v>
      </c>
      <c r="K56" s="216" t="n">
        <v>0</v>
      </c>
      <c r="L56" s="216" t="n">
        <v>0</v>
      </c>
      <c r="M56" s="216" t="n">
        <v>0</v>
      </c>
      <c r="N56" s="216" t="n">
        <v>0</v>
      </c>
      <c r="O56" s="216" t="n">
        <v>0</v>
      </c>
      <c r="P56" s="216" t="n">
        <v>0</v>
      </c>
      <c r="Q56" s="216" t="n">
        <v>0</v>
      </c>
      <c r="R56" s="217" t="n">
        <f aca="false">($W$4*(SUM(D56:Q56)))</f>
        <v>0</v>
      </c>
      <c r="S56" s="216" t="n">
        <v>0</v>
      </c>
      <c r="T56" s="216" t="n">
        <v>0</v>
      </c>
      <c r="U56" s="216" t="n">
        <v>0</v>
      </c>
      <c r="V56" s="216" t="n">
        <v>0</v>
      </c>
      <c r="W56" s="216" t="n">
        <v>0</v>
      </c>
      <c r="X56" s="216" t="n">
        <v>0</v>
      </c>
      <c r="Y56" s="216" t="n">
        <v>0</v>
      </c>
      <c r="Z56" s="216" t="n">
        <v>0</v>
      </c>
      <c r="AA56" s="216" t="n">
        <v>0</v>
      </c>
      <c r="AB56" s="216" t="n">
        <v>0</v>
      </c>
      <c r="AC56" s="216" t="n">
        <v>0</v>
      </c>
      <c r="AD56" s="216" t="n">
        <v>0</v>
      </c>
      <c r="AE56" s="216" t="n">
        <v>0</v>
      </c>
      <c r="AF56" s="216" t="n">
        <v>0</v>
      </c>
      <c r="AG56" s="237"/>
      <c r="AH56" s="237"/>
      <c r="AI56" s="237"/>
      <c r="AJ56" s="237"/>
    </row>
    <row r="57" customFormat="false" ht="30" hidden="true" customHeight="true" outlineLevel="0" collapsed="false">
      <c r="A57" s="234"/>
      <c r="B57" s="234"/>
      <c r="C57" s="236" t="n">
        <f aca="false">A28</f>
        <v>0</v>
      </c>
      <c r="D57" s="236" t="n">
        <v>0</v>
      </c>
      <c r="E57" s="236" t="n">
        <v>0</v>
      </c>
      <c r="F57" s="236" t="n">
        <v>0</v>
      </c>
      <c r="G57" s="236" t="n">
        <v>0</v>
      </c>
      <c r="H57" s="236" t="n">
        <v>0</v>
      </c>
      <c r="I57" s="236" t="n">
        <v>0</v>
      </c>
      <c r="J57" s="236" t="n">
        <v>0</v>
      </c>
      <c r="K57" s="236" t="n">
        <v>0</v>
      </c>
      <c r="L57" s="236" t="n">
        <v>0</v>
      </c>
      <c r="M57" s="236" t="n">
        <v>0</v>
      </c>
      <c r="N57" s="236" t="n">
        <v>0</v>
      </c>
      <c r="O57" s="236" t="n">
        <v>0</v>
      </c>
      <c r="P57" s="236" t="n">
        <v>0</v>
      </c>
      <c r="Q57" s="236" t="n">
        <v>0</v>
      </c>
      <c r="R57" s="221" t="n">
        <f aca="false">($W$4*(SUM(D57:Q57)))</f>
        <v>0</v>
      </c>
      <c r="S57" s="236" t="n">
        <v>0</v>
      </c>
      <c r="T57" s="236" t="n">
        <v>0</v>
      </c>
      <c r="U57" s="236" t="n">
        <v>0</v>
      </c>
      <c r="V57" s="236" t="n">
        <v>0</v>
      </c>
      <c r="W57" s="236" t="n">
        <v>0</v>
      </c>
      <c r="X57" s="236" t="n">
        <v>0</v>
      </c>
      <c r="Y57" s="236" t="n">
        <v>0</v>
      </c>
      <c r="Z57" s="236" t="n">
        <v>0</v>
      </c>
      <c r="AA57" s="236" t="n">
        <v>0</v>
      </c>
      <c r="AB57" s="236" t="n">
        <v>0</v>
      </c>
      <c r="AC57" s="236" t="n">
        <v>0</v>
      </c>
      <c r="AD57" s="236" t="n">
        <v>0</v>
      </c>
      <c r="AE57" s="236" t="n">
        <v>0</v>
      </c>
      <c r="AF57" s="236" t="n">
        <v>0</v>
      </c>
      <c r="AG57" s="237"/>
      <c r="AH57" s="237"/>
      <c r="AI57" s="237"/>
      <c r="AJ57" s="237"/>
    </row>
    <row r="58" customFormat="false" ht="30" hidden="true" customHeight="true" outlineLevel="0" collapsed="false">
      <c r="A58" s="234"/>
      <c r="B58" s="234"/>
      <c r="C58" s="216" t="n">
        <f aca="false">A29</f>
        <v>0</v>
      </c>
      <c r="D58" s="216" t="n">
        <v>0</v>
      </c>
      <c r="E58" s="216" t="n">
        <v>0</v>
      </c>
      <c r="F58" s="216" t="n">
        <v>0</v>
      </c>
      <c r="G58" s="216" t="n">
        <v>0</v>
      </c>
      <c r="H58" s="216" t="n">
        <v>0</v>
      </c>
      <c r="I58" s="216" t="n">
        <v>0</v>
      </c>
      <c r="J58" s="216" t="n">
        <v>0</v>
      </c>
      <c r="K58" s="216" t="n">
        <v>0</v>
      </c>
      <c r="L58" s="216" t="n">
        <v>0</v>
      </c>
      <c r="M58" s="216" t="n">
        <v>0</v>
      </c>
      <c r="N58" s="216" t="n">
        <v>0</v>
      </c>
      <c r="O58" s="216" t="n">
        <v>0</v>
      </c>
      <c r="P58" s="216" t="n">
        <v>0</v>
      </c>
      <c r="Q58" s="216" t="n">
        <v>0</v>
      </c>
      <c r="R58" s="217" t="n">
        <f aca="false">($W$4*(SUM(D58:Q58)))</f>
        <v>0</v>
      </c>
      <c r="S58" s="216" t="n">
        <v>0</v>
      </c>
      <c r="T58" s="216" t="n">
        <v>0</v>
      </c>
      <c r="U58" s="216" t="n">
        <v>0</v>
      </c>
      <c r="V58" s="216" t="n">
        <v>0</v>
      </c>
      <c r="W58" s="216" t="n">
        <v>0</v>
      </c>
      <c r="X58" s="216" t="n">
        <v>0</v>
      </c>
      <c r="Y58" s="216" t="n">
        <v>0</v>
      </c>
      <c r="Z58" s="216" t="n">
        <v>0</v>
      </c>
      <c r="AA58" s="216" t="n">
        <v>0</v>
      </c>
      <c r="AB58" s="216" t="n">
        <v>0</v>
      </c>
      <c r="AC58" s="216" t="n">
        <v>0</v>
      </c>
      <c r="AD58" s="216" t="n">
        <v>0</v>
      </c>
      <c r="AE58" s="216" t="n">
        <v>0</v>
      </c>
      <c r="AF58" s="216" t="n">
        <v>0</v>
      </c>
      <c r="AG58" s="237"/>
      <c r="AH58" s="237"/>
      <c r="AI58" s="237"/>
      <c r="AJ58" s="237"/>
    </row>
    <row r="59" customFormat="false" ht="30" hidden="true" customHeight="true" outlineLevel="0" collapsed="false">
      <c r="A59" s="234"/>
      <c r="B59" s="234"/>
      <c r="C59" s="236" t="n">
        <f aca="false">A30</f>
        <v>0</v>
      </c>
      <c r="D59" s="236" t="n">
        <v>0</v>
      </c>
      <c r="E59" s="236" t="n">
        <v>0</v>
      </c>
      <c r="F59" s="236" t="n">
        <v>0</v>
      </c>
      <c r="G59" s="236" t="n">
        <v>0</v>
      </c>
      <c r="H59" s="236" t="n">
        <v>0</v>
      </c>
      <c r="I59" s="236" t="n">
        <v>0</v>
      </c>
      <c r="J59" s="236" t="n">
        <v>0</v>
      </c>
      <c r="K59" s="236" t="n">
        <v>0</v>
      </c>
      <c r="L59" s="236" t="n">
        <v>0</v>
      </c>
      <c r="M59" s="236" t="n">
        <v>0</v>
      </c>
      <c r="N59" s="236" t="n">
        <v>0</v>
      </c>
      <c r="O59" s="236" t="n">
        <v>0</v>
      </c>
      <c r="P59" s="236" t="n">
        <v>0</v>
      </c>
      <c r="Q59" s="236" t="n">
        <v>0</v>
      </c>
      <c r="R59" s="221" t="n">
        <f aca="false">($W$4*(SUM(D59:Q59)))</f>
        <v>0</v>
      </c>
      <c r="S59" s="236" t="n">
        <v>0</v>
      </c>
      <c r="T59" s="236" t="n">
        <v>0</v>
      </c>
      <c r="U59" s="236" t="n">
        <v>0</v>
      </c>
      <c r="V59" s="236" t="n">
        <v>0</v>
      </c>
      <c r="W59" s="236" t="n">
        <v>0</v>
      </c>
      <c r="X59" s="236" t="n">
        <v>0</v>
      </c>
      <c r="Y59" s="236" t="n">
        <v>0</v>
      </c>
      <c r="Z59" s="236" t="n">
        <v>0</v>
      </c>
      <c r="AA59" s="236" t="n">
        <v>0</v>
      </c>
      <c r="AB59" s="236" t="n">
        <v>0</v>
      </c>
      <c r="AC59" s="236" t="n">
        <v>0</v>
      </c>
      <c r="AD59" s="236" t="n">
        <v>0</v>
      </c>
      <c r="AE59" s="236" t="n">
        <v>0</v>
      </c>
      <c r="AF59" s="236" t="n">
        <v>0</v>
      </c>
      <c r="AG59" s="237"/>
      <c r="AH59" s="237"/>
      <c r="AI59" s="237"/>
      <c r="AJ59" s="237"/>
    </row>
    <row r="60" customFormat="false" ht="30" hidden="true" customHeight="true" outlineLevel="0" collapsed="false">
      <c r="A60" s="234"/>
      <c r="B60" s="234"/>
      <c r="C60" s="216" t="n">
        <f aca="false">A31</f>
        <v>0</v>
      </c>
      <c r="D60" s="216" t="n">
        <v>0</v>
      </c>
      <c r="E60" s="216" t="n">
        <v>0</v>
      </c>
      <c r="F60" s="216" t="n">
        <v>0</v>
      </c>
      <c r="G60" s="216" t="n">
        <v>0</v>
      </c>
      <c r="H60" s="216" t="n">
        <v>0</v>
      </c>
      <c r="I60" s="216" t="n">
        <v>0</v>
      </c>
      <c r="J60" s="216" t="n">
        <v>0</v>
      </c>
      <c r="K60" s="216" t="n">
        <v>0</v>
      </c>
      <c r="L60" s="216" t="n">
        <v>0</v>
      </c>
      <c r="M60" s="216" t="n">
        <v>0</v>
      </c>
      <c r="N60" s="216" t="n">
        <v>0</v>
      </c>
      <c r="O60" s="216" t="n">
        <v>0</v>
      </c>
      <c r="P60" s="216" t="n">
        <v>0</v>
      </c>
      <c r="Q60" s="216" t="n">
        <v>0</v>
      </c>
      <c r="R60" s="217" t="n">
        <f aca="false">($W$4*(SUM(D60:Q60)))</f>
        <v>0</v>
      </c>
      <c r="S60" s="216" t="n">
        <v>0</v>
      </c>
      <c r="T60" s="216" t="n">
        <v>0</v>
      </c>
      <c r="U60" s="216" t="n">
        <v>0</v>
      </c>
      <c r="V60" s="216" t="n">
        <v>0</v>
      </c>
      <c r="W60" s="216" t="n">
        <v>0</v>
      </c>
      <c r="X60" s="216" t="n">
        <v>0</v>
      </c>
      <c r="Y60" s="216" t="n">
        <v>0</v>
      </c>
      <c r="Z60" s="216" t="n">
        <v>0</v>
      </c>
      <c r="AA60" s="216" t="n">
        <v>0</v>
      </c>
      <c r="AB60" s="216" t="n">
        <v>0</v>
      </c>
      <c r="AC60" s="216" t="n">
        <v>0</v>
      </c>
      <c r="AD60" s="216" t="n">
        <v>0</v>
      </c>
      <c r="AE60" s="216" t="n">
        <v>0</v>
      </c>
      <c r="AF60" s="216" t="n">
        <v>0</v>
      </c>
      <c r="AG60" s="237"/>
      <c r="AH60" s="237"/>
      <c r="AI60" s="237"/>
      <c r="AJ60" s="237"/>
    </row>
    <row r="61" customFormat="false" ht="30" hidden="true" customHeight="true" outlineLevel="0" collapsed="false">
      <c r="A61" s="234"/>
      <c r="B61" s="234"/>
      <c r="C61" s="236" t="n">
        <f aca="false">A32</f>
        <v>0</v>
      </c>
      <c r="D61" s="236" t="n">
        <v>0</v>
      </c>
      <c r="E61" s="236" t="n">
        <v>0</v>
      </c>
      <c r="F61" s="236" t="n">
        <v>0</v>
      </c>
      <c r="G61" s="236" t="n">
        <v>0</v>
      </c>
      <c r="H61" s="236" t="n">
        <v>0</v>
      </c>
      <c r="I61" s="236" t="n">
        <v>0</v>
      </c>
      <c r="J61" s="236" t="n">
        <v>0</v>
      </c>
      <c r="K61" s="236" t="n">
        <v>0</v>
      </c>
      <c r="L61" s="236" t="n">
        <v>0</v>
      </c>
      <c r="M61" s="236" t="n">
        <v>0</v>
      </c>
      <c r="N61" s="236" t="n">
        <v>0</v>
      </c>
      <c r="O61" s="236" t="n">
        <v>0</v>
      </c>
      <c r="P61" s="236" t="n">
        <v>0</v>
      </c>
      <c r="Q61" s="236" t="n">
        <v>0</v>
      </c>
      <c r="R61" s="221" t="n">
        <f aca="false">($W$4*(SUM(D61:Q61)))</f>
        <v>0</v>
      </c>
      <c r="S61" s="236" t="n">
        <v>0</v>
      </c>
      <c r="T61" s="236" t="n">
        <v>0</v>
      </c>
      <c r="U61" s="236" t="n">
        <v>0</v>
      </c>
      <c r="V61" s="236" t="n">
        <v>0</v>
      </c>
      <c r="W61" s="236" t="n">
        <v>0</v>
      </c>
      <c r="X61" s="236" t="n">
        <v>0</v>
      </c>
      <c r="Y61" s="236" t="n">
        <v>0</v>
      </c>
      <c r="Z61" s="236" t="n">
        <v>0</v>
      </c>
      <c r="AA61" s="236" t="n">
        <v>0</v>
      </c>
      <c r="AB61" s="236" t="n">
        <v>0</v>
      </c>
      <c r="AC61" s="236" t="n">
        <v>0</v>
      </c>
      <c r="AD61" s="236" t="n">
        <v>0</v>
      </c>
      <c r="AE61" s="236" t="n">
        <v>0</v>
      </c>
      <c r="AF61" s="236" t="n">
        <v>0</v>
      </c>
      <c r="AG61" s="237"/>
      <c r="AH61" s="237"/>
      <c r="AI61" s="237"/>
      <c r="AJ61" s="237"/>
    </row>
    <row r="62" customFormat="false" ht="30" hidden="true" customHeight="true" outlineLevel="0" collapsed="false">
      <c r="A62" s="234"/>
      <c r="B62" s="234"/>
      <c r="C62" s="216" t="n">
        <f aca="false">A33</f>
        <v>0</v>
      </c>
      <c r="D62" s="216" t="n">
        <v>0</v>
      </c>
      <c r="E62" s="216" t="n">
        <v>0</v>
      </c>
      <c r="F62" s="216" t="n">
        <v>0</v>
      </c>
      <c r="G62" s="216" t="n">
        <v>0</v>
      </c>
      <c r="H62" s="216" t="n">
        <v>0</v>
      </c>
      <c r="I62" s="216" t="n">
        <v>0</v>
      </c>
      <c r="J62" s="216" t="n">
        <v>0</v>
      </c>
      <c r="K62" s="216" t="n">
        <v>0</v>
      </c>
      <c r="L62" s="216" t="n">
        <v>0</v>
      </c>
      <c r="M62" s="216" t="n">
        <v>0</v>
      </c>
      <c r="N62" s="216" t="n">
        <v>0</v>
      </c>
      <c r="O62" s="216" t="n">
        <v>0</v>
      </c>
      <c r="P62" s="216" t="n">
        <v>0</v>
      </c>
      <c r="Q62" s="216" t="n">
        <v>0</v>
      </c>
      <c r="R62" s="217" t="n">
        <f aca="false">($W$4*(SUM(D62:Q62)))</f>
        <v>0</v>
      </c>
      <c r="S62" s="216" t="n">
        <v>0</v>
      </c>
      <c r="T62" s="216" t="n">
        <v>0</v>
      </c>
      <c r="U62" s="216" t="n">
        <v>0</v>
      </c>
      <c r="V62" s="216" t="n">
        <v>0</v>
      </c>
      <c r="W62" s="216" t="n">
        <v>0</v>
      </c>
      <c r="X62" s="216" t="n">
        <v>0</v>
      </c>
      <c r="Y62" s="216" t="n">
        <v>0</v>
      </c>
      <c r="Z62" s="216" t="n">
        <v>0</v>
      </c>
      <c r="AA62" s="216" t="n">
        <v>0</v>
      </c>
      <c r="AB62" s="216" t="n">
        <v>0</v>
      </c>
      <c r="AC62" s="216" t="n">
        <v>0</v>
      </c>
      <c r="AD62" s="216" t="n">
        <v>0</v>
      </c>
      <c r="AE62" s="216" t="n">
        <v>0</v>
      </c>
      <c r="AF62" s="216" t="n">
        <v>0</v>
      </c>
      <c r="AG62" s="237"/>
      <c r="AH62" s="237"/>
      <c r="AI62" s="237"/>
      <c r="AJ62" s="237"/>
    </row>
    <row r="63" s="238" customFormat="true" ht="30" hidden="true" customHeight="true" outlineLevel="0" collapsed="false">
      <c r="A63" s="234"/>
      <c r="B63" s="234"/>
      <c r="C63" s="236" t="n">
        <f aca="false">A34</f>
        <v>0</v>
      </c>
      <c r="D63" s="236" t="n">
        <v>0</v>
      </c>
      <c r="E63" s="236" t="n">
        <v>0</v>
      </c>
      <c r="F63" s="236" t="n">
        <v>0</v>
      </c>
      <c r="G63" s="236" t="n">
        <v>0</v>
      </c>
      <c r="H63" s="236" t="n">
        <v>0</v>
      </c>
      <c r="I63" s="236" t="n">
        <v>0</v>
      </c>
      <c r="J63" s="236" t="n">
        <v>0</v>
      </c>
      <c r="K63" s="236" t="n">
        <v>0</v>
      </c>
      <c r="L63" s="236" t="n">
        <v>0</v>
      </c>
      <c r="M63" s="236" t="n">
        <v>0</v>
      </c>
      <c r="N63" s="236" t="n">
        <v>0</v>
      </c>
      <c r="O63" s="236" t="n">
        <v>0</v>
      </c>
      <c r="P63" s="236" t="n">
        <v>0</v>
      </c>
      <c r="Q63" s="236" t="n">
        <v>0</v>
      </c>
      <c r="R63" s="221" t="n">
        <f aca="false">($W$4*(SUM(D63:Q63)))</f>
        <v>0</v>
      </c>
      <c r="S63" s="236" t="n">
        <v>0</v>
      </c>
      <c r="T63" s="236" t="n">
        <v>0</v>
      </c>
      <c r="U63" s="236" t="n">
        <v>0</v>
      </c>
      <c r="V63" s="236" t="n">
        <v>0</v>
      </c>
      <c r="W63" s="236" t="n">
        <v>0</v>
      </c>
      <c r="X63" s="236" t="n">
        <v>0</v>
      </c>
      <c r="Y63" s="236" t="n">
        <v>0</v>
      </c>
      <c r="Z63" s="236" t="n">
        <v>0</v>
      </c>
      <c r="AA63" s="236" t="n">
        <v>0</v>
      </c>
      <c r="AB63" s="236" t="n">
        <v>0</v>
      </c>
      <c r="AC63" s="236" t="n">
        <v>0</v>
      </c>
      <c r="AD63" s="236" t="n">
        <v>0</v>
      </c>
      <c r="AE63" s="236" t="n">
        <v>0</v>
      </c>
      <c r="AF63" s="236" t="n">
        <v>0</v>
      </c>
      <c r="AG63" s="237"/>
      <c r="AH63" s="237"/>
      <c r="AI63" s="237"/>
      <c r="AJ63" s="23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7"/>
      <c r="BO63" s="187"/>
      <c r="BP63" s="187"/>
      <c r="BQ63" s="187"/>
      <c r="BR63" s="187"/>
      <c r="BS63" s="187"/>
      <c r="BT63" s="187"/>
      <c r="BU63" s="187"/>
      <c r="BV63" s="187"/>
      <c r="BW63" s="187"/>
      <c r="BX63" s="187"/>
      <c r="BY63" s="187"/>
      <c r="BZ63" s="187"/>
      <c r="CA63" s="187"/>
      <c r="CB63" s="187"/>
      <c r="CC63" s="187"/>
      <c r="CD63" s="187"/>
      <c r="CE63" s="187"/>
      <c r="CF63" s="187"/>
      <c r="CG63" s="187"/>
      <c r="CH63" s="187"/>
      <c r="CI63" s="187"/>
      <c r="CJ63" s="187"/>
      <c r="CK63" s="187"/>
      <c r="CL63" s="187"/>
      <c r="CM63" s="187"/>
      <c r="CN63" s="187"/>
      <c r="CO63" s="187"/>
      <c r="CP63" s="187"/>
      <c r="CQ63" s="187"/>
      <c r="CR63" s="187"/>
      <c r="CS63" s="187"/>
      <c r="CT63" s="187"/>
      <c r="CU63" s="187"/>
      <c r="CV63" s="187"/>
      <c r="CW63" s="187"/>
      <c r="CX63" s="187"/>
      <c r="CY63" s="187"/>
      <c r="CZ63" s="187"/>
      <c r="DA63" s="187"/>
      <c r="DB63" s="187"/>
      <c r="DC63" s="187"/>
      <c r="DD63" s="187"/>
      <c r="DE63" s="187"/>
      <c r="DF63" s="187"/>
      <c r="DG63" s="187"/>
      <c r="DH63" s="187"/>
      <c r="DI63" s="187"/>
      <c r="DJ63" s="187"/>
      <c r="DK63" s="187"/>
      <c r="DL63" s="187"/>
      <c r="DM63" s="187"/>
      <c r="DN63" s="187"/>
      <c r="DO63" s="187"/>
      <c r="DP63" s="187"/>
      <c r="DQ63" s="187"/>
      <c r="DR63" s="187"/>
      <c r="DS63" s="187"/>
      <c r="DT63" s="187"/>
      <c r="DU63" s="187"/>
      <c r="DV63" s="187"/>
      <c r="DW63" s="187"/>
      <c r="DX63" s="187"/>
      <c r="DY63" s="187"/>
      <c r="DZ63" s="187"/>
      <c r="EA63" s="187"/>
      <c r="EB63" s="187"/>
      <c r="EC63" s="187"/>
      <c r="ED63" s="187"/>
      <c r="EE63" s="187"/>
      <c r="EF63" s="187"/>
      <c r="EG63" s="187"/>
      <c r="EH63" s="187"/>
      <c r="EI63" s="187"/>
      <c r="EJ63" s="187"/>
      <c r="EK63" s="187"/>
      <c r="EL63" s="187"/>
      <c r="EM63" s="187"/>
      <c r="EN63" s="187"/>
      <c r="EO63" s="187"/>
      <c r="EP63" s="187"/>
      <c r="EQ63" s="187"/>
      <c r="ER63" s="187"/>
      <c r="ES63" s="187"/>
      <c r="ET63" s="187"/>
      <c r="EU63" s="187"/>
      <c r="EV63" s="187"/>
      <c r="EW63" s="187"/>
      <c r="EX63" s="187"/>
      <c r="EY63" s="187"/>
      <c r="EZ63" s="187"/>
      <c r="FA63" s="187"/>
      <c r="FB63" s="187"/>
      <c r="FC63" s="187"/>
      <c r="FD63" s="187"/>
      <c r="FE63" s="187"/>
      <c r="FF63" s="187"/>
      <c r="FG63" s="187"/>
      <c r="FH63" s="187"/>
      <c r="FI63" s="187"/>
      <c r="FJ63" s="187"/>
      <c r="FK63" s="187"/>
      <c r="FL63" s="187"/>
      <c r="FM63" s="187"/>
      <c r="FN63" s="187"/>
      <c r="FO63" s="187"/>
      <c r="FP63" s="187"/>
      <c r="FQ63" s="187"/>
      <c r="FR63" s="187"/>
      <c r="FS63" s="187"/>
      <c r="FT63" s="187"/>
      <c r="FU63" s="187"/>
      <c r="FV63" s="187"/>
      <c r="FW63" s="187"/>
      <c r="FX63" s="187"/>
      <c r="FY63" s="187"/>
      <c r="FZ63" s="187"/>
      <c r="GA63" s="187"/>
      <c r="GB63" s="187"/>
      <c r="GC63" s="187"/>
      <c r="GD63" s="187"/>
      <c r="GE63" s="187"/>
      <c r="GF63" s="187"/>
      <c r="GG63" s="187"/>
      <c r="GH63" s="187"/>
      <c r="GI63" s="187"/>
      <c r="GJ63" s="187"/>
      <c r="GK63" s="187"/>
      <c r="GL63" s="187"/>
      <c r="GM63" s="187"/>
      <c r="GN63" s="187"/>
      <c r="GO63" s="187"/>
      <c r="GP63" s="187"/>
      <c r="GQ63" s="187"/>
      <c r="GR63" s="187"/>
      <c r="GS63" s="187"/>
      <c r="GT63" s="187"/>
      <c r="GU63" s="187"/>
      <c r="GV63" s="187"/>
      <c r="GW63" s="187"/>
      <c r="GX63" s="187"/>
      <c r="GY63" s="187"/>
      <c r="GZ63" s="187"/>
      <c r="HA63" s="187"/>
      <c r="HB63" s="187"/>
      <c r="HC63" s="187"/>
      <c r="HD63" s="187"/>
      <c r="HE63" s="187"/>
      <c r="HF63" s="187"/>
      <c r="HG63" s="187"/>
      <c r="HH63" s="187"/>
      <c r="HI63" s="187"/>
      <c r="HJ63" s="187"/>
      <c r="HK63" s="187"/>
      <c r="HL63" s="187"/>
      <c r="HM63" s="187"/>
    </row>
    <row r="64" s="238" customFormat="true" ht="30" hidden="true" customHeight="true" outlineLevel="0" collapsed="false">
      <c r="A64" s="234"/>
      <c r="B64" s="234"/>
      <c r="C64" s="216" t="n">
        <f aca="false">A35</f>
        <v>0</v>
      </c>
      <c r="D64" s="216" t="n">
        <v>0</v>
      </c>
      <c r="E64" s="216" t="n">
        <v>0</v>
      </c>
      <c r="F64" s="216" t="n">
        <v>0</v>
      </c>
      <c r="G64" s="216" t="n">
        <v>0</v>
      </c>
      <c r="H64" s="216" t="n">
        <v>0</v>
      </c>
      <c r="I64" s="216" t="n">
        <v>0</v>
      </c>
      <c r="J64" s="216" t="n">
        <v>0</v>
      </c>
      <c r="K64" s="216" t="n">
        <v>0</v>
      </c>
      <c r="L64" s="216" t="n">
        <v>0</v>
      </c>
      <c r="M64" s="216" t="n">
        <v>0</v>
      </c>
      <c r="N64" s="216" t="n">
        <v>0</v>
      </c>
      <c r="O64" s="216" t="n">
        <v>0</v>
      </c>
      <c r="P64" s="216" t="n">
        <v>0</v>
      </c>
      <c r="Q64" s="216" t="n">
        <v>0</v>
      </c>
      <c r="R64" s="217" t="n">
        <f aca="false">($W$4*(SUM(D64:Q64)))</f>
        <v>0</v>
      </c>
      <c r="S64" s="216" t="n">
        <v>0</v>
      </c>
      <c r="T64" s="216" t="n">
        <v>0</v>
      </c>
      <c r="U64" s="216" t="n">
        <v>0</v>
      </c>
      <c r="V64" s="216" t="n">
        <v>0</v>
      </c>
      <c r="W64" s="216" t="n">
        <v>0</v>
      </c>
      <c r="X64" s="216" t="n">
        <v>0</v>
      </c>
      <c r="Y64" s="216" t="n">
        <v>0</v>
      </c>
      <c r="Z64" s="216" t="n">
        <v>0</v>
      </c>
      <c r="AA64" s="216" t="n">
        <v>0</v>
      </c>
      <c r="AB64" s="216" t="n">
        <v>0</v>
      </c>
      <c r="AC64" s="216" t="n">
        <v>0</v>
      </c>
      <c r="AD64" s="216" t="n">
        <v>0</v>
      </c>
      <c r="AE64" s="216" t="n">
        <v>0</v>
      </c>
      <c r="AF64" s="216" t="n">
        <v>0</v>
      </c>
      <c r="AG64" s="237"/>
      <c r="AH64" s="237"/>
      <c r="AI64" s="237"/>
      <c r="AJ64" s="23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187"/>
      <c r="BI64" s="187"/>
      <c r="BJ64" s="187"/>
      <c r="BK64" s="187"/>
      <c r="BL64" s="187"/>
      <c r="BM64" s="187"/>
      <c r="BN64" s="187"/>
      <c r="BO64" s="187"/>
      <c r="BP64" s="187"/>
      <c r="BQ64" s="187"/>
      <c r="BR64" s="187"/>
      <c r="BS64" s="187"/>
      <c r="BT64" s="187"/>
      <c r="BU64" s="187"/>
      <c r="BV64" s="187"/>
      <c r="BW64" s="187"/>
      <c r="BX64" s="187"/>
      <c r="BY64" s="187"/>
      <c r="BZ64" s="187"/>
      <c r="CA64" s="187"/>
      <c r="CB64" s="187"/>
      <c r="CC64" s="187"/>
      <c r="CD64" s="187"/>
      <c r="CE64" s="187"/>
      <c r="CF64" s="187"/>
      <c r="CG64" s="187"/>
      <c r="CH64" s="187"/>
      <c r="CI64" s="187"/>
      <c r="CJ64" s="187"/>
      <c r="CK64" s="187"/>
      <c r="CL64" s="187"/>
      <c r="CM64" s="187"/>
      <c r="CN64" s="187"/>
      <c r="CO64" s="187"/>
      <c r="CP64" s="187"/>
      <c r="CQ64" s="187"/>
      <c r="CR64" s="187"/>
      <c r="CS64" s="187"/>
      <c r="CT64" s="187"/>
      <c r="CU64" s="187"/>
      <c r="CV64" s="187"/>
      <c r="CW64" s="187"/>
      <c r="CX64" s="187"/>
      <c r="CY64" s="187"/>
      <c r="CZ64" s="187"/>
      <c r="DA64" s="187"/>
      <c r="DB64" s="187"/>
      <c r="DC64" s="187"/>
      <c r="DD64" s="187"/>
      <c r="DE64" s="187"/>
      <c r="DF64" s="187"/>
      <c r="DG64" s="187"/>
      <c r="DH64" s="187"/>
      <c r="DI64" s="187"/>
      <c r="DJ64" s="187"/>
      <c r="DK64" s="187"/>
      <c r="DL64" s="187"/>
      <c r="DM64" s="187"/>
      <c r="DN64" s="187"/>
      <c r="DO64" s="187"/>
      <c r="DP64" s="187"/>
      <c r="DQ64" s="187"/>
      <c r="DR64" s="187"/>
      <c r="DS64" s="187"/>
      <c r="DT64" s="187"/>
      <c r="DU64" s="187"/>
      <c r="DV64" s="187"/>
      <c r="DW64" s="187"/>
      <c r="DX64" s="187"/>
      <c r="DY64" s="187"/>
      <c r="DZ64" s="187"/>
      <c r="EA64" s="187"/>
      <c r="EB64" s="187"/>
      <c r="EC64" s="187"/>
      <c r="ED64" s="187"/>
      <c r="EE64" s="187"/>
      <c r="EF64" s="187"/>
      <c r="EG64" s="187"/>
      <c r="EH64" s="187"/>
      <c r="EI64" s="187"/>
      <c r="EJ64" s="187"/>
      <c r="EK64" s="187"/>
      <c r="EL64" s="187"/>
      <c r="EM64" s="187"/>
      <c r="EN64" s="187"/>
      <c r="EO64" s="187"/>
      <c r="EP64" s="187"/>
      <c r="EQ64" s="187"/>
      <c r="ER64" s="187"/>
      <c r="ES64" s="187"/>
      <c r="ET64" s="187"/>
      <c r="EU64" s="187"/>
      <c r="EV64" s="187"/>
      <c r="EW64" s="187"/>
      <c r="EX64" s="187"/>
      <c r="EY64" s="187"/>
      <c r="EZ64" s="187"/>
      <c r="FA64" s="187"/>
      <c r="FB64" s="187"/>
      <c r="FC64" s="187"/>
      <c r="FD64" s="187"/>
      <c r="FE64" s="187"/>
      <c r="FF64" s="187"/>
      <c r="FG64" s="187"/>
      <c r="FH64" s="187"/>
      <c r="FI64" s="187"/>
      <c r="FJ64" s="187"/>
      <c r="FK64" s="187"/>
      <c r="FL64" s="187"/>
      <c r="FM64" s="187"/>
      <c r="FN64" s="187"/>
      <c r="FO64" s="187"/>
      <c r="FP64" s="187"/>
      <c r="FQ64" s="187"/>
      <c r="FR64" s="187"/>
      <c r="FS64" s="187"/>
      <c r="FT64" s="187"/>
      <c r="FU64" s="187"/>
      <c r="FV64" s="187"/>
      <c r="FW64" s="187"/>
      <c r="FX64" s="187"/>
      <c r="FY64" s="187"/>
      <c r="FZ64" s="187"/>
      <c r="GA64" s="187"/>
      <c r="GB64" s="187"/>
      <c r="GC64" s="187"/>
      <c r="GD64" s="187"/>
      <c r="GE64" s="187"/>
      <c r="GF64" s="187"/>
      <c r="GG64" s="187"/>
      <c r="GH64" s="187"/>
      <c r="GI64" s="187"/>
      <c r="GJ64" s="187"/>
      <c r="GK64" s="187"/>
      <c r="GL64" s="187"/>
      <c r="GM64" s="187"/>
      <c r="GN64" s="187"/>
      <c r="GO64" s="187"/>
      <c r="GP64" s="187"/>
      <c r="GQ64" s="187"/>
      <c r="GR64" s="187"/>
      <c r="GS64" s="187"/>
      <c r="GT64" s="187"/>
      <c r="GU64" s="187"/>
      <c r="GV64" s="187"/>
      <c r="GW64" s="187"/>
      <c r="GX64" s="187"/>
      <c r="GY64" s="187"/>
      <c r="GZ64" s="187"/>
      <c r="HA64" s="187"/>
      <c r="HB64" s="187"/>
      <c r="HC64" s="187"/>
      <c r="HD64" s="187"/>
      <c r="HE64" s="187"/>
      <c r="HF64" s="187"/>
      <c r="HG64" s="187"/>
      <c r="HH64" s="187"/>
      <c r="HI64" s="187"/>
      <c r="HJ64" s="187"/>
      <c r="HK64" s="187"/>
      <c r="HL64" s="187"/>
      <c r="HM64" s="187"/>
    </row>
    <row r="65" s="238" customFormat="true" ht="37.5" hidden="false" customHeight="true" outlineLevel="0" collapsed="false">
      <c r="A65" s="239" t="s">
        <v>838</v>
      </c>
      <c r="B65" s="239"/>
      <c r="C65" s="239" t="str">
        <f aca="false">A36</f>
        <v>Total</v>
      </c>
      <c r="D65" s="240" t="n">
        <f aca="false">SUM(D38:D64)</f>
        <v>1</v>
      </c>
      <c r="E65" s="240" t="n">
        <f aca="false">SUM(E38:E64)</f>
        <v>0</v>
      </c>
      <c r="F65" s="240" t="n">
        <f aca="false">SUM(F38:F64)</f>
        <v>0</v>
      </c>
      <c r="G65" s="240" t="n">
        <f aca="false">SUM(G38:G64)</f>
        <v>0</v>
      </c>
      <c r="H65" s="241" t="n">
        <f aca="false">SUM(H38:H64)</f>
        <v>0</v>
      </c>
      <c r="I65" s="241" t="n">
        <f aca="false">SUM(I38:I64)</f>
        <v>0</v>
      </c>
      <c r="J65" s="240" t="n">
        <f aca="false">SUM(J38:J64)</f>
        <v>0</v>
      </c>
      <c r="K65" s="240" t="n">
        <f aca="false">SUM(K38:K64)</f>
        <v>0</v>
      </c>
      <c r="L65" s="241" t="n">
        <f aca="false">SUM(L38:L64)</f>
        <v>0</v>
      </c>
      <c r="M65" s="241" t="n">
        <f aca="false">SUM(M38:M64)</f>
        <v>0</v>
      </c>
      <c r="N65" s="241" t="n">
        <f aca="false">SUM(N38:N64)</f>
        <v>0</v>
      </c>
      <c r="O65" s="241" t="n">
        <f aca="false">SUM(O38:O64)</f>
        <v>0</v>
      </c>
      <c r="P65" s="241" t="n">
        <f aca="false">SUM(P38:P64)</f>
        <v>0</v>
      </c>
      <c r="Q65" s="241" t="n">
        <f aca="false">SUM(Q38:Q64)</f>
        <v>0</v>
      </c>
      <c r="R65" s="242" t="n">
        <f aca="false">SUM(D65:Q65)</f>
        <v>1</v>
      </c>
      <c r="S65" s="240" t="n">
        <f aca="false">SUM(S38:S64)</f>
        <v>0</v>
      </c>
      <c r="T65" s="240" t="n">
        <f aca="false">SUM(T38:T64)</f>
        <v>0</v>
      </c>
      <c r="U65" s="240" t="n">
        <f aca="false">SUM(U38:U64)</f>
        <v>1</v>
      </c>
      <c r="V65" s="240" t="n">
        <f aca="false">SUM(V38:V64)</f>
        <v>4</v>
      </c>
      <c r="W65" s="240" t="n">
        <f aca="false">SUM(W38:W64)</f>
        <v>0</v>
      </c>
      <c r="X65" s="240" t="n">
        <f aca="false">SUM(X38:X64)</f>
        <v>0</v>
      </c>
      <c r="Y65" s="240" t="n">
        <f aca="false">SUM(Y38:Y64)</f>
        <v>0</v>
      </c>
      <c r="Z65" s="240" t="n">
        <f aca="false">SUM(Z38:Z64)</f>
        <v>0</v>
      </c>
      <c r="AA65" s="240" t="n">
        <f aca="false">SUM(AA38:AA64)</f>
        <v>0</v>
      </c>
      <c r="AB65" s="240" t="n">
        <f aca="false">SUM(AB38:AB64)</f>
        <v>0</v>
      </c>
      <c r="AC65" s="240" t="n">
        <f aca="false">SUM(AC38:AC64)</f>
        <v>0</v>
      </c>
      <c r="AD65" s="240" t="n">
        <f aca="false">SUM(AD38:AD64)</f>
        <v>0</v>
      </c>
      <c r="AE65" s="240" t="n">
        <f aca="false">SUM(AE38:AE64)</f>
        <v>0</v>
      </c>
      <c r="AF65" s="240" t="n">
        <f aca="false">SUM(AF38:AF64)</f>
        <v>0</v>
      </c>
      <c r="AG65" s="243" t="s">
        <v>839</v>
      </c>
      <c r="AH65" s="243"/>
      <c r="AI65" s="244"/>
      <c r="AJ65" s="244"/>
      <c r="AK65" s="230"/>
      <c r="AL65" s="230"/>
      <c r="AM65" s="230"/>
      <c r="AN65" s="230"/>
      <c r="AO65" s="230"/>
      <c r="AP65" s="230"/>
      <c r="AQ65" s="230"/>
      <c r="AR65" s="230"/>
      <c r="AS65" s="230"/>
      <c r="AT65" s="230"/>
      <c r="AU65" s="230"/>
      <c r="AV65" s="230"/>
      <c r="AW65" s="230"/>
      <c r="AX65" s="230"/>
      <c r="AY65" s="230"/>
      <c r="AZ65" s="230"/>
      <c r="BA65" s="230"/>
      <c r="BB65" s="230"/>
      <c r="BC65" s="230"/>
      <c r="BD65" s="230"/>
      <c r="BE65" s="230"/>
      <c r="BF65" s="230"/>
      <c r="BG65" s="230"/>
      <c r="BH65" s="230"/>
      <c r="BI65" s="230"/>
      <c r="BJ65" s="230"/>
      <c r="BK65" s="230"/>
      <c r="BL65" s="230"/>
      <c r="BM65" s="230"/>
      <c r="BN65" s="230"/>
      <c r="BO65" s="230"/>
      <c r="BP65" s="230"/>
      <c r="BQ65" s="230"/>
      <c r="BR65" s="230"/>
      <c r="BS65" s="230"/>
      <c r="BT65" s="230"/>
      <c r="BU65" s="230"/>
      <c r="BV65" s="230"/>
      <c r="BW65" s="230"/>
      <c r="BX65" s="230"/>
      <c r="BY65" s="230"/>
      <c r="BZ65" s="230"/>
      <c r="CA65" s="230"/>
      <c r="CB65" s="230"/>
      <c r="CC65" s="230"/>
      <c r="CD65" s="230"/>
      <c r="CE65" s="230"/>
      <c r="CF65" s="230"/>
      <c r="CG65" s="230"/>
      <c r="CH65" s="230"/>
      <c r="CI65" s="230"/>
      <c r="CJ65" s="230"/>
      <c r="CK65" s="230"/>
      <c r="CL65" s="230"/>
      <c r="CM65" s="230"/>
      <c r="CN65" s="230"/>
      <c r="CO65" s="230"/>
      <c r="CP65" s="230"/>
      <c r="CQ65" s="230"/>
      <c r="CR65" s="230"/>
      <c r="CS65" s="230"/>
      <c r="CT65" s="230"/>
      <c r="CU65" s="230"/>
      <c r="CV65" s="230"/>
      <c r="CW65" s="230"/>
      <c r="CX65" s="230"/>
      <c r="CY65" s="230"/>
      <c r="CZ65" s="230"/>
      <c r="DA65" s="230"/>
      <c r="DB65" s="230"/>
      <c r="DC65" s="230"/>
      <c r="DD65" s="230"/>
      <c r="DE65" s="230"/>
      <c r="DF65" s="230"/>
      <c r="DG65" s="230"/>
      <c r="DH65" s="230"/>
      <c r="DI65" s="230"/>
      <c r="DJ65" s="230"/>
      <c r="DK65" s="230"/>
      <c r="DL65" s="230"/>
      <c r="DM65" s="230"/>
      <c r="DN65" s="230"/>
      <c r="DO65" s="230"/>
      <c r="DP65" s="230"/>
      <c r="DQ65" s="230"/>
      <c r="DR65" s="230"/>
      <c r="DS65" s="230"/>
      <c r="DT65" s="230"/>
      <c r="DU65" s="230"/>
      <c r="DV65" s="230"/>
      <c r="DW65" s="230"/>
      <c r="DX65" s="230"/>
      <c r="DY65" s="230"/>
      <c r="DZ65" s="230"/>
      <c r="EA65" s="230"/>
      <c r="EB65" s="230"/>
      <c r="EC65" s="230"/>
      <c r="ED65" s="230"/>
      <c r="EE65" s="230"/>
      <c r="EF65" s="230"/>
      <c r="EG65" s="230"/>
      <c r="EH65" s="230"/>
      <c r="EI65" s="230"/>
      <c r="EJ65" s="230"/>
      <c r="EK65" s="230"/>
      <c r="EL65" s="230"/>
      <c r="EM65" s="230"/>
      <c r="EN65" s="230"/>
      <c r="EO65" s="230"/>
      <c r="EP65" s="230"/>
      <c r="EQ65" s="230"/>
      <c r="ER65" s="230"/>
      <c r="ES65" s="230"/>
      <c r="ET65" s="230"/>
      <c r="EU65" s="230"/>
      <c r="EV65" s="230"/>
      <c r="EW65" s="230"/>
      <c r="EX65" s="230"/>
      <c r="EY65" s="230"/>
      <c r="EZ65" s="230"/>
      <c r="FA65" s="230"/>
      <c r="FB65" s="230"/>
      <c r="FC65" s="230"/>
      <c r="FD65" s="230"/>
      <c r="FE65" s="230"/>
      <c r="FF65" s="230"/>
      <c r="FG65" s="230"/>
      <c r="FH65" s="230"/>
      <c r="FI65" s="230"/>
      <c r="FJ65" s="230"/>
      <c r="FK65" s="230"/>
      <c r="FL65" s="230"/>
      <c r="FM65" s="230"/>
      <c r="FN65" s="230"/>
      <c r="FO65" s="230"/>
      <c r="FP65" s="230"/>
      <c r="FQ65" s="230"/>
      <c r="FR65" s="230"/>
      <c r="FS65" s="230"/>
      <c r="FT65" s="230"/>
      <c r="FU65" s="230"/>
      <c r="FV65" s="230"/>
      <c r="FW65" s="230"/>
      <c r="FX65" s="230"/>
      <c r="FY65" s="230"/>
      <c r="FZ65" s="230"/>
      <c r="GA65" s="230"/>
      <c r="GB65" s="230"/>
      <c r="GC65" s="230"/>
      <c r="GD65" s="230"/>
      <c r="GE65" s="230"/>
      <c r="GF65" s="230"/>
      <c r="GG65" s="230"/>
      <c r="GH65" s="230"/>
      <c r="GI65" s="230"/>
      <c r="GJ65" s="230"/>
      <c r="GK65" s="230"/>
      <c r="GL65" s="230"/>
      <c r="GM65" s="230"/>
      <c r="GN65" s="230"/>
      <c r="GO65" s="230"/>
      <c r="GP65" s="230"/>
      <c r="GQ65" s="230"/>
      <c r="GR65" s="230"/>
      <c r="GS65" s="230"/>
      <c r="GT65" s="230"/>
      <c r="GU65" s="230"/>
      <c r="GV65" s="230"/>
      <c r="GW65" s="230"/>
      <c r="GX65" s="230"/>
      <c r="GY65" s="230"/>
      <c r="GZ65" s="230"/>
      <c r="HA65" s="230"/>
      <c r="HB65" s="230"/>
      <c r="HC65" s="230"/>
      <c r="HD65" s="230"/>
      <c r="HE65" s="230"/>
      <c r="HF65" s="230"/>
      <c r="HG65" s="230"/>
      <c r="HH65" s="230"/>
      <c r="HI65" s="230"/>
      <c r="HJ65" s="230"/>
      <c r="HK65" s="230"/>
      <c r="HL65" s="230"/>
      <c r="HM65" s="23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</row>
    <row r="66" s="238" customFormat="true" ht="37.5" hidden="false" customHeight="true" outlineLevel="0" collapsed="false">
      <c r="A66" s="245" t="s">
        <v>840</v>
      </c>
      <c r="B66" s="245"/>
      <c r="C66" s="245"/>
      <c r="D66" s="246" t="n">
        <f aca="false">IF(D36&gt;0,D65/D36,"")</f>
        <v>1</v>
      </c>
      <c r="E66" s="246"/>
      <c r="F66" s="246" t="str">
        <f aca="false">IF(F36&gt;0,F65/F36,"")</f>
        <v/>
      </c>
      <c r="G66" s="246" t="str">
        <f aca="false">IF(G36&gt;0,G65/G36,"")</f>
        <v/>
      </c>
      <c r="H66" s="246" t="str">
        <f aca="false">IF(H36&gt;0,H65/H36,"")</f>
        <v/>
      </c>
      <c r="I66" s="246" t="str">
        <f aca="false">IF(I36&gt;0,I65/I36,"")</f>
        <v/>
      </c>
      <c r="J66" s="246" t="str">
        <f aca="false">IF(J36&gt;0,J65/J36,"")</f>
        <v/>
      </c>
      <c r="K66" s="246"/>
      <c r="L66" s="246" t="n">
        <f aca="false">IF(L36&gt;0,L65/L36,"")</f>
        <v>0</v>
      </c>
      <c r="M66" s="246" t="str">
        <f aca="false">IF(M36&gt;0,M65/M36,"")</f>
        <v/>
      </c>
      <c r="N66" s="246" t="str">
        <f aca="false">IF(N36&gt;0,N65/N36,"")</f>
        <v/>
      </c>
      <c r="O66" s="246" t="str">
        <f aca="false">IF(O36&gt;0,O65/O36,"")</f>
        <v/>
      </c>
      <c r="P66" s="246" t="str">
        <f aca="false">IF(P36&gt;0,P65/P36,"")</f>
        <v/>
      </c>
      <c r="Q66" s="246" t="str">
        <f aca="false">IF(Q36&gt;0,Q65/Q36,"")</f>
        <v/>
      </c>
      <c r="R66" s="247" t="n">
        <f aca="false">IF(R36=0,"",R65/R36)</f>
        <v>0.166666666666667</v>
      </c>
      <c r="S66" s="248" t="str">
        <f aca="false">IF(S36&gt;0,S65/S36,"")</f>
        <v/>
      </c>
      <c r="T66" s="248" t="str">
        <f aca="false">IF(T36&gt;0,T65/T36,"")</f>
        <v/>
      </c>
      <c r="U66" s="248" t="n">
        <f aca="false">IF(U36&gt;0,U65/U36,"")</f>
        <v>1</v>
      </c>
      <c r="V66" s="248" t="n">
        <f aca="false">IF(V36&gt;0,V65/V36,"")</f>
        <v>1</v>
      </c>
      <c r="W66" s="248" t="str">
        <f aca="false">IF(W36&gt;0,W65/W36,"")</f>
        <v/>
      </c>
      <c r="X66" s="248" t="str">
        <f aca="false">IF(X36&gt;0,X65/X36,"")</f>
        <v/>
      </c>
      <c r="Y66" s="248" t="str">
        <f aca="false">IF(Y36&gt;0,Y65/Y36,"")</f>
        <v/>
      </c>
      <c r="Z66" s="248" t="str">
        <f aca="false">IF(Z36&gt;0,Z65/Z36,"")</f>
        <v/>
      </c>
      <c r="AA66" s="248" t="str">
        <f aca="false">IF(AA36&gt;0,AA65/AA36,"")</f>
        <v/>
      </c>
      <c r="AB66" s="248" t="str">
        <f aca="false">IF(AB36&gt;0,AB65/AB36,"")</f>
        <v/>
      </c>
      <c r="AC66" s="248" t="str">
        <f aca="false">IF(AC36&gt;0,AC65/AC36,"")</f>
        <v/>
      </c>
      <c r="AD66" s="248" t="str">
        <f aca="false">IF(AD36&gt;0,AD65/AD36,"")</f>
        <v/>
      </c>
      <c r="AE66" s="248" t="str">
        <f aca="false">IF(AE36&gt;0,AE65/AE36,"")</f>
        <v/>
      </c>
      <c r="AF66" s="248" t="str">
        <f aca="false">IF(AF36&gt;0,AF65/AF36,"")</f>
        <v/>
      </c>
      <c r="AG66" s="249" t="n">
        <f aca="false">IF(OR(C36=0,C36=""),"",R36/C36)</f>
        <v>0.00121016538926987</v>
      </c>
      <c r="AH66" s="249"/>
      <c r="AI66" s="250"/>
      <c r="AJ66" s="250"/>
      <c r="AK66" s="230"/>
      <c r="AL66" s="230"/>
      <c r="AM66" s="230"/>
      <c r="AN66" s="230"/>
      <c r="AO66" s="230"/>
      <c r="AP66" s="230"/>
      <c r="AQ66" s="230"/>
      <c r="AR66" s="230"/>
      <c r="AS66" s="230"/>
      <c r="AT66" s="230"/>
      <c r="AU66" s="230"/>
      <c r="AV66" s="230"/>
      <c r="AW66" s="230"/>
      <c r="AX66" s="230"/>
      <c r="AY66" s="230"/>
      <c r="AZ66" s="230"/>
      <c r="BA66" s="230"/>
      <c r="BB66" s="230"/>
      <c r="BC66" s="230"/>
      <c r="BD66" s="230"/>
      <c r="BE66" s="230"/>
      <c r="BF66" s="230"/>
      <c r="BG66" s="230"/>
      <c r="BH66" s="230"/>
      <c r="BI66" s="230"/>
      <c r="BJ66" s="230"/>
      <c r="BK66" s="230"/>
      <c r="BL66" s="230"/>
      <c r="BM66" s="230"/>
      <c r="BN66" s="230"/>
      <c r="BO66" s="230"/>
      <c r="BP66" s="230"/>
      <c r="BQ66" s="230"/>
      <c r="BR66" s="230"/>
      <c r="BS66" s="230"/>
      <c r="BT66" s="230"/>
      <c r="BU66" s="230"/>
      <c r="BV66" s="230"/>
      <c r="BW66" s="230"/>
      <c r="BX66" s="230"/>
      <c r="BY66" s="230"/>
      <c r="BZ66" s="230"/>
      <c r="CA66" s="230"/>
      <c r="CB66" s="230"/>
      <c r="CC66" s="230"/>
      <c r="CD66" s="230"/>
      <c r="CE66" s="230"/>
      <c r="CF66" s="230"/>
      <c r="CG66" s="230"/>
      <c r="CH66" s="230"/>
      <c r="CI66" s="230"/>
      <c r="CJ66" s="230"/>
      <c r="CK66" s="230"/>
      <c r="CL66" s="230"/>
      <c r="CM66" s="230"/>
      <c r="CN66" s="230"/>
      <c r="CO66" s="230"/>
      <c r="CP66" s="230"/>
      <c r="CQ66" s="230"/>
      <c r="CR66" s="230"/>
      <c r="CS66" s="230"/>
      <c r="CT66" s="230"/>
      <c r="CU66" s="230"/>
      <c r="CV66" s="230"/>
      <c r="CW66" s="230"/>
      <c r="CX66" s="230"/>
      <c r="CY66" s="230"/>
      <c r="CZ66" s="230"/>
      <c r="DA66" s="230"/>
      <c r="DB66" s="230"/>
      <c r="DC66" s="230"/>
      <c r="DD66" s="230"/>
      <c r="DE66" s="230"/>
      <c r="DF66" s="230"/>
      <c r="DG66" s="230"/>
      <c r="DH66" s="230"/>
      <c r="DI66" s="230"/>
      <c r="DJ66" s="230"/>
      <c r="DK66" s="230"/>
      <c r="DL66" s="230"/>
      <c r="DM66" s="230"/>
      <c r="DN66" s="230"/>
      <c r="DO66" s="230"/>
      <c r="DP66" s="230"/>
      <c r="DQ66" s="230"/>
      <c r="DR66" s="230"/>
      <c r="DS66" s="230"/>
      <c r="DT66" s="230"/>
      <c r="DU66" s="230"/>
      <c r="DV66" s="230"/>
      <c r="DW66" s="230"/>
      <c r="DX66" s="230"/>
      <c r="DY66" s="230"/>
      <c r="DZ66" s="230"/>
      <c r="EA66" s="230"/>
      <c r="EB66" s="230"/>
      <c r="EC66" s="230"/>
      <c r="ED66" s="230"/>
      <c r="EE66" s="230"/>
      <c r="EF66" s="230"/>
      <c r="EG66" s="230"/>
      <c r="EH66" s="230"/>
      <c r="EI66" s="230"/>
      <c r="EJ66" s="230"/>
      <c r="EK66" s="230"/>
      <c r="EL66" s="230"/>
      <c r="EM66" s="230"/>
      <c r="EN66" s="230"/>
      <c r="EO66" s="230"/>
      <c r="EP66" s="230"/>
      <c r="EQ66" s="230"/>
      <c r="ER66" s="230"/>
      <c r="ES66" s="230"/>
      <c r="ET66" s="230"/>
      <c r="EU66" s="230"/>
      <c r="EV66" s="230"/>
      <c r="EW66" s="230"/>
      <c r="EX66" s="230"/>
      <c r="EY66" s="230"/>
      <c r="EZ66" s="230"/>
      <c r="FA66" s="230"/>
      <c r="FB66" s="230"/>
      <c r="FC66" s="230"/>
      <c r="FD66" s="230"/>
      <c r="FE66" s="230"/>
      <c r="FF66" s="230"/>
      <c r="FG66" s="230"/>
      <c r="FH66" s="230"/>
      <c r="FI66" s="230"/>
      <c r="FJ66" s="230"/>
      <c r="FK66" s="230"/>
      <c r="FL66" s="230"/>
      <c r="FM66" s="230"/>
      <c r="FN66" s="230"/>
      <c r="FO66" s="230"/>
      <c r="FP66" s="230"/>
      <c r="FQ66" s="230"/>
      <c r="FR66" s="230"/>
      <c r="FS66" s="230"/>
      <c r="FT66" s="230"/>
      <c r="FU66" s="230"/>
      <c r="FV66" s="230"/>
      <c r="FW66" s="230"/>
      <c r="FX66" s="230"/>
      <c r="FY66" s="230"/>
      <c r="FZ66" s="230"/>
      <c r="GA66" s="230"/>
      <c r="GB66" s="230"/>
      <c r="GC66" s="230"/>
      <c r="GD66" s="230"/>
      <c r="GE66" s="230"/>
      <c r="GF66" s="230"/>
      <c r="GG66" s="230"/>
      <c r="GH66" s="230"/>
      <c r="GI66" s="230"/>
      <c r="GJ66" s="230"/>
      <c r="GK66" s="230"/>
      <c r="GL66" s="230"/>
      <c r="GM66" s="230"/>
      <c r="GN66" s="230"/>
      <c r="GO66" s="230"/>
      <c r="GP66" s="230"/>
      <c r="GQ66" s="230"/>
      <c r="GR66" s="230"/>
      <c r="GS66" s="230"/>
      <c r="GT66" s="230"/>
      <c r="GU66" s="230"/>
      <c r="GV66" s="230"/>
      <c r="GW66" s="230"/>
      <c r="GX66" s="230"/>
      <c r="GY66" s="230"/>
      <c r="GZ66" s="230"/>
      <c r="HA66" s="230"/>
      <c r="HB66" s="230"/>
      <c r="HC66" s="230"/>
      <c r="HD66" s="230"/>
      <c r="HE66" s="230"/>
      <c r="HF66" s="230"/>
      <c r="HG66" s="230"/>
      <c r="HH66" s="230"/>
      <c r="HI66" s="230"/>
      <c r="HJ66" s="230"/>
      <c r="HK66" s="230"/>
      <c r="HL66" s="230"/>
      <c r="HM66" s="23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</row>
    <row r="67" s="255" customFormat="true" ht="46.5" hidden="false" customHeight="true" outlineLevel="0" collapsed="false">
      <c r="A67" s="251" t="s">
        <v>841</v>
      </c>
      <c r="B67" s="251"/>
      <c r="C67" s="251"/>
      <c r="D67" s="252" t="n">
        <f aca="false">($W$4*R65)</f>
        <v>542</v>
      </c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24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224"/>
      <c r="AF67" s="253" t="n">
        <f aca="false">SUM(S65:AF65)</f>
        <v>5</v>
      </c>
      <c r="AG67" s="249"/>
      <c r="AH67" s="249"/>
      <c r="AI67" s="254"/>
      <c r="AJ67" s="254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  <c r="BI67" s="187"/>
      <c r="BJ67" s="187"/>
      <c r="BK67" s="187"/>
      <c r="BL67" s="187"/>
      <c r="BM67" s="187"/>
      <c r="BN67" s="187"/>
      <c r="BO67" s="187"/>
      <c r="BP67" s="187"/>
      <c r="BQ67" s="187"/>
      <c r="BR67" s="187"/>
      <c r="BS67" s="187"/>
      <c r="BT67" s="187"/>
      <c r="BU67" s="187"/>
      <c r="BV67" s="187"/>
      <c r="BW67" s="187"/>
      <c r="BX67" s="187"/>
      <c r="BY67" s="187"/>
      <c r="BZ67" s="187"/>
      <c r="CA67" s="187"/>
      <c r="CB67" s="187"/>
      <c r="CC67" s="187"/>
      <c r="CD67" s="187"/>
      <c r="CE67" s="187"/>
      <c r="CF67" s="187"/>
      <c r="CG67" s="187"/>
      <c r="CH67" s="187"/>
      <c r="CI67" s="187"/>
      <c r="CJ67" s="187"/>
      <c r="CK67" s="187"/>
      <c r="CL67" s="187"/>
      <c r="CM67" s="187"/>
      <c r="CN67" s="187"/>
      <c r="CO67" s="187"/>
      <c r="CP67" s="187"/>
      <c r="CQ67" s="187"/>
      <c r="CR67" s="187"/>
      <c r="CS67" s="187"/>
      <c r="CT67" s="187"/>
      <c r="CU67" s="187"/>
      <c r="CV67" s="187"/>
      <c r="CW67" s="187"/>
      <c r="CX67" s="187"/>
      <c r="CY67" s="187"/>
      <c r="CZ67" s="187"/>
      <c r="DA67" s="187"/>
      <c r="DB67" s="187"/>
      <c r="DC67" s="187"/>
      <c r="DD67" s="187"/>
      <c r="DE67" s="187"/>
      <c r="DF67" s="187"/>
      <c r="DG67" s="187"/>
      <c r="DH67" s="187"/>
      <c r="DI67" s="187"/>
      <c r="DJ67" s="187"/>
      <c r="DK67" s="187"/>
      <c r="DL67" s="187"/>
      <c r="DM67" s="187"/>
      <c r="DN67" s="187"/>
      <c r="DO67" s="187"/>
      <c r="DP67" s="187"/>
      <c r="DQ67" s="187"/>
      <c r="DR67" s="187"/>
      <c r="DS67" s="187"/>
      <c r="DT67" s="187"/>
      <c r="DU67" s="187"/>
      <c r="DV67" s="187"/>
      <c r="DW67" s="187"/>
      <c r="DX67" s="187"/>
      <c r="DY67" s="187"/>
      <c r="DZ67" s="187"/>
      <c r="EA67" s="187"/>
      <c r="EB67" s="187"/>
      <c r="EC67" s="187"/>
      <c r="ED67" s="187"/>
      <c r="EE67" s="187"/>
      <c r="EF67" s="187"/>
      <c r="EG67" s="187"/>
      <c r="EH67" s="187"/>
      <c r="EI67" s="187"/>
      <c r="EJ67" s="187"/>
      <c r="EK67" s="187"/>
      <c r="EL67" s="187"/>
      <c r="EM67" s="187"/>
      <c r="EN67" s="187"/>
      <c r="EO67" s="187"/>
      <c r="EP67" s="187"/>
      <c r="EQ67" s="187"/>
      <c r="ER67" s="187"/>
      <c r="ES67" s="187"/>
      <c r="ET67" s="187"/>
      <c r="EU67" s="187"/>
      <c r="EV67" s="187"/>
      <c r="EW67" s="187"/>
      <c r="EX67" s="187"/>
      <c r="EY67" s="187"/>
      <c r="EZ67" s="187"/>
      <c r="FA67" s="187"/>
      <c r="FB67" s="187"/>
      <c r="FC67" s="187"/>
      <c r="FD67" s="187"/>
      <c r="FE67" s="187"/>
      <c r="FF67" s="187"/>
      <c r="FG67" s="187"/>
      <c r="FH67" s="187"/>
      <c r="FI67" s="187"/>
      <c r="FJ67" s="187"/>
      <c r="FK67" s="187"/>
      <c r="FL67" s="187"/>
      <c r="FM67" s="187"/>
      <c r="FN67" s="187"/>
      <c r="FO67" s="187"/>
      <c r="FP67" s="187"/>
      <c r="FQ67" s="187"/>
      <c r="FR67" s="187"/>
      <c r="FS67" s="187"/>
      <c r="FT67" s="187"/>
      <c r="FU67" s="187"/>
      <c r="FV67" s="187"/>
      <c r="FW67" s="187"/>
      <c r="FX67" s="187"/>
      <c r="FY67" s="187"/>
      <c r="FZ67" s="187"/>
      <c r="GA67" s="187"/>
      <c r="GB67" s="187"/>
      <c r="GC67" s="187"/>
      <c r="GD67" s="187"/>
      <c r="GE67" s="187"/>
      <c r="GF67" s="187"/>
      <c r="GG67" s="187"/>
      <c r="GH67" s="187"/>
      <c r="GI67" s="187"/>
      <c r="GJ67" s="187"/>
      <c r="GK67" s="187"/>
      <c r="GL67" s="187"/>
      <c r="GM67" s="187"/>
      <c r="GN67" s="187"/>
      <c r="GO67" s="187"/>
      <c r="GP67" s="187"/>
      <c r="GQ67" s="187"/>
      <c r="GR67" s="187"/>
      <c r="GS67" s="187"/>
      <c r="GT67" s="187"/>
      <c r="GU67" s="187"/>
      <c r="GV67" s="187"/>
      <c r="GW67" s="187"/>
      <c r="GX67" s="187"/>
      <c r="GY67" s="187"/>
      <c r="GZ67" s="187"/>
      <c r="HA67" s="187"/>
      <c r="HB67" s="187"/>
      <c r="HC67" s="187"/>
      <c r="HD67" s="187"/>
      <c r="HE67" s="187"/>
      <c r="HF67" s="187"/>
      <c r="HG67" s="187"/>
      <c r="HH67" s="187"/>
      <c r="HI67" s="187"/>
      <c r="HJ67" s="187"/>
      <c r="HK67" s="187"/>
      <c r="HL67" s="187"/>
      <c r="HM67" s="187"/>
    </row>
    <row r="68" s="255" customFormat="true" ht="12.75" hidden="false" customHeight="true" outlineLevel="0" collapsed="false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  <c r="AK68" s="187"/>
      <c r="AL68" s="187"/>
      <c r="AM68" s="187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7"/>
      <c r="BA68" s="187"/>
      <c r="BB68" s="187"/>
      <c r="BC68" s="187"/>
      <c r="BD68" s="187"/>
      <c r="BE68" s="187"/>
      <c r="BF68" s="187"/>
      <c r="BG68" s="187"/>
      <c r="BH68" s="187"/>
      <c r="BI68" s="187"/>
      <c r="BJ68" s="187"/>
      <c r="BK68" s="187"/>
      <c r="BL68" s="187"/>
      <c r="BM68" s="187"/>
      <c r="BN68" s="187"/>
      <c r="BO68" s="187"/>
      <c r="BP68" s="187"/>
      <c r="BQ68" s="187"/>
      <c r="BR68" s="187"/>
      <c r="BS68" s="187"/>
      <c r="BT68" s="187"/>
      <c r="BU68" s="187"/>
      <c r="BV68" s="187"/>
      <c r="BW68" s="187"/>
      <c r="BX68" s="187"/>
      <c r="BY68" s="187"/>
      <c r="BZ68" s="187"/>
      <c r="CA68" s="187"/>
      <c r="CB68" s="187"/>
      <c r="CC68" s="187"/>
      <c r="CD68" s="187"/>
      <c r="CE68" s="187"/>
      <c r="CF68" s="187"/>
      <c r="CG68" s="187"/>
      <c r="CH68" s="187"/>
      <c r="CI68" s="187"/>
      <c r="CJ68" s="187"/>
      <c r="CK68" s="187"/>
      <c r="CL68" s="187"/>
      <c r="CM68" s="187"/>
      <c r="CN68" s="187"/>
      <c r="CO68" s="187"/>
      <c r="CP68" s="187"/>
      <c r="CQ68" s="187"/>
      <c r="CR68" s="187"/>
      <c r="CS68" s="187"/>
      <c r="CT68" s="187"/>
      <c r="CU68" s="187"/>
      <c r="CV68" s="187"/>
      <c r="CW68" s="187"/>
      <c r="CX68" s="187"/>
      <c r="CY68" s="187"/>
      <c r="CZ68" s="187"/>
      <c r="DA68" s="187"/>
      <c r="DB68" s="187"/>
      <c r="DC68" s="187"/>
      <c r="DD68" s="187"/>
      <c r="DE68" s="187"/>
      <c r="DF68" s="187"/>
      <c r="DG68" s="187"/>
      <c r="DH68" s="187"/>
      <c r="DI68" s="187"/>
      <c r="DJ68" s="187"/>
      <c r="DK68" s="187"/>
      <c r="DL68" s="187"/>
      <c r="DM68" s="187"/>
      <c r="DN68" s="187"/>
      <c r="DO68" s="187"/>
      <c r="DP68" s="187"/>
      <c r="DQ68" s="187"/>
      <c r="DR68" s="187"/>
      <c r="DS68" s="187"/>
      <c r="DT68" s="187"/>
      <c r="DU68" s="187"/>
      <c r="DV68" s="187"/>
      <c r="DW68" s="187"/>
      <c r="DX68" s="187"/>
      <c r="DY68" s="187"/>
      <c r="DZ68" s="187"/>
      <c r="EA68" s="187"/>
      <c r="EB68" s="187"/>
      <c r="EC68" s="187"/>
      <c r="ED68" s="187"/>
      <c r="EE68" s="187"/>
      <c r="EF68" s="187"/>
      <c r="EG68" s="187"/>
      <c r="EH68" s="187"/>
      <c r="EI68" s="187"/>
      <c r="EJ68" s="187"/>
      <c r="EK68" s="187"/>
      <c r="EL68" s="187"/>
      <c r="EM68" s="187"/>
      <c r="EN68" s="187"/>
      <c r="EO68" s="187"/>
      <c r="EP68" s="187"/>
      <c r="EQ68" s="187"/>
      <c r="ER68" s="187"/>
      <c r="ES68" s="187"/>
      <c r="ET68" s="187"/>
      <c r="EU68" s="187"/>
      <c r="EV68" s="187"/>
      <c r="EW68" s="187"/>
      <c r="EX68" s="187"/>
      <c r="EY68" s="187"/>
      <c r="EZ68" s="187"/>
      <c r="FA68" s="187"/>
      <c r="FB68" s="187"/>
      <c r="FC68" s="187"/>
      <c r="FD68" s="187"/>
      <c r="FE68" s="187"/>
      <c r="FF68" s="187"/>
      <c r="FG68" s="187"/>
      <c r="FH68" s="187"/>
      <c r="FI68" s="187"/>
      <c r="FJ68" s="187"/>
      <c r="FK68" s="187"/>
      <c r="FL68" s="187"/>
      <c r="FM68" s="187"/>
      <c r="FN68" s="187"/>
      <c r="FO68" s="187"/>
      <c r="FP68" s="187"/>
      <c r="FQ68" s="187"/>
      <c r="FR68" s="187"/>
      <c r="FS68" s="187"/>
      <c r="FT68" s="187"/>
      <c r="FU68" s="187"/>
      <c r="FV68" s="187"/>
      <c r="FW68" s="187"/>
      <c r="FX68" s="187"/>
      <c r="FY68" s="187"/>
      <c r="FZ68" s="187"/>
      <c r="GA68" s="187"/>
      <c r="GB68" s="187"/>
      <c r="GC68" s="187"/>
      <c r="GD68" s="187"/>
      <c r="GE68" s="187"/>
      <c r="GF68" s="187"/>
      <c r="GG68" s="187"/>
      <c r="GH68" s="187"/>
      <c r="GI68" s="187"/>
      <c r="GJ68" s="187"/>
      <c r="GK68" s="187"/>
      <c r="GL68" s="187"/>
      <c r="GM68" s="187"/>
      <c r="GN68" s="187"/>
      <c r="GO68" s="187"/>
      <c r="GP68" s="187"/>
      <c r="GQ68" s="187"/>
      <c r="GR68" s="187"/>
      <c r="GS68" s="187"/>
      <c r="GT68" s="187"/>
      <c r="GU68" s="187"/>
      <c r="GV68" s="187"/>
      <c r="GW68" s="187"/>
      <c r="GX68" s="187"/>
      <c r="GY68" s="187"/>
      <c r="GZ68" s="187"/>
      <c r="HA68" s="187"/>
      <c r="HB68" s="187"/>
      <c r="HC68" s="187"/>
      <c r="HD68" s="187"/>
      <c r="HE68" s="187"/>
      <c r="HF68" s="187"/>
      <c r="HG68" s="187"/>
      <c r="HH68" s="187"/>
      <c r="HI68" s="187"/>
      <c r="HJ68" s="187"/>
      <c r="HK68" s="187"/>
      <c r="HL68" s="187"/>
      <c r="HM68" s="187"/>
    </row>
    <row r="69" s="255" customFormat="true" ht="44.25" hidden="false" customHeight="true" outlineLevel="0" collapsed="false">
      <c r="A69" s="256" t="s">
        <v>842</v>
      </c>
      <c r="B69" s="256" t="s">
        <v>843</v>
      </c>
      <c r="C69" s="256"/>
      <c r="D69" s="256"/>
      <c r="E69" s="256"/>
      <c r="F69" s="256"/>
      <c r="G69" s="256"/>
      <c r="H69" s="256"/>
      <c r="I69" s="256"/>
      <c r="J69" s="256"/>
      <c r="K69" s="256"/>
      <c r="L69" s="256" t="s">
        <v>844</v>
      </c>
      <c r="M69" s="256"/>
      <c r="N69" s="256"/>
      <c r="O69" s="256"/>
      <c r="P69" s="256"/>
      <c r="Q69" s="256"/>
      <c r="R69" s="256"/>
      <c r="S69" s="256" t="s">
        <v>845</v>
      </c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7"/>
      <c r="AE69" s="258" t="s">
        <v>846</v>
      </c>
      <c r="AF69" s="259"/>
      <c r="AG69" s="260"/>
      <c r="AH69" s="261"/>
      <c r="AI69" s="262" t="s">
        <v>847</v>
      </c>
      <c r="AJ69" s="256" t="s">
        <v>848</v>
      </c>
    </row>
    <row r="70" s="255" customFormat="true" ht="33" hidden="false" customHeight="true" outlineLevel="0" collapsed="false">
      <c r="A70" s="263" t="n">
        <v>1</v>
      </c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5" t="s">
        <v>849</v>
      </c>
      <c r="M70" s="265"/>
      <c r="N70" s="265"/>
      <c r="O70" s="265"/>
      <c r="P70" s="265"/>
      <c r="Q70" s="265"/>
      <c r="R70" s="265"/>
      <c r="S70" s="266"/>
      <c r="T70" s="266"/>
      <c r="U70" s="266"/>
      <c r="V70" s="266"/>
      <c r="W70" s="266"/>
      <c r="X70" s="266"/>
      <c r="Y70" s="266"/>
      <c r="Z70" s="266"/>
      <c r="AA70" s="266"/>
      <c r="AB70" s="266"/>
      <c r="AC70" s="266"/>
      <c r="AD70" s="266"/>
      <c r="AE70" s="267"/>
      <c r="AF70" s="268"/>
      <c r="AG70" s="269"/>
      <c r="AH70" s="270"/>
      <c r="AI70" s="271" t="str">
        <f aca="false">Bot!E41</f>
        <v>Resurtido</v>
      </c>
      <c r="AJ70" s="272" t="str">
        <f aca="false">Bot!F41</f>
        <v>-</v>
      </c>
    </row>
    <row r="71" s="255" customFormat="true" ht="33" hidden="false" customHeight="true" outlineLevel="0" collapsed="false">
      <c r="A71" s="273" t="n">
        <v>2</v>
      </c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65"/>
      <c r="M71" s="265"/>
      <c r="N71" s="265"/>
      <c r="O71" s="265"/>
      <c r="P71" s="265"/>
      <c r="Q71" s="265"/>
      <c r="R71" s="265"/>
      <c r="S71" s="266"/>
      <c r="T71" s="266"/>
      <c r="U71" s="266"/>
      <c r="V71" s="266"/>
      <c r="W71" s="266"/>
      <c r="X71" s="266"/>
      <c r="Y71" s="266"/>
      <c r="Z71" s="266"/>
      <c r="AA71" s="266"/>
      <c r="AB71" s="266"/>
      <c r="AC71" s="266"/>
      <c r="AD71" s="266"/>
      <c r="AE71" s="275"/>
      <c r="AF71" s="268"/>
      <c r="AH71" s="276"/>
      <c r="AI71" s="277" t="str">
        <f aca="false">Bot!E42</f>
        <v>Auxiliar de Zona DEN</v>
      </c>
      <c r="AJ71" s="278" t="str">
        <f aca="false">Bot!F42</f>
        <v>-</v>
      </c>
    </row>
    <row r="72" s="255" customFormat="true" ht="33" hidden="false" customHeight="true" outlineLevel="0" collapsed="false">
      <c r="A72" s="263" t="n">
        <v>3</v>
      </c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5"/>
      <c r="M72" s="265"/>
      <c r="N72" s="265"/>
      <c r="O72" s="265"/>
      <c r="P72" s="265"/>
      <c r="Q72" s="265"/>
      <c r="R72" s="265"/>
      <c r="S72" s="266"/>
      <c r="T72" s="266"/>
      <c r="U72" s="266"/>
      <c r="V72" s="266"/>
      <c r="W72" s="266"/>
      <c r="X72" s="266"/>
      <c r="Y72" s="266"/>
      <c r="Z72" s="266"/>
      <c r="AA72" s="266"/>
      <c r="AB72" s="266"/>
      <c r="AC72" s="266"/>
      <c r="AD72" s="266"/>
      <c r="AE72" s="267"/>
      <c r="AF72" s="268"/>
      <c r="AG72" s="269"/>
      <c r="AH72" s="270"/>
      <c r="AI72" s="271" t="str">
        <f aca="false">Bot!E43</f>
        <v>Cambios Operativo</v>
      </c>
      <c r="AJ72" s="272" t="str">
        <f aca="false">Bot!F43</f>
        <v>-</v>
      </c>
      <c r="ALR72" s="279"/>
      <c r="ALS72" s="279"/>
      <c r="ALT72" s="279"/>
      <c r="ALU72" s="279"/>
      <c r="ALV72" s="279"/>
      <c r="ALW72" s="279"/>
      <c r="ALX72" s="279"/>
      <c r="ALY72" s="279"/>
      <c r="ALZ72" s="279"/>
      <c r="AMA72" s="279"/>
      <c r="AMB72" s="279"/>
      <c r="AMC72" s="279"/>
      <c r="AMD72" s="279"/>
      <c r="AME72" s="279"/>
      <c r="AMF72" s="279"/>
      <c r="AMG72" s="279"/>
      <c r="AMH72" s="279"/>
      <c r="AMI72" s="279"/>
      <c r="AMJ72" s="279"/>
    </row>
    <row r="73" s="255" customFormat="true" ht="33" hidden="false" customHeight="true" outlineLevel="0" collapsed="false">
      <c r="A73" s="273" t="n">
        <v>4</v>
      </c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65"/>
      <c r="M73" s="265"/>
      <c r="N73" s="265"/>
      <c r="O73" s="265"/>
      <c r="P73" s="265"/>
      <c r="Q73" s="265"/>
      <c r="R73" s="265"/>
      <c r="S73" s="266"/>
      <c r="T73" s="266"/>
      <c r="U73" s="266"/>
      <c r="V73" s="266"/>
      <c r="W73" s="266"/>
      <c r="X73" s="266"/>
      <c r="Y73" s="266"/>
      <c r="Z73" s="266"/>
      <c r="AA73" s="266"/>
      <c r="AB73" s="266"/>
      <c r="AC73" s="266"/>
      <c r="AD73" s="266"/>
      <c r="AE73" s="280"/>
      <c r="AF73" s="281"/>
      <c r="AG73" s="282"/>
      <c r="AH73" s="283"/>
      <c r="AI73" s="277" t="str">
        <f aca="false">Bot!E44</f>
        <v>Supervisor Calzado</v>
      </c>
      <c r="AJ73" s="278" t="str">
        <f aca="false">Bot!F44</f>
        <v>-</v>
      </c>
    </row>
    <row r="74" s="279" customFormat="true" ht="33" hidden="false" customHeight="true" outlineLevel="0" collapsed="false">
      <c r="A74" s="263" t="n">
        <v>5</v>
      </c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84" t="s">
        <v>850</v>
      </c>
      <c r="M74" s="284"/>
      <c r="N74" s="284"/>
      <c r="O74" s="284"/>
      <c r="P74" s="284"/>
      <c r="Q74" s="284"/>
      <c r="R74" s="284"/>
      <c r="S74" s="285"/>
      <c r="T74" s="285"/>
      <c r="U74" s="285"/>
      <c r="V74" s="285"/>
      <c r="W74" s="285"/>
      <c r="X74" s="285"/>
      <c r="Y74" s="285"/>
      <c r="Z74" s="285"/>
      <c r="AA74" s="285"/>
      <c r="AB74" s="285"/>
      <c r="AC74" s="285"/>
      <c r="AD74" s="285"/>
      <c r="AE74" s="258" t="s">
        <v>851</v>
      </c>
      <c r="AF74" s="259"/>
      <c r="AG74" s="260"/>
      <c r="AH74" s="261"/>
      <c r="AI74" s="271" t="str">
        <f aca="false">Bot!E45</f>
        <v>Imagen</v>
      </c>
      <c r="AJ74" s="272" t="str">
        <f aca="false">Bot!F45</f>
        <v>-</v>
      </c>
      <c r="ALR74" s="255"/>
      <c r="ALS74" s="255"/>
      <c r="ALT74" s="255"/>
      <c r="ALU74" s="255"/>
      <c r="ALV74" s="255"/>
      <c r="ALW74" s="255"/>
      <c r="ALX74" s="255"/>
      <c r="ALY74" s="255"/>
      <c r="ALZ74" s="255"/>
      <c r="AMA74" s="255"/>
      <c r="AMB74" s="255"/>
      <c r="AMC74" s="255"/>
      <c r="AMD74" s="255"/>
      <c r="AME74" s="255"/>
      <c r="AMF74" s="255"/>
      <c r="AMG74" s="255"/>
      <c r="AMH74" s="255"/>
      <c r="AMI74" s="255"/>
      <c r="AMJ74" s="255"/>
    </row>
    <row r="75" s="255" customFormat="true" ht="33" hidden="false" customHeight="true" outlineLevel="0" collapsed="false">
      <c r="A75" s="273" t="n">
        <v>6</v>
      </c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84"/>
      <c r="M75" s="284"/>
      <c r="N75" s="284"/>
      <c r="O75" s="284"/>
      <c r="P75" s="284"/>
      <c r="Q75" s="284"/>
      <c r="R75" s="284"/>
      <c r="S75" s="285"/>
      <c r="T75" s="285"/>
      <c r="U75" s="285"/>
      <c r="V75" s="285"/>
      <c r="W75" s="285"/>
      <c r="X75" s="285"/>
      <c r="Y75" s="285"/>
      <c r="Z75" s="285"/>
      <c r="AA75" s="285"/>
      <c r="AB75" s="285"/>
      <c r="AC75" s="285"/>
      <c r="AD75" s="285"/>
      <c r="AE75" s="267"/>
      <c r="AF75" s="268"/>
      <c r="AG75" s="269"/>
      <c r="AH75" s="270"/>
      <c r="AI75" s="277" t="str">
        <f aca="false">Bot!E46</f>
        <v>Recibo</v>
      </c>
      <c r="AJ75" s="278" t="str">
        <f aca="false">Bot!F46</f>
        <v>-</v>
      </c>
    </row>
    <row r="76" s="255" customFormat="true" ht="33" hidden="false" customHeight="true" outlineLevel="0" collapsed="false">
      <c r="A76" s="263" t="n">
        <v>7</v>
      </c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86" t="s">
        <v>852</v>
      </c>
      <c r="M76" s="286"/>
      <c r="N76" s="286"/>
      <c r="O76" s="286"/>
      <c r="P76" s="286"/>
      <c r="Q76" s="286"/>
      <c r="R76" s="286"/>
      <c r="S76" s="287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75"/>
      <c r="AF76" s="268"/>
      <c r="AH76" s="276"/>
      <c r="AI76" s="271" t="str">
        <f aca="false">Bot!E47</f>
        <v>Sistemas</v>
      </c>
      <c r="AJ76" s="272" t="str">
        <f aca="false">Bot!F47</f>
        <v>-</v>
      </c>
    </row>
    <row r="77" s="255" customFormat="true" ht="33" hidden="false" customHeight="true" outlineLevel="0" collapsed="false">
      <c r="A77" s="273" t="n">
        <v>8</v>
      </c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86"/>
      <c r="M77" s="286"/>
      <c r="N77" s="286"/>
      <c r="O77" s="286"/>
      <c r="P77" s="286"/>
      <c r="Q77" s="286"/>
      <c r="R77" s="286"/>
      <c r="S77" s="287"/>
      <c r="T77" s="287"/>
      <c r="U77" s="287"/>
      <c r="V77" s="287"/>
      <c r="W77" s="287"/>
      <c r="X77" s="287"/>
      <c r="Y77" s="287"/>
      <c r="Z77" s="287"/>
      <c r="AA77" s="287"/>
      <c r="AB77" s="287"/>
      <c r="AC77" s="287"/>
      <c r="AD77" s="287"/>
      <c r="AE77" s="275"/>
      <c r="AF77" s="268"/>
      <c r="AH77" s="276"/>
      <c r="AI77" s="277" t="str">
        <f aca="false">Bot!E48</f>
        <v>Indicadores</v>
      </c>
      <c r="AJ77" s="278" t="str">
        <f aca="false">Bot!F48</f>
        <v>-</v>
      </c>
    </row>
    <row r="78" s="255" customFormat="true" ht="33" hidden="false" customHeight="true" outlineLevel="0" collapsed="false">
      <c r="A78" s="263" t="n">
        <v>9</v>
      </c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86"/>
      <c r="M78" s="286"/>
      <c r="N78" s="286"/>
      <c r="O78" s="286"/>
      <c r="P78" s="286"/>
      <c r="Q78" s="286"/>
      <c r="R78" s="286"/>
      <c r="S78" s="287"/>
      <c r="T78" s="287"/>
      <c r="U78" s="287"/>
      <c r="V78" s="287"/>
      <c r="W78" s="287"/>
      <c r="X78" s="287"/>
      <c r="Y78" s="287"/>
      <c r="Z78" s="287"/>
      <c r="AA78" s="287"/>
      <c r="AB78" s="287"/>
      <c r="AC78" s="287"/>
      <c r="AD78" s="287"/>
      <c r="AE78" s="280"/>
      <c r="AF78" s="281"/>
      <c r="AG78" s="282"/>
      <c r="AH78" s="283"/>
      <c r="AI78" s="288" t="s">
        <v>853</v>
      </c>
      <c r="AJ78" s="289" t="str">
        <f aca="false">IF(COUNT(AJ70:AJ77)&gt;0,AVERAGE(AJ70:AJ77),"-")</f>
        <v>-</v>
      </c>
    </row>
    <row r="79" s="255" customFormat="true" ht="33" hidden="false" customHeight="true" outlineLevel="0" collapsed="false">
      <c r="A79" s="273" t="n">
        <v>10</v>
      </c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86"/>
      <c r="M79" s="286"/>
      <c r="N79" s="286"/>
      <c r="O79" s="286"/>
      <c r="P79" s="286"/>
      <c r="Q79" s="286"/>
      <c r="R79" s="286"/>
      <c r="S79" s="287"/>
      <c r="T79" s="287"/>
      <c r="U79" s="287"/>
      <c r="V79" s="287"/>
      <c r="W79" s="287"/>
      <c r="X79" s="287"/>
      <c r="Y79" s="287"/>
      <c r="Z79" s="287"/>
      <c r="AA79" s="287"/>
      <c r="AB79" s="287"/>
      <c r="AC79" s="287"/>
      <c r="AD79" s="287"/>
      <c r="AE79" s="258" t="s">
        <v>854</v>
      </c>
      <c r="AF79" s="259"/>
      <c r="AG79" s="260"/>
      <c r="AH79" s="261"/>
    </row>
    <row r="80" s="255" customFormat="true" ht="33" hidden="false" customHeight="true" outlineLevel="0" collapsed="false">
      <c r="A80" s="263" t="n">
        <v>11</v>
      </c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86"/>
      <c r="M80" s="286"/>
      <c r="N80" s="286"/>
      <c r="O80" s="286"/>
      <c r="P80" s="286"/>
      <c r="Q80" s="286"/>
      <c r="R80" s="286"/>
      <c r="S80" s="287"/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  <c r="AE80" s="267"/>
      <c r="AF80" s="268"/>
      <c r="AG80" s="269"/>
      <c r="AH80" s="270"/>
    </row>
    <row r="81" s="255" customFormat="true" ht="18.75" hidden="false" customHeight="true" outlineLevel="0" collapsed="false">
      <c r="B81" s="290"/>
      <c r="C81" s="290"/>
      <c r="D81" s="290"/>
      <c r="E81" s="290"/>
      <c r="F81" s="290"/>
      <c r="G81" s="290"/>
      <c r="H81" s="290"/>
      <c r="I81" s="291"/>
      <c r="J81" s="292"/>
      <c r="K81" s="292"/>
      <c r="L81" s="293"/>
      <c r="M81" s="293"/>
      <c r="N81" s="293"/>
      <c r="O81" s="293"/>
      <c r="P81" s="293"/>
      <c r="Q81" s="293"/>
      <c r="R81" s="293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  <c r="AD81" s="295"/>
      <c r="AE81" s="275"/>
      <c r="AF81" s="268"/>
      <c r="AH81" s="276"/>
    </row>
    <row r="82" s="255" customFormat="true" ht="26.25" hidden="false" customHeight="true" outlineLevel="0" collapsed="false">
      <c r="B82" s="294"/>
      <c r="C82" s="294"/>
      <c r="D82" s="294"/>
      <c r="E82" s="294"/>
      <c r="F82" s="294"/>
      <c r="G82" s="294"/>
      <c r="H82" s="294"/>
      <c r="J82" s="295"/>
      <c r="K82" s="295"/>
      <c r="L82" s="296"/>
      <c r="M82" s="296"/>
      <c r="N82" s="296"/>
      <c r="O82" s="296"/>
      <c r="P82" s="296"/>
      <c r="Q82" s="296"/>
      <c r="R82" s="296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  <c r="AC82" s="294"/>
      <c r="AD82" s="295"/>
      <c r="AE82" s="275"/>
      <c r="AF82" s="268"/>
      <c r="AH82" s="276"/>
    </row>
    <row r="83" s="255" customFormat="true" ht="38.25" hidden="false" customHeight="true" outlineLevel="0" collapsed="false">
      <c r="B83" s="294"/>
      <c r="C83" s="294"/>
      <c r="D83" s="294"/>
      <c r="E83" s="294"/>
      <c r="F83" s="294"/>
      <c r="G83" s="294"/>
      <c r="H83" s="294"/>
      <c r="J83" s="295"/>
      <c r="K83" s="295"/>
      <c r="L83" s="296"/>
      <c r="M83" s="296"/>
      <c r="N83" s="296"/>
      <c r="O83" s="296"/>
      <c r="P83" s="296"/>
      <c r="Q83" s="296"/>
      <c r="R83" s="296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  <c r="AC83" s="294"/>
      <c r="AD83" s="295"/>
      <c r="AE83" s="280"/>
      <c r="AF83" s="281"/>
      <c r="AG83" s="282"/>
      <c r="AH83" s="283"/>
    </row>
    <row r="84" s="255" customFormat="true" ht="24.75" hidden="false" customHeight="true" outlineLevel="0" collapsed="false">
      <c r="B84" s="294"/>
      <c r="C84" s="294"/>
      <c r="D84" s="294"/>
      <c r="E84" s="294"/>
      <c r="F84" s="294"/>
      <c r="G84" s="294"/>
      <c r="H84" s="294"/>
      <c r="J84" s="295"/>
      <c r="K84" s="295"/>
      <c r="L84" s="296"/>
      <c r="M84" s="296"/>
      <c r="N84" s="296"/>
      <c r="O84" s="296"/>
      <c r="P84" s="296"/>
      <c r="Q84" s="296"/>
      <c r="R84" s="296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  <c r="AC84" s="294"/>
      <c r="AD84" s="295"/>
      <c r="AE84" s="258" t="s">
        <v>855</v>
      </c>
      <c r="AF84" s="259"/>
      <c r="AG84" s="260"/>
      <c r="AH84" s="261"/>
    </row>
    <row r="85" s="255" customFormat="true" ht="30.75" hidden="false" customHeight="true" outlineLevel="0" collapsed="false">
      <c r="B85" s="294"/>
      <c r="C85" s="294"/>
      <c r="D85" s="294"/>
      <c r="E85" s="294"/>
      <c r="F85" s="294"/>
      <c r="G85" s="294"/>
      <c r="H85" s="294"/>
      <c r="J85" s="295"/>
      <c r="K85" s="295"/>
      <c r="L85" s="296"/>
      <c r="M85" s="296"/>
      <c r="N85" s="296"/>
      <c r="O85" s="296"/>
      <c r="P85" s="296"/>
      <c r="Q85" s="296"/>
      <c r="R85" s="296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  <c r="AD85" s="295"/>
      <c r="AE85" s="267"/>
      <c r="AF85" s="268"/>
      <c r="AG85" s="269"/>
      <c r="AH85" s="270"/>
    </row>
    <row r="86" s="255" customFormat="true" ht="21" hidden="false" customHeight="false" outlineLevel="0" collapsed="false">
      <c r="A86" s="269"/>
      <c r="B86" s="269"/>
      <c r="C86" s="269"/>
      <c r="D86" s="269"/>
      <c r="E86" s="269"/>
      <c r="F86" s="269"/>
      <c r="G86" s="269"/>
      <c r="H86" s="269"/>
      <c r="I86" s="297"/>
      <c r="J86" s="269"/>
      <c r="K86" s="269"/>
      <c r="L86" s="269"/>
      <c r="M86" s="269"/>
      <c r="N86" s="269"/>
      <c r="O86" s="269"/>
      <c r="P86" s="269"/>
      <c r="Q86" s="269"/>
      <c r="R86" s="87"/>
      <c r="S86" s="268"/>
      <c r="T86" s="268"/>
      <c r="U86" s="268"/>
      <c r="V86" s="268"/>
      <c r="AA86" s="268"/>
      <c r="AB86" s="268"/>
      <c r="AC86" s="268"/>
      <c r="AD86" s="268"/>
      <c r="AE86" s="298"/>
      <c r="AG86" s="299"/>
      <c r="AH86" s="300"/>
      <c r="AI86" s="301" t="s">
        <v>856</v>
      </c>
    </row>
    <row r="87" s="255" customFormat="true" ht="21" hidden="false" customHeight="false" outlineLevel="0" collapsed="false">
      <c r="A87" s="268"/>
      <c r="B87" s="268"/>
      <c r="C87" s="268"/>
      <c r="D87" s="268"/>
      <c r="E87" s="268"/>
      <c r="F87" s="268"/>
      <c r="G87" s="268"/>
      <c r="H87" s="268"/>
      <c r="I87" s="302"/>
      <c r="J87" s="268"/>
      <c r="K87" s="268"/>
      <c r="L87" s="268"/>
      <c r="M87" s="268"/>
      <c r="N87" s="268"/>
      <c r="O87" s="268"/>
      <c r="P87" s="268"/>
      <c r="Q87" s="268"/>
      <c r="R87" s="87"/>
      <c r="S87" s="268"/>
      <c r="T87" s="268"/>
      <c r="U87" s="268"/>
      <c r="V87" s="268"/>
      <c r="AA87" s="268"/>
      <c r="AB87" s="268"/>
      <c r="AC87" s="268"/>
      <c r="AD87" s="268"/>
      <c r="AE87" s="303"/>
      <c r="AF87" s="304"/>
      <c r="AG87" s="305"/>
      <c r="AH87" s="306"/>
    </row>
    <row r="88" s="255" customFormat="true" ht="21" hidden="false" customHeight="false" outlineLevel="0" collapsed="false"/>
    <row r="89" s="255" customFormat="true" ht="21" hidden="false" customHeight="false" outlineLevel="0" collapsed="false">
      <c r="A89" s="307" t="s">
        <v>857</v>
      </c>
    </row>
    <row r="90" s="255" customFormat="true" ht="21" hidden="false" customHeight="false" outlineLevel="0" collapsed="false"/>
    <row r="91" s="255" customFormat="true" ht="21" hidden="false" customHeight="false" outlineLevel="0" collapsed="false">
      <c r="A91" s="307"/>
      <c r="B91" s="307"/>
      <c r="C91" s="307"/>
      <c r="D91" s="308"/>
      <c r="E91" s="308"/>
      <c r="G91" s="308" t="s">
        <v>858</v>
      </c>
      <c r="H91" s="307"/>
      <c r="I91" s="308"/>
      <c r="J91" s="307"/>
      <c r="K91" s="307"/>
      <c r="L91" s="307"/>
      <c r="M91" s="307"/>
      <c r="N91" s="308"/>
      <c r="O91" s="308"/>
      <c r="P91" s="308"/>
      <c r="Q91" s="308"/>
      <c r="R91" s="309"/>
      <c r="S91" s="308" t="s">
        <v>859</v>
      </c>
      <c r="T91" s="307"/>
      <c r="U91" s="307"/>
      <c r="V91" s="307"/>
      <c r="W91" s="307"/>
      <c r="X91" s="307"/>
      <c r="Y91" s="307"/>
      <c r="Z91" s="307"/>
      <c r="AA91" s="307"/>
      <c r="AB91" s="307"/>
      <c r="AC91" s="310"/>
      <c r="AD91" s="310"/>
      <c r="AE91" s="310"/>
      <c r="AF91" s="307"/>
      <c r="AG91" s="308" t="s">
        <v>859</v>
      </c>
      <c r="AH91" s="308"/>
      <c r="AI91" s="308"/>
      <c r="AJ91" s="308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</row>
    <row r="92" s="255" customFormat="true" ht="21" hidden="false" customHeight="false" outlineLevel="0" collapsed="false">
      <c r="B92" s="308" t="s">
        <v>377</v>
      </c>
      <c r="C92" s="307"/>
      <c r="D92" s="308"/>
      <c r="E92" s="308"/>
      <c r="G92" s="308" t="s">
        <v>860</v>
      </c>
      <c r="H92" s="307"/>
      <c r="I92" s="308"/>
      <c r="J92" s="307"/>
      <c r="K92" s="307"/>
      <c r="L92" s="307"/>
      <c r="M92" s="307"/>
      <c r="N92" s="308"/>
      <c r="O92" s="308"/>
      <c r="P92" s="308"/>
      <c r="Q92" s="308"/>
      <c r="R92" s="309"/>
      <c r="S92" s="308" t="s">
        <v>226</v>
      </c>
      <c r="T92" s="307"/>
      <c r="U92" s="268"/>
      <c r="V92" s="268"/>
      <c r="W92" s="307" t="s">
        <v>861</v>
      </c>
      <c r="X92" s="268"/>
      <c r="Y92" s="268"/>
      <c r="Z92" s="268"/>
      <c r="AA92" s="307"/>
      <c r="AB92" s="311" t="s">
        <v>715</v>
      </c>
      <c r="AC92" s="311"/>
      <c r="AD92" s="311"/>
      <c r="AE92" s="268"/>
      <c r="AF92" s="268"/>
      <c r="AG92" s="308" t="s">
        <v>862</v>
      </c>
      <c r="AH92" s="308"/>
      <c r="AI92" s="308"/>
      <c r="AJ92" s="312" t="s">
        <v>863</v>
      </c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</row>
  </sheetData>
  <mergeCells count="55">
    <mergeCell ref="A1:C3"/>
    <mergeCell ref="D1:AG3"/>
    <mergeCell ref="AH1:AJ1"/>
    <mergeCell ref="AH2:AJ2"/>
    <mergeCell ref="AH3:AJ3"/>
    <mergeCell ref="R4:U4"/>
    <mergeCell ref="AD4:AF4"/>
    <mergeCell ref="AG4:AH4"/>
    <mergeCell ref="AI4:AJ4"/>
    <mergeCell ref="R5:U5"/>
    <mergeCell ref="R6:U6"/>
    <mergeCell ref="D7:R7"/>
    <mergeCell ref="S7:AF7"/>
    <mergeCell ref="A37:C37"/>
    <mergeCell ref="D37:R37"/>
    <mergeCell ref="S37:AF37"/>
    <mergeCell ref="A38:B64"/>
    <mergeCell ref="A65:C65"/>
    <mergeCell ref="AG65:AH65"/>
    <mergeCell ref="A66:C66"/>
    <mergeCell ref="AG66:AH67"/>
    <mergeCell ref="A67:C67"/>
    <mergeCell ref="D67:R67"/>
    <mergeCell ref="B69:H69"/>
    <mergeCell ref="L69:R69"/>
    <mergeCell ref="S69:AC69"/>
    <mergeCell ref="B70:J70"/>
    <mergeCell ref="L70:R73"/>
    <mergeCell ref="S70:AD73"/>
    <mergeCell ref="B71:J71"/>
    <mergeCell ref="B72:J72"/>
    <mergeCell ref="B73:J73"/>
    <mergeCell ref="B74:J74"/>
    <mergeCell ref="L74:R75"/>
    <mergeCell ref="S74:AD75"/>
    <mergeCell ref="B75:J75"/>
    <mergeCell ref="B76:J76"/>
    <mergeCell ref="L76:R80"/>
    <mergeCell ref="S76:AD80"/>
    <mergeCell ref="B77:J77"/>
    <mergeCell ref="B78:J78"/>
    <mergeCell ref="B79:J79"/>
    <mergeCell ref="B80:J80"/>
    <mergeCell ref="B81:H81"/>
    <mergeCell ref="S81:AC81"/>
    <mergeCell ref="B82:H82"/>
    <mergeCell ref="L82:R82"/>
    <mergeCell ref="S82:AC82"/>
    <mergeCell ref="B83:H83"/>
    <mergeCell ref="L83:R85"/>
    <mergeCell ref="S83:AC83"/>
    <mergeCell ref="B84:H84"/>
    <mergeCell ref="S84:AC84"/>
    <mergeCell ref="B85:H85"/>
    <mergeCell ref="S85:AC85"/>
  </mergeCells>
  <printOptions headings="false" gridLines="false" gridLinesSet="true" horizontalCentered="false" verticalCentered="false"/>
  <pageMargins left="0.25" right="0.25" top="0.220138888888889" bottom="0.320138888888889" header="0.511805555555555" footer="0.511805555555555"/>
  <pageSetup paperSize="1" scale="2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AJ32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A20" activeCellId="0" sqref="A20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8.57"/>
    <col collapsed="false" customWidth="true" hidden="false" outlineLevel="0" max="3" min="3" style="0" width="59.4"/>
    <col collapsed="false" customWidth="true" hidden="false" outlineLevel="0" max="5" min="4" style="67" width="15.71"/>
    <col collapsed="false" customWidth="true" hidden="false" outlineLevel="0" max="6" min="6" style="67" width="26.13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8.85"/>
    <col collapsed="false" customWidth="true" hidden="false" outlineLevel="0" max="11" min="10" style="67" width="15"/>
    <col collapsed="false" customWidth="true" hidden="false" outlineLevel="0" max="13" min="13" style="0" width="34.13"/>
  </cols>
  <sheetData>
    <row r="1" s="190" customFormat="true" ht="34.5" hidden="false" customHeight="true" outlineLevel="0" collapsed="false">
      <c r="A1" s="313"/>
      <c r="B1" s="313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316"/>
      <c r="AG1" s="316"/>
      <c r="AH1" s="316"/>
      <c r="AI1" s="316"/>
      <c r="AJ1" s="316"/>
    </row>
    <row r="2" s="190" customFormat="true" ht="34.5" hidden="false" customHeight="true" outlineLevel="0" collapsed="false">
      <c r="A2" s="313"/>
      <c r="B2" s="313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</row>
    <row r="3" s="190" customFormat="true" ht="34.5" hidden="false" customHeight="true" outlineLevel="0" collapsed="false">
      <c r="A3" s="313"/>
      <c r="B3" s="313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</row>
    <row r="4" s="219" customFormat="true" ht="40.5" hidden="false" customHeight="true" outlineLevel="0" collapsed="false">
      <c r="A4" s="313"/>
      <c r="B4" s="313"/>
      <c r="C4" s="317" t="s">
        <v>866</v>
      </c>
      <c r="D4" s="318" t="str">
        <f aca="false">DBot!D4</f>
        <v>BOTAS</v>
      </c>
      <c r="E4" s="318"/>
      <c r="F4" s="318"/>
      <c r="G4" s="319" t="str">
        <f aca="false">DBot!AG4</f>
        <v>30/Junio/2026</v>
      </c>
      <c r="H4" s="319"/>
      <c r="I4" s="319"/>
      <c r="J4" s="319"/>
      <c r="K4" s="319"/>
      <c r="L4" s="320"/>
      <c r="M4" s="321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316"/>
      <c r="AG4" s="316"/>
      <c r="AH4" s="316"/>
      <c r="AI4" s="316"/>
      <c r="AJ4" s="316"/>
    </row>
    <row r="5" customFormat="false" ht="64.5" hidden="false" customHeight="true" outlineLevel="0" collapsed="false">
      <c r="A5" s="322" t="s">
        <v>867</v>
      </c>
      <c r="B5" s="322" t="s">
        <v>868</v>
      </c>
      <c r="C5" s="323" t="s">
        <v>869</v>
      </c>
      <c r="D5" s="323" t="s">
        <v>870</v>
      </c>
      <c r="E5" s="323" t="s">
        <v>871</v>
      </c>
      <c r="F5" s="323" t="s">
        <v>872</v>
      </c>
      <c r="G5" s="323" t="s">
        <v>728</v>
      </c>
      <c r="H5" s="323" t="s">
        <v>873</v>
      </c>
      <c r="I5" s="323" t="s">
        <v>874</v>
      </c>
      <c r="J5" s="323" t="s">
        <v>875</v>
      </c>
      <c r="K5" s="324" t="s">
        <v>876</v>
      </c>
      <c r="L5" s="324" t="s">
        <v>877</v>
      </c>
      <c r="M5" s="323" t="s">
        <v>878</v>
      </c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316"/>
      <c r="AG5" s="316"/>
      <c r="AH5" s="316"/>
      <c r="AI5" s="316"/>
      <c r="AJ5" s="316"/>
    </row>
    <row r="6" s="268" customFormat="true" ht="42.75" hidden="false" customHeight="true" outlineLevel="0" collapsed="false">
      <c r="A6" s="325" t="n">
        <v>1</v>
      </c>
      <c r="B6" s="326" t="s">
        <v>226</v>
      </c>
      <c r="C6" s="327" t="s">
        <v>879</v>
      </c>
      <c r="D6" s="328" t="n">
        <v>0.0138888888888889</v>
      </c>
      <c r="E6" s="329" t="n">
        <f aca="false">DBot!AF36-DBot!AF65</f>
        <v>0</v>
      </c>
      <c r="F6" s="330" t="n">
        <f aca="false">D6*E6</f>
        <v>0</v>
      </c>
      <c r="G6" s="331"/>
      <c r="H6" s="332" t="n">
        <v>0.625</v>
      </c>
      <c r="I6" s="332" t="str">
        <f aca="false">IF(E6=0,"",H$6+F6)</f>
        <v/>
      </c>
      <c r="J6" s="333"/>
      <c r="K6" s="334"/>
      <c r="L6" s="335" t="str">
        <f aca="false">IF(E6=0,"",K6/E6)</f>
        <v/>
      </c>
      <c r="M6" s="333"/>
    </row>
    <row r="7" s="268" customFormat="true" ht="42.75" hidden="false" customHeight="true" outlineLevel="0" collapsed="false">
      <c r="A7" s="325" t="n">
        <v>3</v>
      </c>
      <c r="B7" s="326"/>
      <c r="C7" s="79" t="s">
        <v>827</v>
      </c>
      <c r="D7" s="328" t="n">
        <v>0.00694444444444444</v>
      </c>
      <c r="E7" s="336" t="n">
        <f aca="false">DBot!AA36-DBot!AA65</f>
        <v>0</v>
      </c>
      <c r="F7" s="337" t="n">
        <f aca="false">D7*E7</f>
        <v>0</v>
      </c>
      <c r="G7" s="338"/>
      <c r="H7" s="332"/>
      <c r="I7" s="332" t="str">
        <f aca="false">IF(E7=0,"",H$6+F7)</f>
        <v/>
      </c>
      <c r="J7" s="333"/>
      <c r="K7" s="334"/>
      <c r="L7" s="272" t="str">
        <f aca="false">IF(E7=0,"",K7/E7)</f>
        <v/>
      </c>
      <c r="M7" s="333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</row>
    <row r="8" s="268" customFormat="true" ht="42.75" hidden="false" customHeight="true" outlineLevel="0" collapsed="false">
      <c r="A8" s="325" t="n">
        <v>4</v>
      </c>
      <c r="B8" s="326"/>
      <c r="C8" s="79" t="s">
        <v>880</v>
      </c>
      <c r="D8" s="328" t="n">
        <v>1.00694444444444</v>
      </c>
      <c r="E8" s="336" t="n">
        <f aca="false">DBot!AB36-DBot!AB65</f>
        <v>0</v>
      </c>
      <c r="F8" s="337" t="n">
        <f aca="false">D8*E8</f>
        <v>0</v>
      </c>
      <c r="G8" s="338"/>
      <c r="H8" s="332"/>
      <c r="I8" s="332" t="str">
        <f aca="false">IF(E8=0,"",H$6+F8)</f>
        <v/>
      </c>
      <c r="J8" s="333"/>
      <c r="K8" s="334"/>
      <c r="L8" s="272" t="str">
        <f aca="false">IF(E8=0,"",K8/E8)</f>
        <v/>
      </c>
      <c r="M8" s="333"/>
      <c r="N8" s="316"/>
      <c r="O8" s="316"/>
      <c r="P8" s="316"/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  <c r="AB8" s="316"/>
      <c r="AC8" s="316"/>
      <c r="AD8" s="316"/>
      <c r="AE8" s="316"/>
    </row>
    <row r="9" s="268" customFormat="true" ht="42.75" hidden="false" customHeight="true" outlineLevel="0" collapsed="false">
      <c r="A9" s="325" t="n">
        <v>5</v>
      </c>
      <c r="B9" s="326"/>
      <c r="C9" s="79" t="s">
        <v>881</v>
      </c>
      <c r="D9" s="328" t="n">
        <v>1.00694444444444</v>
      </c>
      <c r="E9" s="339" t="n">
        <f aca="false">DBot!X36-DBot!X65</f>
        <v>0</v>
      </c>
      <c r="F9" s="337" t="n">
        <f aca="false">D9*E9</f>
        <v>0</v>
      </c>
      <c r="G9" s="338"/>
      <c r="H9" s="332"/>
      <c r="I9" s="332" t="str">
        <f aca="false">IF(E9=0,"",H$6+F9)</f>
        <v/>
      </c>
      <c r="J9" s="333"/>
      <c r="K9" s="334"/>
      <c r="L9" s="272" t="str">
        <f aca="false">IF(E9=0,"",K9/E9)</f>
        <v/>
      </c>
      <c r="M9" s="333"/>
      <c r="N9" s="316"/>
      <c r="O9" s="316"/>
      <c r="P9" s="316"/>
      <c r="Q9" s="316"/>
      <c r="R9" s="316"/>
      <c r="S9" s="316"/>
      <c r="T9" s="316"/>
      <c r="U9" s="316"/>
      <c r="V9" s="316"/>
      <c r="W9" s="316"/>
      <c r="X9" s="316"/>
      <c r="Y9" s="316"/>
      <c r="Z9" s="316"/>
      <c r="AA9" s="316"/>
      <c r="AB9" s="316"/>
      <c r="AC9" s="316"/>
      <c r="AD9" s="316"/>
      <c r="AE9" s="316"/>
    </row>
    <row r="10" s="268" customFormat="true" ht="42.75" hidden="false" customHeight="true" outlineLevel="0" collapsed="false">
      <c r="A10" s="325" t="n">
        <v>6</v>
      </c>
      <c r="B10" s="326"/>
      <c r="C10" s="79" t="s">
        <v>882</v>
      </c>
      <c r="D10" s="328" t="n">
        <v>1.00694444444444</v>
      </c>
      <c r="E10" s="339" t="n">
        <f aca="false">DBot!Y36-DBot!Y65</f>
        <v>0</v>
      </c>
      <c r="F10" s="337" t="n">
        <f aca="false">D10*E10</f>
        <v>0</v>
      </c>
      <c r="G10" s="338"/>
      <c r="H10" s="332"/>
      <c r="I10" s="332" t="str">
        <f aca="false">IF(E10=0,"",H$6+F10)</f>
        <v/>
      </c>
      <c r="J10" s="333"/>
      <c r="K10" s="334"/>
      <c r="L10" s="272" t="str">
        <f aca="false">IF(E10=0,"",K10/E10)</f>
        <v/>
      </c>
      <c r="M10" s="333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</row>
    <row r="11" s="268" customFormat="true" ht="42.75" hidden="false" customHeight="true" outlineLevel="0" collapsed="false">
      <c r="A11" s="325" t="n">
        <v>7</v>
      </c>
      <c r="B11" s="326"/>
      <c r="C11" s="79" t="s">
        <v>883</v>
      </c>
      <c r="D11" s="328" t="n">
        <v>1.00694444444444</v>
      </c>
      <c r="E11" s="339" t="n">
        <f aca="false">DBot!Z36-DBot!Z65</f>
        <v>0</v>
      </c>
      <c r="F11" s="337" t="n">
        <f aca="false">D11*E11</f>
        <v>0</v>
      </c>
      <c r="G11" s="338"/>
      <c r="H11" s="332"/>
      <c r="I11" s="332" t="str">
        <f aca="false">IF(E11=0,"",H$6+F11)</f>
        <v/>
      </c>
      <c r="J11" s="333"/>
      <c r="K11" s="334"/>
      <c r="L11" s="272" t="str">
        <f aca="false">IF(E11=0,"",K11/E11)</f>
        <v/>
      </c>
      <c r="M11" s="333"/>
      <c r="N11" s="316"/>
      <c r="O11" s="316"/>
      <c r="P11" s="316"/>
      <c r="Q11" s="316"/>
      <c r="R11" s="316"/>
      <c r="S11" s="316"/>
      <c r="T11" s="316"/>
      <c r="U11" s="316"/>
      <c r="V11" s="316"/>
      <c r="W11" s="316"/>
      <c r="X11" s="316"/>
      <c r="Y11" s="316"/>
      <c r="Z11" s="316"/>
      <c r="AA11" s="316"/>
      <c r="AB11" s="316"/>
      <c r="AC11" s="316"/>
      <c r="AD11" s="316"/>
      <c r="AE11" s="316"/>
    </row>
    <row r="12" s="268" customFormat="true" ht="42.75" hidden="false" customHeight="true" outlineLevel="0" collapsed="false">
      <c r="A12" s="325" t="n">
        <v>8</v>
      </c>
      <c r="B12" s="326"/>
      <c r="C12" s="340" t="s">
        <v>884</v>
      </c>
      <c r="D12" s="328" t="n">
        <v>0.00694444444444444</v>
      </c>
      <c r="E12" s="336" t="n">
        <f aca="false">DBot!W36-DBot!W65</f>
        <v>0</v>
      </c>
      <c r="F12" s="337" t="n">
        <f aca="false">D12*E12</f>
        <v>0</v>
      </c>
      <c r="G12" s="338"/>
      <c r="H12" s="332"/>
      <c r="I12" s="332" t="str">
        <f aca="false">IF(E12=0,"",H$6+F12)</f>
        <v/>
      </c>
      <c r="J12" s="333"/>
      <c r="K12" s="334"/>
      <c r="L12" s="272" t="str">
        <f aca="false">IF(E12=0,"",K12/E12)</f>
        <v/>
      </c>
      <c r="M12" s="333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</row>
    <row r="13" s="268" customFormat="true" ht="42.75" hidden="false" customHeight="true" outlineLevel="0" collapsed="false">
      <c r="A13" s="325" t="n">
        <v>9</v>
      </c>
      <c r="B13" s="326"/>
      <c r="C13" s="340" t="s">
        <v>885</v>
      </c>
      <c r="D13" s="328" t="n">
        <v>0.00694444444444444</v>
      </c>
      <c r="E13" s="336" t="n">
        <f aca="false">DBot!AC36-DBot!AC65</f>
        <v>0</v>
      </c>
      <c r="F13" s="337" t="n">
        <f aca="false">D13*E13</f>
        <v>0</v>
      </c>
      <c r="G13" s="338"/>
      <c r="H13" s="332"/>
      <c r="I13" s="332" t="str">
        <f aca="false">IF(E13=0,"",H$6+F13)</f>
        <v/>
      </c>
      <c r="J13" s="333"/>
      <c r="K13" s="334"/>
      <c r="L13" s="272" t="str">
        <f aca="false">IF(E13=0,"",K13/E13)</f>
        <v/>
      </c>
      <c r="M13" s="333"/>
      <c r="N13" s="316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6"/>
      <c r="AA13" s="316"/>
      <c r="AB13" s="316"/>
      <c r="AC13" s="316"/>
      <c r="AD13" s="316"/>
      <c r="AE13" s="316"/>
    </row>
    <row r="14" s="268" customFormat="true" ht="42.75" hidden="false" customHeight="true" outlineLevel="0" collapsed="false">
      <c r="A14" s="325" t="n">
        <v>10</v>
      </c>
      <c r="B14" s="326"/>
      <c r="C14" s="340" t="s">
        <v>886</v>
      </c>
      <c r="D14" s="328" t="n">
        <v>0.00694444444444444</v>
      </c>
      <c r="E14" s="336" t="n">
        <f aca="false">DBot!AE36-DBot!AE65</f>
        <v>0</v>
      </c>
      <c r="F14" s="337" t="n">
        <f aca="false">D14*E14</f>
        <v>0</v>
      </c>
      <c r="G14" s="338"/>
      <c r="H14" s="332"/>
      <c r="I14" s="332" t="str">
        <f aca="false">IF(E14=0,"",H$6+F14)</f>
        <v/>
      </c>
      <c r="J14" s="333"/>
      <c r="K14" s="334"/>
      <c r="L14" s="272" t="str">
        <f aca="false">IF(E14=0,"",K14/E14)</f>
        <v/>
      </c>
      <c r="M14" s="333"/>
      <c r="N14" s="316"/>
      <c r="O14" s="316"/>
      <c r="P14" s="316"/>
      <c r="Q14" s="316"/>
      <c r="R14" s="316"/>
      <c r="S14" s="316"/>
      <c r="T14" s="316"/>
      <c r="U14" s="316"/>
      <c r="V14" s="316"/>
      <c r="W14" s="316"/>
      <c r="X14" s="316"/>
      <c r="Y14" s="316"/>
      <c r="Z14" s="316"/>
      <c r="AA14" s="316"/>
      <c r="AB14" s="316"/>
      <c r="AC14" s="316"/>
      <c r="AD14" s="316"/>
      <c r="AE14" s="316"/>
    </row>
    <row r="15" s="268" customFormat="true" ht="42.75" hidden="false" customHeight="true" outlineLevel="0" collapsed="false">
      <c r="A15" s="325" t="n">
        <v>11</v>
      </c>
      <c r="B15" s="326"/>
      <c r="C15" s="340" t="s">
        <v>829</v>
      </c>
      <c r="D15" s="328" t="n">
        <v>0.00694444444444444</v>
      </c>
      <c r="E15" s="336" t="n">
        <f aca="false">DBot!AC36-DBot!AC65</f>
        <v>0</v>
      </c>
      <c r="F15" s="337" t="n">
        <f aca="false">D15*E15</f>
        <v>0</v>
      </c>
      <c r="G15" s="338"/>
      <c r="H15" s="332"/>
      <c r="I15" s="332" t="str">
        <f aca="false">IF(E15=0,"",H$6+F15)</f>
        <v/>
      </c>
      <c r="J15" s="333"/>
      <c r="K15" s="334"/>
      <c r="L15" s="272" t="str">
        <f aca="false">IF(E15=0,"",K15/E15)</f>
        <v/>
      </c>
      <c r="M15" s="333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</row>
    <row r="16" s="268" customFormat="true" ht="42.75" hidden="false" customHeight="true" outlineLevel="0" collapsed="false">
      <c r="A16" s="325" t="n">
        <v>12</v>
      </c>
      <c r="B16" s="341" t="s">
        <v>887</v>
      </c>
      <c r="C16" s="340" t="s">
        <v>888</v>
      </c>
      <c r="D16" s="342" t="n">
        <v>0.00208333333333333</v>
      </c>
      <c r="E16" s="336" t="n">
        <f aca="false">DBot!F36-DBot!F65</f>
        <v>0</v>
      </c>
      <c r="F16" s="337" t="n">
        <f aca="false">D16*E16</f>
        <v>0</v>
      </c>
      <c r="G16" s="338"/>
      <c r="H16" s="332"/>
      <c r="I16" s="332" t="str">
        <f aca="false">IF(E16=0,"",H$6+F16)</f>
        <v/>
      </c>
      <c r="J16" s="333"/>
      <c r="K16" s="334"/>
      <c r="L16" s="272" t="str">
        <f aca="false">IF(E16=0,"",K16/E16)</f>
        <v/>
      </c>
      <c r="M16" s="333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</row>
    <row r="17" s="268" customFormat="true" ht="42.75" hidden="false" customHeight="true" outlineLevel="0" collapsed="false">
      <c r="A17" s="325" t="n">
        <v>13</v>
      </c>
      <c r="B17" s="341"/>
      <c r="C17" s="340" t="s">
        <v>889</v>
      </c>
      <c r="D17" s="328" t="n">
        <v>0.0138888888888889</v>
      </c>
      <c r="E17" s="336" t="n">
        <f aca="false">DBot!I36-DBot!I65</f>
        <v>0</v>
      </c>
      <c r="F17" s="337" t="n">
        <f aca="false">D17*E17</f>
        <v>0</v>
      </c>
      <c r="G17" s="338"/>
      <c r="H17" s="332"/>
      <c r="I17" s="332" t="str">
        <f aca="false">IF(E17=0,"",H$6+F17)</f>
        <v/>
      </c>
      <c r="J17" s="333"/>
      <c r="K17" s="334"/>
      <c r="L17" s="272" t="str">
        <f aca="false">IF(E17=0,"",K17/E17)</f>
        <v/>
      </c>
      <c r="M17" s="333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</row>
    <row r="18" s="268" customFormat="true" ht="42.75" hidden="false" customHeight="true" outlineLevel="0" collapsed="false">
      <c r="A18" s="325" t="n">
        <v>14</v>
      </c>
      <c r="B18" s="341"/>
      <c r="C18" s="340" t="s">
        <v>890</v>
      </c>
      <c r="D18" s="328" t="n">
        <v>0.0138888888888889</v>
      </c>
      <c r="E18" s="336" t="n">
        <f aca="false">DBot!J36-DBot!J65</f>
        <v>0</v>
      </c>
      <c r="F18" s="337" t="n">
        <f aca="false">D18*E18</f>
        <v>0</v>
      </c>
      <c r="G18" s="338"/>
      <c r="H18" s="332"/>
      <c r="I18" s="332" t="str">
        <f aca="false">IF(E18=0,"",H$6+F18)</f>
        <v/>
      </c>
      <c r="J18" s="333"/>
      <c r="K18" s="334"/>
      <c r="L18" s="272" t="str">
        <f aca="false">IF(E18=0,"",K18/E18)</f>
        <v/>
      </c>
      <c r="M18" s="333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</row>
    <row r="19" s="268" customFormat="true" ht="42.75" hidden="false" customHeight="true" outlineLevel="0" collapsed="false">
      <c r="A19" s="325" t="n">
        <v>15</v>
      </c>
      <c r="B19" s="341"/>
      <c r="C19" s="340" t="s">
        <v>891</v>
      </c>
      <c r="D19" s="328" t="n">
        <v>0.0138888888888889</v>
      </c>
      <c r="E19" s="336" t="n">
        <f aca="false">DBot!N36-DBot!N65</f>
        <v>0</v>
      </c>
      <c r="F19" s="337" t="n">
        <f aca="false">D19*E19</f>
        <v>0</v>
      </c>
      <c r="G19" s="338"/>
      <c r="H19" s="332"/>
      <c r="I19" s="332" t="str">
        <f aca="false">IF(E19=0,"",H$6+F19)</f>
        <v/>
      </c>
      <c r="J19" s="333"/>
      <c r="K19" s="334"/>
      <c r="L19" s="272" t="str">
        <f aca="false">IF(E19=0,"",K19/E19)</f>
        <v/>
      </c>
      <c r="M19" s="333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</row>
    <row r="20" s="268" customFormat="true" ht="42.75" hidden="false" customHeight="true" outlineLevel="0" collapsed="false">
      <c r="A20" s="325" t="n">
        <v>16</v>
      </c>
      <c r="B20" s="341"/>
      <c r="C20" s="340" t="s">
        <v>892</v>
      </c>
      <c r="D20" s="328" t="n">
        <v>0.0138888888888889</v>
      </c>
      <c r="E20" s="336" t="n">
        <f aca="false">DBot!L36-DBot!L65</f>
        <v>5</v>
      </c>
      <c r="F20" s="337" t="n">
        <f aca="false">D20*E20</f>
        <v>0.0694444444444445</v>
      </c>
      <c r="G20" s="338"/>
      <c r="H20" s="332"/>
      <c r="I20" s="332" t="n">
        <f aca="false">IF(E20=0,"",H$6+F20)</f>
        <v>0.694444444444444</v>
      </c>
      <c r="J20" s="333"/>
      <c r="K20" s="334"/>
      <c r="L20" s="272" t="n">
        <f aca="false">IF(E20=0,"",K20/E20)</f>
        <v>0</v>
      </c>
      <c r="M20" s="333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</row>
    <row r="21" s="268" customFormat="true" ht="42.75" hidden="false" customHeight="true" outlineLevel="0" collapsed="false">
      <c r="A21" s="325" t="n">
        <v>17</v>
      </c>
      <c r="B21" s="341"/>
      <c r="C21" s="340" t="s">
        <v>893</v>
      </c>
      <c r="D21" s="328" t="n">
        <v>0.0138888888888889</v>
      </c>
      <c r="E21" s="336" t="n">
        <f aca="false">DBot!K36-DBot!K65</f>
        <v>0</v>
      </c>
      <c r="F21" s="337" t="n">
        <f aca="false">D21*E21</f>
        <v>0</v>
      </c>
      <c r="G21" s="338"/>
      <c r="H21" s="332"/>
      <c r="I21" s="332"/>
      <c r="J21" s="333"/>
      <c r="K21" s="334"/>
      <c r="L21" s="272"/>
      <c r="M21" s="333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</row>
    <row r="22" s="268" customFormat="true" ht="42.75" hidden="false" customHeight="true" outlineLevel="0" collapsed="false">
      <c r="A22" s="325" t="n">
        <v>18</v>
      </c>
      <c r="B22" s="341" t="s">
        <v>894</v>
      </c>
      <c r="C22" s="340" t="s">
        <v>895</v>
      </c>
      <c r="D22" s="342" t="n">
        <v>0.00347222222222222</v>
      </c>
      <c r="E22" s="336" t="n">
        <f aca="false">DBot!H36-DBot!H65</f>
        <v>0</v>
      </c>
      <c r="F22" s="337" t="n">
        <f aca="false">D22*E22</f>
        <v>0</v>
      </c>
      <c r="G22" s="338"/>
      <c r="H22" s="332"/>
      <c r="I22" s="332" t="str">
        <f aca="false">IF(E22=0,"",H$6+F22)</f>
        <v/>
      </c>
      <c r="J22" s="343"/>
      <c r="K22" s="334"/>
      <c r="L22" s="272" t="str">
        <f aca="false">IF(E22=0,"",K22/E22)</f>
        <v/>
      </c>
      <c r="M22" s="343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</row>
    <row r="23" s="268" customFormat="true" ht="64.5" hidden="false" customHeight="true" outlineLevel="0" collapsed="false">
      <c r="A23" s="325" t="n">
        <v>19</v>
      </c>
      <c r="B23" s="341" t="s">
        <v>896</v>
      </c>
      <c r="C23" s="340" t="s">
        <v>897</v>
      </c>
      <c r="D23" s="328" t="n">
        <v>0.00694444444444444</v>
      </c>
      <c r="E23" s="336" t="n">
        <f aca="false">DBot!G36-DBot!G65</f>
        <v>0</v>
      </c>
      <c r="F23" s="337" t="n">
        <f aca="false">D23*E23</f>
        <v>0</v>
      </c>
      <c r="G23" s="338"/>
      <c r="H23" s="332"/>
      <c r="I23" s="332" t="str">
        <f aca="false">IF(E23=0,"",H$6+F23)</f>
        <v/>
      </c>
      <c r="J23" s="343"/>
      <c r="K23" s="334"/>
      <c r="L23" s="272" t="str">
        <f aca="false">IF(E23=0,"",K23/E23)</f>
        <v/>
      </c>
      <c r="M23" s="343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</row>
    <row r="24" s="268" customFormat="true" ht="42.75" hidden="false" customHeight="true" outlineLevel="0" collapsed="false">
      <c r="A24" s="325" t="n">
        <v>20</v>
      </c>
      <c r="B24" s="341" t="s">
        <v>759</v>
      </c>
      <c r="C24" s="340" t="s">
        <v>898</v>
      </c>
      <c r="D24" s="328" t="n">
        <v>0.0138888888888889</v>
      </c>
      <c r="E24" s="336" t="n">
        <f aca="false">DBot!S36-DBot!S65</f>
        <v>0</v>
      </c>
      <c r="F24" s="337" t="n">
        <f aca="false">D24*E24</f>
        <v>0</v>
      </c>
      <c r="G24" s="338"/>
      <c r="H24" s="332"/>
      <c r="I24" s="332" t="str">
        <f aca="false">IF(E24=0,"",H$6+F24)</f>
        <v/>
      </c>
      <c r="J24" s="333"/>
      <c r="K24" s="334"/>
      <c r="L24" s="272" t="str">
        <f aca="false">IF(E24=0,"",K24/E24)</f>
        <v/>
      </c>
      <c r="M24" s="333"/>
      <c r="N24" s="316"/>
      <c r="O24" s="316"/>
      <c r="P24" s="316"/>
      <c r="Q24" s="316"/>
      <c r="R24" s="316"/>
      <c r="S24" s="316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</row>
    <row r="25" s="268" customFormat="true" ht="33" hidden="false" customHeight="true" outlineLevel="0" collapsed="false">
      <c r="A25" s="325" t="n">
        <v>21</v>
      </c>
      <c r="B25" s="341"/>
      <c r="C25" s="341" t="s">
        <v>899</v>
      </c>
      <c r="D25" s="342" t="n">
        <v>0.00138888888888889</v>
      </c>
      <c r="E25" s="336" t="n">
        <f aca="false">DBot!D36-DBot!D65</f>
        <v>0</v>
      </c>
      <c r="F25" s="337" t="n">
        <f aca="false">D25*E25</f>
        <v>0</v>
      </c>
      <c r="G25" s="338"/>
      <c r="H25" s="332"/>
      <c r="I25" s="332" t="str">
        <f aca="false">IF(E25=0,"",H$6+F25)</f>
        <v/>
      </c>
      <c r="J25" s="343"/>
      <c r="K25" s="334"/>
      <c r="L25" s="272" t="str">
        <f aca="false">IF(E25=0,"",K25/E25)</f>
        <v/>
      </c>
      <c r="M25" s="343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</row>
    <row r="26" s="268" customFormat="true" ht="33" hidden="false" customHeight="true" outlineLevel="0" collapsed="false">
      <c r="A26" s="325" t="n">
        <v>22</v>
      </c>
      <c r="B26" s="341"/>
      <c r="C26" s="341" t="s">
        <v>900</v>
      </c>
      <c r="D26" s="342" t="n">
        <v>0.00138888888888889</v>
      </c>
      <c r="E26" s="336" t="n">
        <f aca="false">DBot!E36-DBot!E65</f>
        <v>0</v>
      </c>
      <c r="F26" s="337" t="n">
        <f aca="false">D26*E26</f>
        <v>0</v>
      </c>
      <c r="G26" s="338"/>
      <c r="H26" s="332"/>
      <c r="I26" s="332"/>
      <c r="J26" s="343"/>
      <c r="K26" s="334"/>
      <c r="L26" s="272"/>
      <c r="M26" s="343"/>
      <c r="N26" s="316"/>
      <c r="O26" s="316"/>
      <c r="P26" s="316"/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  <c r="AE26" s="316"/>
    </row>
    <row r="27" customFormat="false" ht="18.75" hidden="false" customHeight="true" outlineLevel="0" collapsed="false">
      <c r="A27" s="344"/>
      <c r="B27" s="80"/>
      <c r="C27" s="80"/>
      <c r="D27" s="86"/>
      <c r="E27" s="345" t="n">
        <f aca="false">SUM(E6:E24)</f>
        <v>5</v>
      </c>
      <c r="F27" s="86"/>
      <c r="G27" s="90"/>
      <c r="H27" s="86"/>
      <c r="I27" s="86"/>
      <c r="J27" s="86"/>
      <c r="K27" s="86"/>
      <c r="L27" s="346" t="n">
        <f aca="false">IF(E27=0,"",AVERAGE(L6:L25))</f>
        <v>0</v>
      </c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4"/>
      <c r="AC27" s="84"/>
      <c r="AD27" s="84"/>
      <c r="AE27" s="84"/>
    </row>
    <row r="28" customFormat="false" ht="15" hidden="false" customHeight="false" outlineLevel="0" collapsed="false">
      <c r="H28" s="347"/>
      <c r="I28" s="347"/>
      <c r="L28" s="346"/>
    </row>
    <row r="29" customFormat="false" ht="15" hidden="false" customHeight="false" outlineLevel="0" collapsed="false">
      <c r="H29" s="347"/>
      <c r="I29" s="347"/>
      <c r="L29" s="346"/>
    </row>
    <row r="30" s="80" customFormat="true" ht="39.75" hidden="false" customHeight="true" outlineLevel="0" collapsed="false">
      <c r="A30" s="29"/>
      <c r="B30" s="348" t="s">
        <v>901</v>
      </c>
      <c r="C30" s="348"/>
      <c r="D30" s="323" t="s">
        <v>902</v>
      </c>
      <c r="E30" s="323"/>
      <c r="F30" s="323" t="s">
        <v>903</v>
      </c>
      <c r="G30" s="348" t="s">
        <v>904</v>
      </c>
      <c r="H30" s="348"/>
      <c r="I30" s="348" t="s">
        <v>905</v>
      </c>
      <c r="J30" s="348"/>
      <c r="K30" s="349"/>
    </row>
    <row r="31" customFormat="false" ht="39.75" hidden="false" customHeight="true" outlineLevel="0" collapsed="false">
      <c r="B31" s="350" t="s">
        <v>906</v>
      </c>
      <c r="C31" s="350"/>
      <c r="D31" s="351"/>
      <c r="E31" s="351"/>
      <c r="F31" s="35"/>
      <c r="G31" s="352"/>
      <c r="H31" s="353"/>
      <c r="I31" s="354"/>
      <c r="J31" s="355"/>
      <c r="K31" s="349"/>
    </row>
    <row r="32" s="80" customFormat="true" ht="39.75" hidden="false" customHeight="true" outlineLevel="0" collapsed="false">
      <c r="A32" s="344"/>
      <c r="B32" s="350" t="s">
        <v>907</v>
      </c>
      <c r="C32" s="350"/>
      <c r="D32" s="356"/>
      <c r="E32" s="356"/>
      <c r="F32" s="350"/>
      <c r="G32" s="357"/>
      <c r="H32" s="358"/>
      <c r="I32" s="359"/>
      <c r="J32" s="360"/>
    </row>
  </sheetData>
  <mergeCells count="20">
    <mergeCell ref="A1:B4"/>
    <mergeCell ref="C1:J3"/>
    <mergeCell ref="K1:M1"/>
    <mergeCell ref="K2:M2"/>
    <mergeCell ref="K3:M3"/>
    <mergeCell ref="D4:F4"/>
    <mergeCell ref="G4:K4"/>
    <mergeCell ref="B6:B15"/>
    <mergeCell ref="H6:H25"/>
    <mergeCell ref="B16:B21"/>
    <mergeCell ref="B24:B26"/>
    <mergeCell ref="L27:L29"/>
    <mergeCell ref="B30:C30"/>
    <mergeCell ref="D30:E30"/>
    <mergeCell ref="G30:H30"/>
    <mergeCell ref="I30:J30"/>
    <mergeCell ref="B31:C31"/>
    <mergeCell ref="D31:E31"/>
    <mergeCell ref="B32:C32"/>
    <mergeCell ref="D32:E32"/>
  </mergeCells>
  <printOptions headings="false" gridLines="false" gridLinesSet="true" horizontalCentered="false" verticalCentered="false"/>
  <pageMargins left="0.35" right="0.259722222222222" top="0.509722222222222" bottom="0.6" header="0.25" footer="0.329861111111111"/>
  <pageSetup paperSize="1" scale="44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E49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D5" activeCellId="0" sqref="D5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24.41"/>
    <col collapsed="false" customWidth="true" hidden="false" outlineLevel="0" max="3" min="3" style="0" width="17"/>
    <col collapsed="false" customWidth="true" hidden="false" outlineLevel="0" max="4" min="4" style="0" width="71.71"/>
    <col collapsed="false" customWidth="true" hidden="false" outlineLevel="0" max="5" min="5" style="67" width="64.7"/>
    <col collapsed="false" customWidth="true" hidden="false" outlineLevel="0" max="6" min="6" style="67" width="10.29"/>
    <col collapsed="false" customWidth="true" hidden="false" outlineLevel="0" max="7" min="7" style="68" width="13.02"/>
    <col collapsed="false" customWidth="true" hidden="false" outlineLevel="0" max="8" min="8" style="67" width="11.71"/>
    <col collapsed="false" customWidth="true" hidden="false" outlineLevel="0" max="9" min="9" style="67" width="14.57"/>
    <col collapsed="false" customWidth="true" hidden="false" outlineLevel="0" max="10" min="10" style="67" width="24.57"/>
    <col collapsed="false" customWidth="true" hidden="false" outlineLevel="0" max="11" min="11" style="69" width="11.99"/>
    <col collapsed="false" customWidth="true" hidden="false" outlineLevel="0" max="13" min="13" style="70" width="11.99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24.75" hidden="false" customHeight="true" outlineLevel="0" collapsed="false">
      <c r="B4" s="74" t="s">
        <v>85</v>
      </c>
      <c r="C4" s="74"/>
      <c r="D4" s="75" t="s">
        <v>712</v>
      </c>
      <c r="E4" s="76"/>
      <c r="F4" s="76"/>
      <c r="H4" s="76"/>
      <c r="I4" s="76"/>
      <c r="J4" s="77"/>
    </row>
    <row r="5" customFormat="false" ht="24.75" hidden="false" customHeight="true" outlineLevel="0" collapsed="false">
      <c r="B5" s="74" t="s">
        <v>713</v>
      </c>
      <c r="C5" s="74"/>
      <c r="D5" s="78" t="s">
        <v>714</v>
      </c>
      <c r="E5" s="74" t="s">
        <v>715</v>
      </c>
      <c r="F5" s="79" t="s">
        <v>908</v>
      </c>
      <c r="G5" s="79"/>
      <c r="H5" s="79"/>
      <c r="I5" s="79"/>
      <c r="J5" s="79"/>
    </row>
    <row r="6" customFormat="false" ht="24.75" hidden="false" customHeight="true" outlineLevel="0" collapsed="false">
      <c r="B6" s="74" t="s">
        <v>717</v>
      </c>
      <c r="C6" s="74"/>
      <c r="D6" s="75" t="s">
        <v>909</v>
      </c>
      <c r="E6" s="74" t="s">
        <v>719</v>
      </c>
      <c r="F6" s="79" t="s">
        <v>720</v>
      </c>
      <c r="G6" s="79"/>
      <c r="H6" s="79"/>
      <c r="I6" s="79"/>
      <c r="J6" s="79"/>
      <c r="M6" s="70" t="s">
        <v>35</v>
      </c>
    </row>
    <row r="7" customFormat="false" ht="24.75" hidden="false" customHeight="true" outlineLevel="0" collapsed="false">
      <c r="A7" s="80"/>
      <c r="B7" s="81" t="s">
        <v>721</v>
      </c>
      <c r="C7" s="81"/>
      <c r="D7" s="82" t="s">
        <v>910</v>
      </c>
      <c r="E7" s="81" t="s">
        <v>723</v>
      </c>
      <c r="F7" s="79"/>
      <c r="G7" s="79"/>
      <c r="H7" s="79"/>
      <c r="I7" s="79"/>
      <c r="J7" s="79"/>
      <c r="K7" s="83"/>
      <c r="L7" s="80"/>
      <c r="M7" s="80" t="s">
        <v>724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4"/>
      <c r="AC7" s="84"/>
      <c r="AD7" s="84"/>
      <c r="AE7" s="84"/>
    </row>
    <row r="8" customFormat="false" ht="24.75" hidden="false" customHeight="true" outlineLevel="0" collapsed="false">
      <c r="A8" s="80"/>
      <c r="B8" s="81" t="s">
        <v>725</v>
      </c>
      <c r="C8" s="81"/>
      <c r="D8" s="82" t="n">
        <v>43660</v>
      </c>
      <c r="E8" s="81" t="s">
        <v>726</v>
      </c>
      <c r="F8" s="79" t="s">
        <v>720</v>
      </c>
      <c r="G8" s="79"/>
      <c r="H8" s="79"/>
      <c r="I8" s="79"/>
      <c r="J8" s="79"/>
      <c r="K8" s="83"/>
      <c r="L8" s="80"/>
      <c r="M8" s="80" t="s">
        <v>727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4"/>
      <c r="AC8" s="84"/>
      <c r="AD8" s="84"/>
      <c r="AE8" s="84"/>
    </row>
    <row r="9" customFormat="false" ht="6" hidden="false" customHeight="true" outlineLevel="0" collapsed="false">
      <c r="A9" s="80"/>
      <c r="B9" s="80"/>
      <c r="C9" s="80"/>
      <c r="D9" s="85"/>
      <c r="E9" s="86"/>
      <c r="F9" s="87"/>
      <c r="G9" s="88"/>
      <c r="H9" s="89"/>
      <c r="I9" s="89"/>
      <c r="J9" s="87"/>
      <c r="K9" s="83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4"/>
      <c r="AC9" s="84"/>
      <c r="AD9" s="84"/>
      <c r="AE9" s="84"/>
    </row>
    <row r="10" customFormat="false" ht="6" hidden="false" customHeight="true" outlineLevel="0" collapsed="false">
      <c r="A10" s="80"/>
      <c r="B10" s="86"/>
      <c r="C10" s="86"/>
      <c r="D10" s="83"/>
      <c r="E10" s="83"/>
      <c r="F10" s="86"/>
      <c r="G10" s="90"/>
      <c r="H10" s="86"/>
      <c r="I10" s="86"/>
      <c r="J10" s="86"/>
      <c r="K10" s="83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4"/>
      <c r="AC10" s="84"/>
      <c r="AD10" s="84"/>
      <c r="AE10" s="84"/>
    </row>
    <row r="11" s="99" customFormat="true" ht="27.75" hidden="false" customHeight="true" outlineLevel="0" collapsed="false">
      <c r="A11" s="80"/>
      <c r="B11" s="91" t="s">
        <v>728</v>
      </c>
      <c r="C11" s="92" t="s">
        <v>729</v>
      </c>
      <c r="D11" s="93" t="s">
        <v>730</v>
      </c>
      <c r="E11" s="94" t="s">
        <v>731</v>
      </c>
      <c r="F11" s="93" t="s">
        <v>732</v>
      </c>
      <c r="G11" s="95" t="s">
        <v>733</v>
      </c>
      <c r="H11" s="94" t="s">
        <v>734</v>
      </c>
      <c r="I11" s="92" t="s">
        <v>735</v>
      </c>
      <c r="J11" s="92" t="s">
        <v>736</v>
      </c>
      <c r="K11" s="96" t="s">
        <v>737</v>
      </c>
      <c r="L11" s="97" t="s">
        <v>738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98"/>
      <c r="AC11" s="98"/>
      <c r="AD11" s="98"/>
      <c r="AE11" s="98"/>
    </row>
    <row r="12" s="99" customFormat="true" ht="27.75" hidden="false" customHeight="true" outlineLevel="0" collapsed="false">
      <c r="A12" s="80"/>
      <c r="B12" s="100" t="s">
        <v>739</v>
      </c>
      <c r="C12" s="92"/>
      <c r="D12" s="101" t="s">
        <v>740</v>
      </c>
      <c r="E12" s="94"/>
      <c r="F12" s="102" t="n">
        <f aca="false">DUrb!C41</f>
        <v>69</v>
      </c>
      <c r="G12" s="95"/>
      <c r="H12" s="94"/>
      <c r="I12" s="92"/>
      <c r="J12" s="92"/>
      <c r="K12" s="96"/>
      <c r="L12" s="97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98"/>
      <c r="AC12" s="98"/>
      <c r="AD12" s="98"/>
      <c r="AE12" s="98"/>
    </row>
    <row r="13" s="99" customFormat="true" ht="27.75" hidden="false" customHeight="true" outlineLevel="0" collapsed="false">
      <c r="A13" s="80"/>
      <c r="B13" s="100" t="s">
        <v>739</v>
      </c>
      <c r="C13" s="92"/>
      <c r="D13" s="101" t="s">
        <v>741</v>
      </c>
      <c r="E13" s="94"/>
      <c r="F13" s="102" t="n">
        <f aca="false">DUrb!D41</f>
        <v>0</v>
      </c>
      <c r="G13" s="103" t="n">
        <f aca="false">IF(F12=0,"",F13/F12)</f>
        <v>0</v>
      </c>
      <c r="H13" s="94"/>
      <c r="I13" s="94"/>
      <c r="J13" s="92"/>
      <c r="K13" s="96"/>
      <c r="L13" s="97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98"/>
      <c r="AC13" s="98"/>
      <c r="AD13" s="98"/>
      <c r="AE13" s="98"/>
    </row>
    <row r="14" s="99" customFormat="true" ht="27.75" hidden="false" customHeight="true" outlineLevel="0" collapsed="false">
      <c r="A14" s="80"/>
      <c r="B14" s="100" t="s">
        <v>739</v>
      </c>
      <c r="C14" s="92"/>
      <c r="D14" s="104" t="s">
        <v>742</v>
      </c>
      <c r="E14" s="94"/>
      <c r="F14" s="102"/>
      <c r="G14" s="95"/>
      <c r="H14" s="94"/>
      <c r="I14" s="92"/>
      <c r="J14" s="92"/>
      <c r="K14" s="96"/>
      <c r="L14" s="97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98"/>
      <c r="AC14" s="98"/>
      <c r="AD14" s="98"/>
      <c r="AE14" s="98"/>
    </row>
    <row r="15" s="99" customFormat="true" ht="27.75" hidden="false" customHeight="true" outlineLevel="0" collapsed="false">
      <c r="A15" s="80"/>
      <c r="B15" s="105" t="s">
        <v>739</v>
      </c>
      <c r="C15" s="92"/>
      <c r="D15" s="106" t="s">
        <v>743</v>
      </c>
      <c r="E15" s="94"/>
      <c r="F15" s="107"/>
      <c r="G15" s="108"/>
      <c r="H15" s="94"/>
      <c r="I15" s="92"/>
      <c r="J15" s="92"/>
      <c r="K15" s="96"/>
      <c r="L15" s="97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98"/>
      <c r="AC15" s="98"/>
      <c r="AD15" s="98"/>
      <c r="AE15" s="98"/>
    </row>
    <row r="16" s="99" customFormat="true" ht="60.75" hidden="false" customHeight="true" outlineLevel="0" collapsed="false">
      <c r="A16" s="80"/>
      <c r="B16" s="109" t="s">
        <v>744</v>
      </c>
      <c r="C16" s="110" t="s">
        <v>143</v>
      </c>
      <c r="D16" s="111" t="s">
        <v>745</v>
      </c>
      <c r="E16" s="110" t="s">
        <v>746</v>
      </c>
      <c r="F16" s="112" t="s">
        <v>747</v>
      </c>
      <c r="G16" s="112" t="str">
        <f aca="false">IF(F16="NA","",IF(F16="SI",1,0))</f>
        <v/>
      </c>
      <c r="H16" s="113" t="n">
        <v>100</v>
      </c>
      <c r="I16" s="114" t="str">
        <f aca="false">IF(G16="","",IF(G16=0,0,IF(G16&gt;0,(H16*G16))))</f>
        <v/>
      </c>
      <c r="J16" s="115" t="str">
        <f aca="false">IF(SUM(M16)=0,"-",SUM(I16)/SUM(M16))</f>
        <v>-</v>
      </c>
      <c r="K16" s="116" t="s">
        <v>748</v>
      </c>
      <c r="L16" s="117" t="s">
        <v>749</v>
      </c>
      <c r="M16" s="118" t="str">
        <f aca="false">IF(F16="NA","No aplica",H16)</f>
        <v>No aplica</v>
      </c>
      <c r="N16" s="119"/>
      <c r="O16" s="119"/>
      <c r="P16" s="119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98"/>
      <c r="AC16" s="98"/>
      <c r="AD16" s="98"/>
      <c r="AE16" s="98"/>
    </row>
    <row r="17" s="99" customFormat="true" ht="60.75" hidden="false" customHeight="true" outlineLevel="0" collapsed="false">
      <c r="A17" s="80"/>
      <c r="B17" s="120" t="s">
        <v>750</v>
      </c>
      <c r="C17" s="121" t="s">
        <v>114</v>
      </c>
      <c r="D17" s="122" t="s">
        <v>751</v>
      </c>
      <c r="E17" s="121" t="s">
        <v>752</v>
      </c>
      <c r="F17" s="123" t="s">
        <v>747</v>
      </c>
      <c r="G17" s="123" t="str">
        <f aca="false">IF(F17="NA","",IF(F17="SI",1,0))</f>
        <v/>
      </c>
      <c r="H17" s="121" t="n">
        <v>100</v>
      </c>
      <c r="I17" s="124" t="str">
        <f aca="false">IF(G17="","",IF(G17=0,0,IF(G17&gt;0,(H17*G17))))</f>
        <v/>
      </c>
      <c r="J17" s="125" t="str">
        <f aca="false">IF(SUM(M17)=0,"-",SUM(I17)/SUM(M17))</f>
        <v>-</v>
      </c>
      <c r="K17" s="116" t="s">
        <v>748</v>
      </c>
      <c r="L17" s="117" t="s">
        <v>753</v>
      </c>
      <c r="M17" s="118" t="str">
        <f aca="false">IF(F17="NA","No aplica",H17)</f>
        <v>No aplica</v>
      </c>
      <c r="N17" s="119"/>
      <c r="O17" s="119"/>
      <c r="P17" s="119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98"/>
      <c r="AC17" s="98"/>
      <c r="AD17" s="98"/>
      <c r="AE17" s="98"/>
    </row>
    <row r="18" s="99" customFormat="true" ht="75" hidden="false" customHeight="true" outlineLevel="0" collapsed="false">
      <c r="A18" s="80"/>
      <c r="B18" s="109" t="s">
        <v>754</v>
      </c>
      <c r="C18" s="110" t="s">
        <v>143</v>
      </c>
      <c r="D18" s="126" t="s">
        <v>755</v>
      </c>
      <c r="E18" s="127" t="s">
        <v>756</v>
      </c>
      <c r="F18" s="128" t="s">
        <v>747</v>
      </c>
      <c r="G18" s="128" t="str">
        <f aca="false">IF(F18="NA","",IF(F18="SI",1,0))</f>
        <v/>
      </c>
      <c r="H18" s="127" t="n">
        <v>50</v>
      </c>
      <c r="I18" s="129" t="str">
        <f aca="false">IF(G18="","",IF(G18=0,0,IF(G18&gt;0,(H18*G18))))</f>
        <v/>
      </c>
      <c r="J18" s="115" t="str">
        <f aca="false">IF(SUM(M18:M19)=0,"-",SUM(I18:I19)/SUM(M18:M19))</f>
        <v>-</v>
      </c>
      <c r="K18" s="116" t="s">
        <v>748</v>
      </c>
      <c r="L18" s="117" t="s">
        <v>749</v>
      </c>
      <c r="M18" s="118" t="str">
        <f aca="false">IF(F18="NA","No aplica",H18)</f>
        <v>No aplica</v>
      </c>
      <c r="N18" s="119"/>
      <c r="O18" s="119"/>
      <c r="P18" s="119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98"/>
      <c r="AC18" s="98"/>
      <c r="AD18" s="98"/>
      <c r="AE18" s="98"/>
    </row>
    <row r="19" s="99" customFormat="true" ht="60.75" hidden="false" customHeight="true" outlineLevel="0" collapsed="false">
      <c r="A19" s="80"/>
      <c r="B19" s="109"/>
      <c r="C19" s="110"/>
      <c r="D19" s="130" t="s">
        <v>757</v>
      </c>
      <c r="E19" s="131" t="s">
        <v>758</v>
      </c>
      <c r="F19" s="132" t="s">
        <v>747</v>
      </c>
      <c r="G19" s="132" t="str">
        <f aca="false">IF(F19="NA","",IF(F19="SI",1,0))</f>
        <v/>
      </c>
      <c r="H19" s="131" t="n">
        <v>50</v>
      </c>
      <c r="I19" s="133" t="str">
        <f aca="false">IF(G19="","",IF(G19=0,0,IF(G19&gt;0,(H19*G19))))</f>
        <v/>
      </c>
      <c r="J19" s="115"/>
      <c r="K19" s="116" t="s">
        <v>748</v>
      </c>
      <c r="L19" s="117" t="s">
        <v>749</v>
      </c>
      <c r="M19" s="118" t="str">
        <f aca="false">IF(F19="NA","No aplica",H19)</f>
        <v>No aplica</v>
      </c>
      <c r="N19" s="119"/>
      <c r="O19" s="119"/>
      <c r="P19" s="119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98"/>
      <c r="AC19" s="98"/>
      <c r="AD19" s="98"/>
      <c r="AE19" s="98"/>
    </row>
    <row r="20" s="99" customFormat="true" ht="47.25" hidden="false" customHeight="true" outlineLevel="0" collapsed="false">
      <c r="A20" s="80"/>
      <c r="B20" s="134" t="s">
        <v>759</v>
      </c>
      <c r="C20" s="135" t="s">
        <v>114</v>
      </c>
      <c r="D20" s="136" t="s">
        <v>760</v>
      </c>
      <c r="E20" s="135" t="s">
        <v>761</v>
      </c>
      <c r="F20" s="137" t="s">
        <v>747</v>
      </c>
      <c r="G20" s="137" t="str">
        <f aca="false">IF(F20="NA","",IF(F20="SI",1,0))</f>
        <v/>
      </c>
      <c r="H20" s="135" t="n">
        <v>10</v>
      </c>
      <c r="I20" s="138" t="str">
        <f aca="false">IF(G20="","",IF(G20=0,0,IF(G20&gt;0,(H20*G20))))</f>
        <v/>
      </c>
      <c r="J20" s="139" t="str">
        <f aca="false">IF(SUM(M20:M30)=0,"-",SUM(I20:I30)/SUM(M20:M30))</f>
        <v>-</v>
      </c>
      <c r="K20" s="116" t="s">
        <v>748</v>
      </c>
      <c r="L20" s="117" t="s">
        <v>762</v>
      </c>
      <c r="M20" s="118" t="str">
        <f aca="false">IF(F20="NA","No aplica",H20)</f>
        <v>No aplica</v>
      </c>
      <c r="N20" s="119"/>
      <c r="O20" s="119"/>
      <c r="P20" s="11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98"/>
      <c r="AC20" s="98"/>
      <c r="AD20" s="98"/>
      <c r="AE20" s="98"/>
    </row>
    <row r="21" s="99" customFormat="true" ht="47.25" hidden="false" customHeight="true" outlineLevel="0" collapsed="false">
      <c r="A21" s="80"/>
      <c r="B21" s="134"/>
      <c r="C21" s="135"/>
      <c r="D21" s="140" t="s">
        <v>763</v>
      </c>
      <c r="E21" s="141" t="s">
        <v>764</v>
      </c>
      <c r="F21" s="141" t="s">
        <v>747</v>
      </c>
      <c r="G21" s="142" t="str">
        <f aca="false">IF(F21="NA","",IF(F21&lt;20,1-(F21*5/100),IF(F21&gt;10,0)))</f>
        <v/>
      </c>
      <c r="H21" s="141" t="n">
        <v>12</v>
      </c>
      <c r="I21" s="143" t="str">
        <f aca="false">IF(G21="","",IF(G21=0,0,IF(G21&gt;0,(H21*G21))))</f>
        <v/>
      </c>
      <c r="J21" s="139"/>
      <c r="K21" s="116" t="s">
        <v>765</v>
      </c>
      <c r="L21" s="117" t="s">
        <v>749</v>
      </c>
      <c r="M21" s="144" t="str">
        <f aca="false">IF(F21="NA","No aplica",H21)</f>
        <v>No aplica</v>
      </c>
      <c r="N21" s="119"/>
      <c r="O21" s="119"/>
      <c r="P21" s="119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98"/>
      <c r="AC21" s="98"/>
      <c r="AD21" s="98"/>
      <c r="AE21" s="98"/>
    </row>
    <row r="22" s="99" customFormat="true" ht="47.25" hidden="false" customHeight="true" outlineLevel="0" collapsed="false">
      <c r="A22" s="80"/>
      <c r="B22" s="134"/>
      <c r="C22" s="135"/>
      <c r="D22" s="140"/>
      <c r="E22" s="141"/>
      <c r="F22" s="141"/>
      <c r="G22" s="142"/>
      <c r="H22" s="141"/>
      <c r="I22" s="143"/>
      <c r="J22" s="139"/>
      <c r="K22" s="116"/>
      <c r="L22" s="117"/>
      <c r="M22" s="144"/>
      <c r="N22" s="119"/>
      <c r="O22" s="119"/>
      <c r="P22" s="119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98"/>
      <c r="AC22" s="98"/>
      <c r="AD22" s="98"/>
      <c r="AE22" s="98"/>
    </row>
    <row r="23" s="99" customFormat="true" ht="47.25" hidden="false" customHeight="true" outlineLevel="0" collapsed="false">
      <c r="A23" s="80"/>
      <c r="B23" s="134"/>
      <c r="C23" s="135"/>
      <c r="D23" s="145" t="s">
        <v>766</v>
      </c>
      <c r="E23" s="141" t="s">
        <v>767</v>
      </c>
      <c r="F23" s="141" t="s">
        <v>747</v>
      </c>
      <c r="G23" s="142" t="str">
        <f aca="false">IF(F23="NA","",1-(F23/F14))</f>
        <v/>
      </c>
      <c r="H23" s="141" t="n">
        <v>10</v>
      </c>
      <c r="I23" s="143" t="str">
        <f aca="false">IF(G23="","",IF(G23=0,0,IF(G23&gt;0,(H23*G23))))</f>
        <v/>
      </c>
      <c r="J23" s="139"/>
      <c r="K23" s="116" t="s">
        <v>748</v>
      </c>
      <c r="L23" s="117" t="s">
        <v>749</v>
      </c>
      <c r="M23" s="118" t="str">
        <f aca="false">IF(F23="NA","No aplica",H23)</f>
        <v>No aplica</v>
      </c>
      <c r="N23" s="119"/>
      <c r="O23" s="119"/>
      <c r="P23" s="119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98"/>
      <c r="AC23" s="98"/>
      <c r="AD23" s="98"/>
      <c r="AE23" s="98"/>
    </row>
    <row r="24" s="99" customFormat="true" ht="60.75" hidden="false" customHeight="true" outlineLevel="0" collapsed="false">
      <c r="B24" s="134"/>
      <c r="C24" s="135"/>
      <c r="D24" s="140" t="s">
        <v>768</v>
      </c>
      <c r="E24" s="141" t="s">
        <v>746</v>
      </c>
      <c r="F24" s="142" t="s">
        <v>747</v>
      </c>
      <c r="G24" s="142" t="str">
        <f aca="false">IF(F24="NA","",IF(F24="SI",1,0))</f>
        <v/>
      </c>
      <c r="H24" s="141" t="n">
        <v>21</v>
      </c>
      <c r="I24" s="143" t="str">
        <f aca="false">IF(G24="","",IF(G24=0,0,IF(G24&gt;0,(H24*G24))))</f>
        <v/>
      </c>
      <c r="J24" s="139"/>
      <c r="K24" s="146" t="s">
        <v>769</v>
      </c>
      <c r="L24" s="147" t="s">
        <v>770</v>
      </c>
      <c r="M24" s="148" t="str">
        <f aca="false">IF(F24="NA","No aplica",H24)</f>
        <v>No aplica</v>
      </c>
    </row>
    <row r="25" s="99" customFormat="true" ht="60.75" hidden="false" customHeight="true" outlineLevel="0" collapsed="false">
      <c r="B25" s="134"/>
      <c r="C25" s="135"/>
      <c r="D25" s="140"/>
      <c r="E25" s="141"/>
      <c r="F25" s="142"/>
      <c r="G25" s="142"/>
      <c r="H25" s="141"/>
      <c r="I25" s="143"/>
      <c r="J25" s="139"/>
      <c r="K25" s="146"/>
      <c r="L25" s="147"/>
      <c r="M25" s="148"/>
    </row>
    <row r="26" s="99" customFormat="true" ht="48.75" hidden="false" customHeight="true" outlineLevel="0" collapsed="false">
      <c r="B26" s="134"/>
      <c r="C26" s="135"/>
      <c r="D26" s="149" t="s">
        <v>771</v>
      </c>
      <c r="E26" s="141" t="s">
        <v>772</v>
      </c>
      <c r="F26" s="142" t="s">
        <v>747</v>
      </c>
      <c r="G26" s="142" t="str">
        <f aca="false">IF(F26="NA","",IF(F26="SI",1,0))</f>
        <v/>
      </c>
      <c r="H26" s="141" t="n">
        <v>11</v>
      </c>
      <c r="I26" s="143" t="str">
        <f aca="false">IF(G26="","",IF(G26=0,0,IF(G26&gt;0,(H26*G26))))</f>
        <v/>
      </c>
      <c r="J26" s="139"/>
      <c r="K26" s="146" t="s">
        <v>769</v>
      </c>
      <c r="L26" s="147" t="s">
        <v>749</v>
      </c>
      <c r="M26" s="150" t="str">
        <f aca="false">IF(F26="NA","No aplica",H26)</f>
        <v>No aplica</v>
      </c>
    </row>
    <row r="27" s="99" customFormat="true" ht="48.75" hidden="false" customHeight="true" outlineLevel="0" collapsed="false">
      <c r="B27" s="134"/>
      <c r="C27" s="135"/>
      <c r="D27" s="151" t="s">
        <v>773</v>
      </c>
      <c r="E27" s="141" t="s">
        <v>746</v>
      </c>
      <c r="F27" s="142" t="s">
        <v>747</v>
      </c>
      <c r="G27" s="142" t="str">
        <f aca="false">IF(F27="NA","",IF(F27="Si",1,0))</f>
        <v/>
      </c>
      <c r="H27" s="141" t="n">
        <v>11</v>
      </c>
      <c r="I27" s="143" t="str">
        <f aca="false">IF(G27="","",IF(G27=0,0,IF(G27&gt;0,(H27*G27))))</f>
        <v/>
      </c>
      <c r="J27" s="139"/>
      <c r="K27" s="146" t="s">
        <v>769</v>
      </c>
      <c r="L27" s="147" t="s">
        <v>749</v>
      </c>
      <c r="M27" s="150" t="str">
        <f aca="false">IF(F27="NA","No aplica",H27)</f>
        <v>No aplica</v>
      </c>
    </row>
    <row r="28" s="80" customFormat="true" ht="48.75" hidden="false" customHeight="true" outlineLevel="0" collapsed="false">
      <c r="B28" s="134"/>
      <c r="C28" s="135"/>
      <c r="D28" s="151" t="s">
        <v>774</v>
      </c>
      <c r="E28" s="141" t="s">
        <v>746</v>
      </c>
      <c r="F28" s="142" t="s">
        <v>747</v>
      </c>
      <c r="G28" s="142" t="str">
        <f aca="false">IF(F28="NA","",IF(F28="Si",1,0))</f>
        <v/>
      </c>
      <c r="H28" s="141" t="n">
        <v>9</v>
      </c>
      <c r="I28" s="143" t="str">
        <f aca="false">IF(G28="","",IF(G28=0,0,IF(G28&gt;0,(H28*G28))))</f>
        <v/>
      </c>
      <c r="J28" s="139"/>
      <c r="K28" s="116" t="s">
        <v>769</v>
      </c>
      <c r="L28" s="117" t="s">
        <v>749</v>
      </c>
      <c r="M28" s="118" t="str">
        <f aca="false">IF(F28="NA","No aplica",H28)</f>
        <v>No aplica</v>
      </c>
      <c r="N28" s="119"/>
      <c r="O28" s="119"/>
      <c r="P28" s="119"/>
    </row>
    <row r="29" s="80" customFormat="true" ht="48.75" hidden="false" customHeight="true" outlineLevel="0" collapsed="false">
      <c r="B29" s="134"/>
      <c r="C29" s="135"/>
      <c r="D29" s="151" t="s">
        <v>775</v>
      </c>
      <c r="E29" s="141" t="s">
        <v>746</v>
      </c>
      <c r="F29" s="142" t="s">
        <v>747</v>
      </c>
      <c r="G29" s="142" t="str">
        <f aca="false">IF(F29="NA","",IF(F29="Si",1,0))</f>
        <v/>
      </c>
      <c r="H29" s="141" t="n">
        <v>8</v>
      </c>
      <c r="I29" s="143" t="str">
        <f aca="false">IF(G29="","",IF(G29=0,0,IF(G29&gt;0,(H29*G29))))</f>
        <v/>
      </c>
      <c r="J29" s="139"/>
      <c r="K29" s="116" t="s">
        <v>769</v>
      </c>
      <c r="L29" s="117" t="s">
        <v>776</v>
      </c>
      <c r="M29" s="118" t="str">
        <f aca="false">IF(F29="NA","No aplica",H29)</f>
        <v>No aplica</v>
      </c>
      <c r="N29" s="119"/>
      <c r="O29" s="119"/>
      <c r="P29" s="119"/>
    </row>
    <row r="30" s="99" customFormat="true" ht="48.75" hidden="false" customHeight="true" outlineLevel="0" collapsed="false">
      <c r="B30" s="134"/>
      <c r="C30" s="152" t="s">
        <v>143</v>
      </c>
      <c r="D30" s="153" t="s">
        <v>777</v>
      </c>
      <c r="E30" s="152" t="s">
        <v>746</v>
      </c>
      <c r="F30" s="154" t="s">
        <v>747</v>
      </c>
      <c r="G30" s="154" t="str">
        <f aca="false">IF(F30="NA","",IF(F30="SI",1,0))</f>
        <v/>
      </c>
      <c r="H30" s="152" t="n">
        <v>8</v>
      </c>
      <c r="I30" s="155" t="str">
        <f aca="false">IF(G30="","",IF(G30=0,0,IF(G30&gt;0,(H30*G30))))</f>
        <v/>
      </c>
      <c r="J30" s="139"/>
      <c r="K30" s="146" t="s">
        <v>769</v>
      </c>
      <c r="L30" s="147" t="s">
        <v>778</v>
      </c>
      <c r="M30" s="150" t="str">
        <f aca="false">IF(F30="NA","No aplica",H30)</f>
        <v>No aplica</v>
      </c>
    </row>
    <row r="31" s="99" customFormat="true" ht="52.5" hidden="false" customHeight="true" outlineLevel="0" collapsed="false">
      <c r="B31" s="109" t="s">
        <v>393</v>
      </c>
      <c r="C31" s="110" t="s">
        <v>779</v>
      </c>
      <c r="D31" s="126" t="s">
        <v>780</v>
      </c>
      <c r="E31" s="127" t="s">
        <v>746</v>
      </c>
      <c r="F31" s="127" t="s">
        <v>747</v>
      </c>
      <c r="G31" s="128" t="str">
        <f aca="false">IF(F31="NA","",IF(F31="SI",1,0))</f>
        <v/>
      </c>
      <c r="H31" s="127" t="n">
        <v>30</v>
      </c>
      <c r="I31" s="129" t="str">
        <f aca="false">IF(G31="","",IF(G31=0,0,IF(G31&gt;0,(H31*G31))))</f>
        <v/>
      </c>
      <c r="J31" s="156" t="str">
        <f aca="false">IF(SUM(M31:M33)=0,"-",SUM(I31:I33)/SUM(M31:M33))</f>
        <v>-</v>
      </c>
      <c r="K31" s="116" t="s">
        <v>769</v>
      </c>
      <c r="L31" s="117" t="s">
        <v>749</v>
      </c>
      <c r="M31" s="118" t="str">
        <f aca="false">IF(F31="NA","No aplica",H31)</f>
        <v>No aplica</v>
      </c>
      <c r="N31" s="119"/>
      <c r="O31" s="119"/>
      <c r="P31" s="11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s="99" customFormat="true" ht="52.5" hidden="false" customHeight="true" outlineLevel="0" collapsed="false">
      <c r="B32" s="109"/>
      <c r="C32" s="110"/>
      <c r="D32" s="157" t="s">
        <v>781</v>
      </c>
      <c r="E32" s="158" t="s">
        <v>746</v>
      </c>
      <c r="F32" s="158" t="s">
        <v>747</v>
      </c>
      <c r="G32" s="159" t="str">
        <f aca="false">IF(F32="NA","",IF(F32="SI",1,0))</f>
        <v/>
      </c>
      <c r="H32" s="158" t="n">
        <v>30</v>
      </c>
      <c r="I32" s="160" t="str">
        <f aca="false">IF(G32="","",IF(G32=0,0,IF(G32&gt;0,(H32*G32))))</f>
        <v/>
      </c>
      <c r="J32" s="156"/>
      <c r="K32" s="116" t="s">
        <v>769</v>
      </c>
      <c r="L32" s="117" t="s">
        <v>749</v>
      </c>
      <c r="M32" s="118" t="str">
        <f aca="false">IF(F32="NA","No aplica",H32)</f>
        <v>No aplica</v>
      </c>
      <c r="N32" s="119"/>
      <c r="O32" s="119"/>
      <c r="P32" s="119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s="99" customFormat="true" ht="52.5" hidden="false" customHeight="true" outlineLevel="0" collapsed="false">
      <c r="B33" s="109"/>
      <c r="C33" s="110"/>
      <c r="D33" s="130" t="s">
        <v>782</v>
      </c>
      <c r="E33" s="131" t="s">
        <v>746</v>
      </c>
      <c r="F33" s="131" t="s">
        <v>747</v>
      </c>
      <c r="G33" s="132" t="str">
        <f aca="false">IF(F33="NA","",IF(F33="SI",1,0))</f>
        <v/>
      </c>
      <c r="H33" s="131" t="n">
        <v>40</v>
      </c>
      <c r="I33" s="133" t="str">
        <f aca="false">IF(G33="","",IF(G33=0,0,IF(G33&gt;0,(H33*G33))))</f>
        <v/>
      </c>
      <c r="J33" s="156"/>
      <c r="K33" s="116" t="s">
        <v>769</v>
      </c>
      <c r="L33" s="117" t="s">
        <v>749</v>
      </c>
      <c r="M33" s="118" t="str">
        <f aca="false">IF(F33="NA","No aplica",H33)</f>
        <v>No aplica</v>
      </c>
      <c r="N33" s="119"/>
      <c r="O33" s="119"/>
      <c r="P33" s="11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s="99" customFormat="true" ht="52.5" hidden="false" customHeight="true" outlineLevel="0" collapsed="false">
      <c r="B34" s="161" t="s">
        <v>783</v>
      </c>
      <c r="C34" s="162" t="s">
        <v>114</v>
      </c>
      <c r="D34" s="163" t="s">
        <v>784</v>
      </c>
      <c r="E34" s="162" t="s">
        <v>746</v>
      </c>
      <c r="F34" s="162" t="s">
        <v>747</v>
      </c>
      <c r="G34" s="164" t="str">
        <f aca="false">IF(F34="NA","",IF(F34="SI",1,0))</f>
        <v/>
      </c>
      <c r="H34" s="162" t="n">
        <v>100</v>
      </c>
      <c r="I34" s="165" t="str">
        <f aca="false">IF(G34="","",IF(G34=0,0,IF(G34&gt;0,(H34*G34))))</f>
        <v/>
      </c>
      <c r="J34" s="166" t="str">
        <f aca="false">IF(SUM(M34)=0,"-",SUM(I34)/SUM(M34))</f>
        <v>-</v>
      </c>
      <c r="K34" s="116" t="s">
        <v>769</v>
      </c>
      <c r="L34" s="117" t="s">
        <v>785</v>
      </c>
      <c r="M34" s="118" t="str">
        <f aca="false">IF(F34="NA","No aplica",H34)</f>
        <v>No aplica</v>
      </c>
      <c r="N34" s="119"/>
      <c r="O34" s="119"/>
      <c r="P34" s="11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="99" customFormat="true" ht="52.5" hidden="false" customHeight="true" outlineLevel="0" collapsed="false">
      <c r="B35" s="109" t="s">
        <v>786</v>
      </c>
      <c r="C35" s="110" t="s">
        <v>779</v>
      </c>
      <c r="D35" s="111" t="s">
        <v>787</v>
      </c>
      <c r="E35" s="110" t="s">
        <v>746</v>
      </c>
      <c r="F35" s="110" t="s">
        <v>747</v>
      </c>
      <c r="G35" s="167" t="str">
        <f aca="false">IF(F35="NA","",IF(F35="SI",1,0))</f>
        <v/>
      </c>
      <c r="H35" s="110" t="n">
        <v>100</v>
      </c>
      <c r="I35" s="110" t="str">
        <f aca="false">IF(G35="","",IF(G35=0,0,IF(G35&gt;0,(H35*G35))))</f>
        <v/>
      </c>
      <c r="J35" s="156" t="str">
        <f aca="false">IF(SUM(M35)=0,"-",SUM(I35)/SUM(M35))</f>
        <v>-</v>
      </c>
      <c r="K35" s="116" t="s">
        <v>749</v>
      </c>
      <c r="L35" s="117" t="s">
        <v>749</v>
      </c>
      <c r="M35" s="118" t="str">
        <f aca="false">IF(F35="NA","No aplica",H35)</f>
        <v>No aplica</v>
      </c>
      <c r="N35" s="119"/>
      <c r="O35" s="119"/>
      <c r="P35" s="119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="99" customFormat="true" ht="52.5" hidden="false" customHeight="true" outlineLevel="0" collapsed="false">
      <c r="B36" s="168" t="s">
        <v>788</v>
      </c>
      <c r="C36" s="169" t="s">
        <v>114</v>
      </c>
      <c r="D36" s="136" t="s">
        <v>789</v>
      </c>
      <c r="E36" s="135" t="s">
        <v>790</v>
      </c>
      <c r="F36" s="170" t="s">
        <v>747</v>
      </c>
      <c r="G36" s="128" t="str">
        <f aca="false">IF(F36="Na","",F36)</f>
        <v/>
      </c>
      <c r="H36" s="135" t="n">
        <v>50</v>
      </c>
      <c r="I36" s="138" t="str">
        <f aca="false">IF(G36="","",IF(G36=0,0,IF(G36&gt;0,(H36*G36))))</f>
        <v/>
      </c>
      <c r="J36" s="115" t="str">
        <f aca="false">IF(SUM(M36:M38)=0,"-",SUM(I36:I38)/SUM(M36:M38))</f>
        <v>-</v>
      </c>
      <c r="K36" s="116" t="s">
        <v>749</v>
      </c>
      <c r="L36" s="117" t="s">
        <v>749</v>
      </c>
      <c r="M36" s="118" t="str">
        <f aca="false">IF(F36="NA","No aplica",H36)</f>
        <v>No aplica</v>
      </c>
      <c r="N36" s="119"/>
      <c r="O36" s="119"/>
      <c r="P36" s="119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="99" customFormat="true" ht="52.5" hidden="false" customHeight="true" outlineLevel="0" collapsed="false">
      <c r="B37" s="168"/>
      <c r="C37" s="169"/>
      <c r="D37" s="145" t="s">
        <v>791</v>
      </c>
      <c r="E37" s="141" t="s">
        <v>792</v>
      </c>
      <c r="F37" s="171" t="s">
        <v>747</v>
      </c>
      <c r="G37" s="159" t="str">
        <f aca="false">IF(F37="Na","",F37)</f>
        <v/>
      </c>
      <c r="H37" s="141" t="n">
        <v>50</v>
      </c>
      <c r="I37" s="143" t="str">
        <f aca="false">IF(G37="","",IF(G37=0,0,IF(G37&gt;0,(H37*G37))))</f>
        <v/>
      </c>
      <c r="J37" s="115"/>
      <c r="K37" s="116" t="s">
        <v>749</v>
      </c>
      <c r="L37" s="117" t="s">
        <v>749</v>
      </c>
      <c r="M37" s="118" t="str">
        <f aca="false">IF(F37="NA","No aplica",H37)</f>
        <v>No aplica</v>
      </c>
      <c r="N37" s="119"/>
      <c r="O37" s="119"/>
      <c r="P37" s="11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="99" customFormat="true" ht="39.75" hidden="false" customHeight="true" outlineLevel="0" collapsed="false">
      <c r="K38" s="116" t="s">
        <v>769</v>
      </c>
      <c r="L38" s="117" t="s">
        <v>749</v>
      </c>
      <c r="M38" s="118" t="n">
        <f aca="false">IF(F38="NA","No aplica",H38)</f>
        <v>0</v>
      </c>
      <c r="N38" s="119"/>
      <c r="O38" s="119"/>
      <c r="P38" s="11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customFormat="false" ht="23.25" hidden="false" customHeight="false" outlineLevel="0" collapsed="false">
      <c r="C39" s="80"/>
      <c r="D39" s="172"/>
      <c r="E39" s="173"/>
      <c r="F39" s="86"/>
      <c r="G39" s="90"/>
      <c r="H39" s="174"/>
      <c r="I39" s="174"/>
      <c r="J39" s="86"/>
      <c r="K39" s="83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customFormat="false" ht="23.25" hidden="false" customHeight="false" outlineLevel="0" collapsed="false">
      <c r="C40" s="80"/>
      <c r="D40" s="172"/>
      <c r="E40" s="175" t="str">
        <f aca="false">D6</f>
        <v>URBANO</v>
      </c>
      <c r="F40" s="175"/>
      <c r="G40" s="175"/>
      <c r="H40" s="176"/>
      <c r="I40" s="86"/>
      <c r="J40" s="86"/>
      <c r="K40" s="83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customFormat="false" ht="21.75" hidden="false" customHeight="true" outlineLevel="0" collapsed="false">
      <c r="C41" s="80"/>
      <c r="D41" s="172"/>
      <c r="E41" s="177" t="s">
        <v>744</v>
      </c>
      <c r="F41" s="178" t="str">
        <f aca="false">J16</f>
        <v>-</v>
      </c>
      <c r="G41" s="178"/>
      <c r="H41" s="80"/>
      <c r="I41" s="86"/>
      <c r="J41" s="86"/>
      <c r="K41" s="83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customFormat="false" ht="21.75" hidden="false" customHeight="true" outlineLevel="0" collapsed="false">
      <c r="C42" s="80"/>
      <c r="D42" s="172"/>
      <c r="E42" s="179" t="s">
        <v>750</v>
      </c>
      <c r="F42" s="180" t="str">
        <f aca="false">J17</f>
        <v>-</v>
      </c>
      <c r="G42" s="180"/>
      <c r="H42" s="80"/>
      <c r="I42" s="80"/>
      <c r="J42" s="80"/>
      <c r="K42" s="83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customFormat="false" ht="21.75" hidden="false" customHeight="true" outlineLevel="0" collapsed="false">
      <c r="C43" s="80"/>
      <c r="D43" s="172"/>
      <c r="E43" s="181" t="s">
        <v>754</v>
      </c>
      <c r="F43" s="182" t="str">
        <f aca="false">J18</f>
        <v>-</v>
      </c>
      <c r="G43" s="182"/>
      <c r="H43" s="83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customFormat="false" ht="21.75" hidden="false" customHeight="true" outlineLevel="0" collapsed="false">
      <c r="C44" s="80"/>
      <c r="D44" s="172"/>
      <c r="E44" s="179" t="s">
        <v>759</v>
      </c>
      <c r="F44" s="180" t="str">
        <f aca="false">J20</f>
        <v>-</v>
      </c>
      <c r="G44" s="180"/>
      <c r="H44" s="83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customFormat="false" ht="21.75" hidden="false" customHeight="true" outlineLevel="0" collapsed="false">
      <c r="C45" s="80"/>
      <c r="D45" s="172"/>
      <c r="E45" s="181" t="s">
        <v>793</v>
      </c>
      <c r="F45" s="182" t="str">
        <f aca="false">J31</f>
        <v>-</v>
      </c>
      <c r="G45" s="182"/>
      <c r="H45" s="8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customFormat="false" ht="21.75" hidden="false" customHeight="true" outlineLevel="0" collapsed="false">
      <c r="C46" s="80"/>
      <c r="D46" s="172"/>
      <c r="E46" s="179" t="s">
        <v>783</v>
      </c>
      <c r="F46" s="180" t="str">
        <f aca="false">J34</f>
        <v>-</v>
      </c>
      <c r="G46" s="180"/>
      <c r="H46" s="8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customFormat="false" ht="21.75" hidden="false" customHeight="true" outlineLevel="0" collapsed="false">
      <c r="C47" s="80"/>
      <c r="D47" s="172"/>
      <c r="E47" s="181" t="s">
        <v>786</v>
      </c>
      <c r="F47" s="182" t="str">
        <f aca="false">J35</f>
        <v>-</v>
      </c>
      <c r="G47" s="182"/>
      <c r="H47" s="8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customFormat="false" ht="21.75" hidden="false" customHeight="true" outlineLevel="0" collapsed="false">
      <c r="C48" s="80"/>
      <c r="D48" s="172"/>
      <c r="E48" s="183" t="s">
        <v>788</v>
      </c>
      <c r="F48" s="184" t="str">
        <f aca="false">J36</f>
        <v>-</v>
      </c>
      <c r="G48" s="184"/>
      <c r="H48" s="83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customFormat="false" ht="53.25" hidden="false" customHeight="true" outlineLevel="0" collapsed="false">
      <c r="C49" s="80"/>
      <c r="D49" s="80"/>
      <c r="E49" s="185" t="s">
        <v>794</v>
      </c>
      <c r="F49" s="186" t="str">
        <f aca="false">IF(COUNT(F41:F48)&gt;0,AVERAGE(F41:F48),"-")</f>
        <v>-</v>
      </c>
      <c r="G49" s="186"/>
      <c r="H49" s="83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</sheetData>
  <mergeCells count="61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5"/>
    <mergeCell ref="E11:E15"/>
    <mergeCell ref="H11:H15"/>
    <mergeCell ref="I11:I15"/>
    <mergeCell ref="J11:J15"/>
    <mergeCell ref="K11:K15"/>
    <mergeCell ref="L11:L15"/>
    <mergeCell ref="B18:B19"/>
    <mergeCell ref="C18:C19"/>
    <mergeCell ref="J18:J19"/>
    <mergeCell ref="B20:B30"/>
    <mergeCell ref="C20:C29"/>
    <mergeCell ref="J20:J30"/>
    <mergeCell ref="D21:D22"/>
    <mergeCell ref="E21:E22"/>
    <mergeCell ref="F21:F22"/>
    <mergeCell ref="G21:G22"/>
    <mergeCell ref="H21:H22"/>
    <mergeCell ref="I21:I22"/>
    <mergeCell ref="K21:K22"/>
    <mergeCell ref="L21:L22"/>
    <mergeCell ref="M21:M22"/>
    <mergeCell ref="D24:D25"/>
    <mergeCell ref="E24:E25"/>
    <mergeCell ref="F24:F25"/>
    <mergeCell ref="G24:G25"/>
    <mergeCell ref="H24:H25"/>
    <mergeCell ref="I24:I25"/>
    <mergeCell ref="K24:K25"/>
    <mergeCell ref="L24:L25"/>
    <mergeCell ref="M24:M25"/>
    <mergeCell ref="B31:B33"/>
    <mergeCell ref="C31:C33"/>
    <mergeCell ref="J31:J33"/>
    <mergeCell ref="B36:B37"/>
    <mergeCell ref="C36:C37"/>
    <mergeCell ref="J36:J37"/>
    <mergeCell ref="E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</mergeCells>
  <conditionalFormatting sqref="G25">
    <cfRule type="cellIs" priority="2" operator="lessThan" aboveAverage="0" equalAverage="0" bottom="0" percent="0" rank="0" text="" dxfId="14">
      <formula>0.9</formula>
    </cfRule>
    <cfRule type="cellIs" priority="3" operator="between" aboveAverage="0" equalAverage="0" bottom="0" percent="0" rank="0" text="" dxfId="15">
      <formula>0.949</formula>
      <formula>0.9</formula>
    </cfRule>
    <cfRule type="cellIs" priority="4" operator="greaterThan" aboveAverage="0" equalAverage="0" bottom="0" percent="0" rank="0" text="" dxfId="16">
      <formula>0.949</formula>
    </cfRule>
  </conditionalFormatting>
  <conditionalFormatting sqref="J20:J30">
    <cfRule type="cellIs" priority="5" operator="greaterThan" aboveAverage="0" equalAverage="0" bottom="0" percent="0" rank="0" text="" dxfId="17">
      <formula>0.949</formula>
    </cfRule>
    <cfRule type="cellIs" priority="6" operator="between" aboveAverage="0" equalAverage="0" bottom="0" percent="0" rank="0" text="" dxfId="18">
      <formula>0.949</formula>
      <formula>0.9</formula>
    </cfRule>
    <cfRule type="cellIs" priority="7" operator="lessThan" aboveAverage="0" equalAverage="0" bottom="0" percent="0" rank="0" text="" dxfId="19">
      <formula>0.9</formula>
    </cfRule>
  </conditionalFormatting>
  <conditionalFormatting sqref="G26:G37 G16:G21 G23:G24">
    <cfRule type="cellIs" priority="8" operator="lessThan" aboveAverage="0" equalAverage="0" bottom="0" percent="0" rank="0" text="" dxfId="20">
      <formula>0.9</formula>
    </cfRule>
    <cfRule type="cellIs" priority="9" operator="between" aboveAverage="0" equalAverage="0" bottom="0" percent="0" rank="0" text="" dxfId="21">
      <formula>0.949</formula>
      <formula>0.9</formula>
    </cfRule>
    <cfRule type="cellIs" priority="10" operator="greaterThan" aboveAverage="0" equalAverage="0" bottom="0" percent="0" rank="0" text="" dxfId="22">
      <formula>0.949</formula>
    </cfRule>
  </conditionalFormatting>
  <conditionalFormatting sqref="J31:J36 J16:J19">
    <cfRule type="cellIs" priority="11" operator="greaterThan" aboveAverage="0" equalAverage="0" bottom="0" percent="0" rank="0" text="" dxfId="23">
      <formula>0.949</formula>
    </cfRule>
    <cfRule type="cellIs" priority="12" operator="between" aboveAverage="0" equalAverage="0" bottom="0" percent="0" rank="0" text="" dxfId="24">
      <formula>0.949</formula>
      <formula>0.9</formula>
    </cfRule>
    <cfRule type="cellIs" priority="13" operator="lessThan" aboveAverage="0" equalAverage="0" bottom="0" percent="0" rank="0" text="" dxfId="25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100" firstPageNumber="1" fitToWidth="1" fitToHeight="0" pageOrder="overThenDown" orientation="portrait" blackAndWhite="false" draft="false" cellComments="none" useFirstPageNumber="tru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O85"/>
  <sheetViews>
    <sheetView showFormulas="false" showGridLines="false" showRowColHeaders="true" showZeros="true" rightToLeft="false" tabSelected="false" showOutlineSymbols="true" defaultGridColor="true" view="pageBreakPreview" topLeftCell="A10" colorId="64" zoomScale="32" zoomScaleNormal="32" zoomScalePageLayoutView="32" workbookViewId="0">
      <selection pane="topLeft" activeCell="B17" activeCellId="0" sqref="B17"/>
    </sheetView>
  </sheetViews>
  <sheetFormatPr defaultColWidth="11.31640625" defaultRowHeight="15" zeroHeight="false" outlineLevelRow="0" outlineLevelCol="0"/>
  <cols>
    <col collapsed="false" customWidth="true" hidden="false" outlineLevel="0" max="1" min="1" style="187" width="13.29"/>
    <col collapsed="false" customWidth="true" hidden="false" outlineLevel="0" max="3" min="2" style="187" width="13.02"/>
    <col collapsed="false" customWidth="true" hidden="false" outlineLevel="0" max="4" min="4" style="187" width="12.42"/>
    <col collapsed="false" customWidth="true" hidden="false" outlineLevel="0" max="6" min="5" style="187" width="9.71"/>
    <col collapsed="false" customWidth="true" hidden="false" outlineLevel="0" max="8" min="7" style="187" width="9.42"/>
    <col collapsed="false" customWidth="true" hidden="false" outlineLevel="0" max="9" min="9" style="187" width="11.42"/>
    <col collapsed="false" customWidth="true" hidden="false" outlineLevel="0" max="10" min="10" style="187" width="9.42"/>
    <col collapsed="false" customWidth="true" hidden="false" outlineLevel="0" max="12" min="11" style="187" width="12.14"/>
    <col collapsed="false" customWidth="true" hidden="false" outlineLevel="0" max="13" min="13" style="187" width="14.01"/>
    <col collapsed="false" customWidth="true" hidden="false" outlineLevel="0" max="17" min="14" style="187" width="11.71"/>
    <col collapsed="false" customWidth="true" hidden="false" outlineLevel="0" max="18" min="18" style="187" width="20.14"/>
    <col collapsed="false" customWidth="true" hidden="false" outlineLevel="0" max="19" min="19" style="187" width="14.28"/>
    <col collapsed="false" customWidth="true" hidden="false" outlineLevel="0" max="20" min="20" style="187" width="12.57"/>
    <col collapsed="false" customWidth="true" hidden="false" outlineLevel="0" max="21" min="21" style="187" width="14.28"/>
    <col collapsed="false" customWidth="true" hidden="false" outlineLevel="0" max="22" min="22" style="187" width="15.71"/>
    <col collapsed="false" customWidth="true" hidden="false" outlineLevel="0" max="29" min="23" style="187" width="12.57"/>
    <col collapsed="false" customWidth="true" hidden="false" outlineLevel="0" max="30" min="30" style="187" width="19.31"/>
    <col collapsed="false" customWidth="true" hidden="false" outlineLevel="0" max="32" min="31" style="187" width="12.57"/>
    <col collapsed="false" customWidth="true" hidden="false" outlineLevel="0" max="33" min="33" style="187" width="29.57"/>
    <col collapsed="false" customWidth="true" hidden="false" outlineLevel="0" max="34" min="34" style="187" width="67.14"/>
    <col collapsed="false" customWidth="true" hidden="false" outlineLevel="0" max="35" min="35" style="187" width="50.87"/>
    <col collapsed="false" customWidth="true" hidden="false" outlineLevel="0" max="36" min="36" style="187" width="15.42"/>
    <col collapsed="false" customWidth="false" hidden="false" outlineLevel="0" max="1025" min="37" style="187" width="11.3"/>
  </cols>
  <sheetData>
    <row r="1" s="190" customFormat="true" ht="51.75" hidden="false" customHeight="true" outlineLevel="0" collapsed="false">
      <c r="A1" s="71"/>
      <c r="B1" s="71"/>
      <c r="C1" s="71"/>
      <c r="D1" s="188" t="s">
        <v>795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361" t="s">
        <v>796</v>
      </c>
      <c r="AI1" s="361"/>
      <c r="AJ1" s="361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361" t="s">
        <v>2</v>
      </c>
      <c r="AI2" s="361"/>
      <c r="AJ2" s="361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361" t="s">
        <v>5</v>
      </c>
      <c r="AI3" s="361"/>
      <c r="AJ3" s="361"/>
    </row>
    <row r="4" customFormat="false" ht="24" hidden="false" customHeight="true" outlineLevel="0" collapsed="false">
      <c r="A4" s="193"/>
      <c r="B4" s="193"/>
      <c r="C4" s="191" t="s">
        <v>797</v>
      </c>
      <c r="D4" s="192" t="str">
        <f aca="false">Urb!D6</f>
        <v>URBANO</v>
      </c>
      <c r="E4" s="192"/>
      <c r="F4" s="191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4" t="s">
        <v>798</v>
      </c>
      <c r="S4" s="194"/>
      <c r="T4" s="194"/>
      <c r="U4" s="194"/>
      <c r="V4" s="195"/>
      <c r="W4" s="196" t="n">
        <v>513</v>
      </c>
      <c r="X4" s="196"/>
      <c r="Y4" s="196"/>
      <c r="Z4" s="196"/>
      <c r="AA4" s="193"/>
      <c r="AB4" s="193"/>
      <c r="AC4" s="193"/>
      <c r="AD4" s="193"/>
      <c r="AE4" s="362" t="s">
        <v>713</v>
      </c>
      <c r="AF4" s="362"/>
      <c r="AG4" s="363" t="str">
        <f aca="false">Urb!D5</f>
        <v>30/Junio/2026</v>
      </c>
      <c r="AH4" s="364"/>
      <c r="AI4" s="200"/>
      <c r="AJ4" s="200"/>
      <c r="AK4" s="193"/>
    </row>
    <row r="5" customFormat="false" ht="24" hidden="false" customHeight="true" outlineLevel="0" collapsed="false">
      <c r="A5" s="193"/>
      <c r="B5" s="193"/>
      <c r="C5" s="201" t="s">
        <v>799</v>
      </c>
      <c r="D5" s="192" t="str">
        <f aca="false">Urb!D7</f>
        <v>Rosario García V.</v>
      </c>
      <c r="E5" s="192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4" t="s">
        <v>800</v>
      </c>
      <c r="S5" s="194"/>
      <c r="T5" s="194"/>
      <c r="U5" s="194"/>
      <c r="V5" s="195"/>
      <c r="W5" s="202" t="n">
        <f aca="false">Urb!F15</f>
        <v>0</v>
      </c>
      <c r="X5" s="202"/>
      <c r="Y5" s="202"/>
      <c r="Z5" s="202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</row>
    <row r="6" s="204" customFormat="true" ht="24" hidden="false" customHeight="true" outlineLevel="0" collapsed="false">
      <c r="A6" s="195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4" t="s">
        <v>801</v>
      </c>
      <c r="S6" s="194"/>
      <c r="T6" s="194"/>
      <c r="U6" s="194"/>
      <c r="V6" s="195"/>
      <c r="W6" s="202" t="n">
        <f aca="false">B30</f>
        <v>8864</v>
      </c>
      <c r="X6" s="202"/>
      <c r="Y6" s="202"/>
      <c r="Z6" s="202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</row>
    <row r="7" s="205" customFormat="true" ht="21.75" hidden="false" customHeight="true" outlineLevel="0" collapsed="false">
      <c r="C7" s="206"/>
      <c r="D7" s="207" t="s">
        <v>802</v>
      </c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93" t="s">
        <v>803</v>
      </c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104"/>
      <c r="AH7" s="104"/>
      <c r="AI7" s="187"/>
      <c r="AJ7" s="187"/>
    </row>
    <row r="8" s="215" customFormat="true" ht="174" hidden="false" customHeight="true" outlineLevel="0" collapsed="false">
      <c r="A8" s="210" t="s">
        <v>9</v>
      </c>
      <c r="B8" s="211" t="s">
        <v>804</v>
      </c>
      <c r="C8" s="212" t="s">
        <v>805</v>
      </c>
      <c r="D8" s="213" t="s">
        <v>87</v>
      </c>
      <c r="E8" s="213" t="s">
        <v>806</v>
      </c>
      <c r="F8" s="213" t="s">
        <v>807</v>
      </c>
      <c r="G8" s="213" t="s">
        <v>808</v>
      </c>
      <c r="H8" s="213" t="s">
        <v>809</v>
      </c>
      <c r="I8" s="213" t="s">
        <v>810</v>
      </c>
      <c r="J8" s="213" t="s">
        <v>811</v>
      </c>
      <c r="K8" s="213" t="s">
        <v>812</v>
      </c>
      <c r="L8" s="213" t="s">
        <v>813</v>
      </c>
      <c r="M8" s="213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213" t="s">
        <v>819</v>
      </c>
      <c r="S8" s="214" t="s">
        <v>820</v>
      </c>
      <c r="T8" s="214" t="s">
        <v>821</v>
      </c>
      <c r="U8" s="214" t="s">
        <v>822</v>
      </c>
      <c r="V8" s="214" t="s">
        <v>92</v>
      </c>
      <c r="W8" s="214" t="s">
        <v>823</v>
      </c>
      <c r="X8" s="214" t="s">
        <v>824</v>
      </c>
      <c r="Y8" s="214" t="s">
        <v>825</v>
      </c>
      <c r="Z8" s="214" t="s">
        <v>826</v>
      </c>
      <c r="AA8" s="214" t="s">
        <v>827</v>
      </c>
      <c r="AB8" s="214" t="s">
        <v>828</v>
      </c>
      <c r="AC8" s="214" t="s">
        <v>829</v>
      </c>
      <c r="AD8" s="214" t="s">
        <v>830</v>
      </c>
      <c r="AE8" s="214" t="s">
        <v>831</v>
      </c>
      <c r="AF8" s="214" t="s">
        <v>832</v>
      </c>
      <c r="AG8" s="210" t="s">
        <v>833</v>
      </c>
      <c r="AH8" s="210" t="s">
        <v>834</v>
      </c>
      <c r="AI8" s="187"/>
      <c r="AJ8" s="187"/>
    </row>
    <row r="9" s="365" customFormat="true" ht="33" hidden="false" customHeight="true" outlineLevel="0" collapsed="false">
      <c r="A9" s="216" t="n">
        <v>60</v>
      </c>
      <c r="B9" s="216" t="n">
        <v>726</v>
      </c>
      <c r="C9" s="216" t="n">
        <v>726</v>
      </c>
      <c r="D9" s="216" t="n">
        <v>0</v>
      </c>
      <c r="E9" s="216" t="n">
        <v>0</v>
      </c>
      <c r="F9" s="216" t="n">
        <v>0</v>
      </c>
      <c r="G9" s="216" t="n">
        <v>0</v>
      </c>
      <c r="H9" s="216" t="n">
        <v>0</v>
      </c>
      <c r="I9" s="216" t="n">
        <v>0</v>
      </c>
      <c r="J9" s="216" t="n">
        <v>0</v>
      </c>
      <c r="K9" s="216" t="n">
        <v>0</v>
      </c>
      <c r="L9" s="216" t="n">
        <v>0</v>
      </c>
      <c r="M9" s="216" t="n">
        <v>0</v>
      </c>
      <c r="N9" s="216" t="n">
        <v>0</v>
      </c>
      <c r="O9" s="216" t="n">
        <v>0</v>
      </c>
      <c r="P9" s="216" t="n">
        <v>0</v>
      </c>
      <c r="Q9" s="216" t="n">
        <v>0</v>
      </c>
      <c r="R9" s="217" t="n">
        <f aca="false">($W$4*(SUM(D9:Q9)))</f>
        <v>0</v>
      </c>
      <c r="S9" s="216" t="n">
        <f aca="false">IFERROR(SUMIF('Exhibiciones '!$E$5:$E$550,A9,'Exhibiciones '!$AF$5:$AF$550),"")</f>
        <v>0</v>
      </c>
      <c r="T9" s="216" t="n">
        <v>0</v>
      </c>
      <c r="U9" s="216" t="n">
        <v>1</v>
      </c>
      <c r="V9" s="216" t="n">
        <v>0</v>
      </c>
      <c r="W9" s="216" t="n">
        <v>0</v>
      </c>
      <c r="X9" s="216" t="n">
        <v>0</v>
      </c>
      <c r="Y9" s="216" t="n">
        <v>0</v>
      </c>
      <c r="Z9" s="216" t="n">
        <v>0</v>
      </c>
      <c r="AA9" s="216" t="n">
        <v>0</v>
      </c>
      <c r="AB9" s="216" t="n">
        <v>0</v>
      </c>
      <c r="AC9" s="216" t="n">
        <v>0</v>
      </c>
      <c r="AD9" s="216" t="n">
        <v>0</v>
      </c>
      <c r="AE9" s="216" t="n">
        <v>0</v>
      </c>
      <c r="AF9" s="216" t="n">
        <v>0</v>
      </c>
      <c r="AG9" s="216" t="n">
        <v>137339</v>
      </c>
      <c r="AH9" s="216" t="str">
        <f aca="false">IFERROR(VLOOKUP(AG9,'Plantilla y Concentrado'!$B$4:$C$677,2,0),"")</f>
        <v>Nicolas De German Nadia Ivonne</v>
      </c>
      <c r="AK9" s="366"/>
      <c r="AL9" s="366"/>
      <c r="AM9" s="366"/>
      <c r="AN9" s="367"/>
      <c r="AO9" s="367"/>
    </row>
    <row r="10" s="365" customFormat="true" ht="33" hidden="false" customHeight="true" outlineLevel="0" collapsed="false">
      <c r="A10" s="220" t="n">
        <v>61</v>
      </c>
      <c r="B10" s="220" t="n">
        <v>809</v>
      </c>
      <c r="C10" s="220" t="n">
        <v>809</v>
      </c>
      <c r="D10" s="220" t="n">
        <v>0</v>
      </c>
      <c r="E10" s="220" t="n">
        <v>0</v>
      </c>
      <c r="F10" s="220" t="n">
        <v>0</v>
      </c>
      <c r="G10" s="220" t="n">
        <v>0</v>
      </c>
      <c r="H10" s="220" t="n">
        <v>0</v>
      </c>
      <c r="I10" s="220" t="n">
        <v>0</v>
      </c>
      <c r="J10" s="220" t="n">
        <v>0</v>
      </c>
      <c r="K10" s="220" t="n">
        <v>0</v>
      </c>
      <c r="L10" s="220" t="n">
        <v>0</v>
      </c>
      <c r="M10" s="220" t="n">
        <v>0</v>
      </c>
      <c r="N10" s="220" t="n">
        <v>0</v>
      </c>
      <c r="O10" s="220" t="n">
        <v>0</v>
      </c>
      <c r="P10" s="220" t="n">
        <v>0</v>
      </c>
      <c r="Q10" s="220" t="n">
        <v>0</v>
      </c>
      <c r="R10" s="368" t="n">
        <f aca="false">($W$4*(SUM(D10:Q10)))</f>
        <v>0</v>
      </c>
      <c r="S10" s="220" t="n">
        <f aca="false">IFERROR(SUMIF('Exhibiciones '!$E$5:$E$550,A10,'Exhibiciones '!$AF$5:$AF$550),"")</f>
        <v>0</v>
      </c>
      <c r="T10" s="220" t="n">
        <v>0</v>
      </c>
      <c r="U10" s="220" t="n">
        <v>0</v>
      </c>
      <c r="V10" s="220" t="n">
        <v>1</v>
      </c>
      <c r="W10" s="220" t="n">
        <v>0</v>
      </c>
      <c r="X10" s="220" t="n">
        <v>0</v>
      </c>
      <c r="Y10" s="220" t="n">
        <v>0</v>
      </c>
      <c r="Z10" s="220" t="n">
        <v>0</v>
      </c>
      <c r="AA10" s="220" t="n">
        <v>0</v>
      </c>
      <c r="AB10" s="220" t="n">
        <v>0</v>
      </c>
      <c r="AC10" s="220" t="n">
        <v>0</v>
      </c>
      <c r="AD10" s="220" t="n">
        <v>0</v>
      </c>
      <c r="AE10" s="220" t="n">
        <v>0</v>
      </c>
      <c r="AF10" s="220" t="n">
        <v>0</v>
      </c>
      <c r="AG10" s="220" t="n">
        <v>145279</v>
      </c>
      <c r="AH10" s="220" t="str">
        <f aca="false">IFERROR(VLOOKUP(AG10,'Plantilla y Concentrado'!$B$4:$C$677,2,0),"")</f>
        <v>Ferrusca Solis Karla Marcela</v>
      </c>
      <c r="AK10" s="366"/>
      <c r="AL10" s="366"/>
      <c r="AM10" s="366"/>
      <c r="AN10" s="367"/>
      <c r="AO10" s="367"/>
    </row>
    <row r="11" s="365" customFormat="true" ht="33" hidden="false" customHeight="true" outlineLevel="0" collapsed="false">
      <c r="A11" s="216" t="n">
        <v>62</v>
      </c>
      <c r="B11" s="216" t="n">
        <v>1006</v>
      </c>
      <c r="C11" s="216" t="n">
        <v>1006</v>
      </c>
      <c r="D11" s="216" t="n">
        <v>1</v>
      </c>
      <c r="E11" s="216" t="n">
        <v>0</v>
      </c>
      <c r="F11" s="216" t="n">
        <v>0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0</v>
      </c>
      <c r="L11" s="216" t="n">
        <v>1</v>
      </c>
      <c r="M11" s="216" t="n">
        <v>0</v>
      </c>
      <c r="N11" s="216" t="n">
        <v>0</v>
      </c>
      <c r="O11" s="216" t="n">
        <v>0</v>
      </c>
      <c r="P11" s="216" t="n">
        <v>0</v>
      </c>
      <c r="Q11" s="216" t="n">
        <v>0</v>
      </c>
      <c r="R11" s="217" t="n">
        <f aca="false">($W$4*(SUM(D11:Q11)))</f>
        <v>1026</v>
      </c>
      <c r="S11" s="216" t="n">
        <f aca="false">IFERROR(SUMIF('Exhibiciones '!$E$5:$E$550,A11,'Exhibiciones '!$AF$5:$AF$550),"")</f>
        <v>0</v>
      </c>
      <c r="T11" s="216" t="n">
        <v>0</v>
      </c>
      <c r="U11" s="216" t="n">
        <v>1</v>
      </c>
      <c r="V11" s="216" t="n">
        <v>0</v>
      </c>
      <c r="W11" s="216" t="n">
        <v>0</v>
      </c>
      <c r="X11" s="216" t="n">
        <v>0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0</v>
      </c>
      <c r="AF11" s="216" t="n">
        <v>0</v>
      </c>
      <c r="AG11" s="216" t="n">
        <v>159880</v>
      </c>
      <c r="AH11" s="216" t="str">
        <f aca="false">IFERROR(VLOOKUP(AG11,'Plantilla y Concentrado'!$B$4:$C$677,2,0),"")</f>
        <v/>
      </c>
      <c r="AK11" s="366"/>
      <c r="AL11" s="366"/>
      <c r="AM11" s="366"/>
      <c r="AN11" s="367"/>
      <c r="AO11" s="367"/>
    </row>
    <row r="12" s="365" customFormat="true" ht="33" hidden="false" customHeight="true" outlineLevel="0" collapsed="false">
      <c r="A12" s="220" t="n">
        <v>63</v>
      </c>
      <c r="B12" s="220" t="n">
        <v>391</v>
      </c>
      <c r="C12" s="220" t="n">
        <v>391</v>
      </c>
      <c r="D12" s="220" t="n">
        <v>0</v>
      </c>
      <c r="E12" s="220" t="n">
        <v>0</v>
      </c>
      <c r="F12" s="220" t="n">
        <v>0</v>
      </c>
      <c r="G12" s="220" t="n">
        <v>0</v>
      </c>
      <c r="H12" s="220" t="n">
        <v>0</v>
      </c>
      <c r="I12" s="220" t="n">
        <v>0</v>
      </c>
      <c r="J12" s="220" t="n">
        <v>0</v>
      </c>
      <c r="K12" s="220" t="n">
        <v>0</v>
      </c>
      <c r="L12" s="220" t="n">
        <v>0</v>
      </c>
      <c r="M12" s="220" t="n">
        <v>0</v>
      </c>
      <c r="N12" s="220" t="n">
        <v>0</v>
      </c>
      <c r="O12" s="220" t="n">
        <v>0</v>
      </c>
      <c r="P12" s="220" t="n">
        <v>0</v>
      </c>
      <c r="Q12" s="220" t="n">
        <v>0</v>
      </c>
      <c r="R12" s="368" t="n">
        <f aca="false">($W$4*(SUM(D12:Q12)))</f>
        <v>0</v>
      </c>
      <c r="S12" s="220" t="n">
        <f aca="false">IFERROR(SUMIF('Exhibiciones '!$E$5:$E$550,A12,'Exhibiciones '!$AF$5:$AF$550),"")</f>
        <v>0</v>
      </c>
      <c r="T12" s="220" t="n">
        <v>0</v>
      </c>
      <c r="U12" s="220" t="n">
        <v>0</v>
      </c>
      <c r="V12" s="220" t="n">
        <v>0</v>
      </c>
      <c r="W12" s="220" t="n">
        <v>0</v>
      </c>
      <c r="X12" s="220" t="n">
        <v>0</v>
      </c>
      <c r="Y12" s="220" t="n">
        <v>0</v>
      </c>
      <c r="Z12" s="220" t="n">
        <v>0</v>
      </c>
      <c r="AA12" s="220" t="n">
        <v>0</v>
      </c>
      <c r="AB12" s="220" t="n">
        <v>0</v>
      </c>
      <c r="AC12" s="220" t="n">
        <v>0</v>
      </c>
      <c r="AD12" s="220" t="n">
        <v>0</v>
      </c>
      <c r="AE12" s="220" t="n">
        <v>0</v>
      </c>
      <c r="AF12" s="220" t="n">
        <v>0</v>
      </c>
      <c r="AG12" s="220" t="n">
        <v>155312</v>
      </c>
      <c r="AH12" s="220" t="str">
        <f aca="false">IFERROR(VLOOKUP(AG12,'Plantilla y Concentrado'!$B$4:$C$677,2,0),"")</f>
        <v>Rosas Paniagua Elizabeth</v>
      </c>
      <c r="AK12" s="366"/>
      <c r="AL12" s="366"/>
      <c r="AM12" s="366"/>
      <c r="AN12" s="367"/>
      <c r="AO12" s="367"/>
    </row>
    <row r="13" s="365" customFormat="true" ht="33" hidden="false" customHeight="true" outlineLevel="0" collapsed="false">
      <c r="A13" s="216" t="n">
        <v>64</v>
      </c>
      <c r="B13" s="216" t="n">
        <v>898</v>
      </c>
      <c r="C13" s="216" t="n">
        <v>898</v>
      </c>
      <c r="D13" s="216" t="n">
        <v>1</v>
      </c>
      <c r="E13" s="216" t="n">
        <v>0</v>
      </c>
      <c r="F13" s="216" t="n">
        <v>0</v>
      </c>
      <c r="G13" s="216" t="n">
        <v>0</v>
      </c>
      <c r="H13" s="216" t="n">
        <v>0</v>
      </c>
      <c r="I13" s="216" t="n">
        <v>0</v>
      </c>
      <c r="J13" s="216" t="n">
        <v>0</v>
      </c>
      <c r="K13" s="216" t="n">
        <v>0</v>
      </c>
      <c r="L13" s="216" t="n">
        <v>0</v>
      </c>
      <c r="M13" s="216" t="n">
        <v>0</v>
      </c>
      <c r="N13" s="216" t="n">
        <v>0</v>
      </c>
      <c r="O13" s="216" t="n">
        <v>0</v>
      </c>
      <c r="P13" s="216" t="n">
        <v>0</v>
      </c>
      <c r="Q13" s="216" t="n">
        <v>0</v>
      </c>
      <c r="R13" s="217" t="n">
        <f aca="false">($W$4*(SUM(D13:Q13)))</f>
        <v>513</v>
      </c>
      <c r="S13" s="216" t="n">
        <f aca="false">IFERROR(SUMIF('Exhibiciones '!$E$5:$E$550,A13,'Exhibiciones '!$AF$5:$AF$550),"")</f>
        <v>0</v>
      </c>
      <c r="T13" s="216" t="n">
        <f aca="false">IFERROR(SUMIF('Exhibiciones '!$E$5:$E$550,A13,'Exhibiciones '!$AG$5:$AG$550),"-")</f>
        <v>0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</v>
      </c>
      <c r="AD13" s="216" t="n">
        <v>0</v>
      </c>
      <c r="AE13" s="216" t="n">
        <v>0</v>
      </c>
      <c r="AF13" s="216" t="n">
        <v>0</v>
      </c>
      <c r="AG13" s="216" t="n">
        <v>160212</v>
      </c>
      <c r="AH13" s="216" t="str">
        <f aca="false">IFERROR(VLOOKUP(AG13,'Plantilla y Concentrado'!$B$4:$C$677,2,0),"")</f>
        <v/>
      </c>
      <c r="AK13" s="366"/>
      <c r="AL13" s="366"/>
      <c r="AM13" s="366"/>
      <c r="AN13" s="367"/>
      <c r="AO13" s="367"/>
    </row>
    <row r="14" s="365" customFormat="true" ht="33" hidden="false" customHeight="true" outlineLevel="0" collapsed="false">
      <c r="A14" s="220" t="n">
        <v>65</v>
      </c>
      <c r="B14" s="220" t="n">
        <v>345</v>
      </c>
      <c r="C14" s="220" t="n">
        <v>338</v>
      </c>
      <c r="D14" s="220" t="n">
        <v>0</v>
      </c>
      <c r="E14" s="220" t="n">
        <v>0</v>
      </c>
      <c r="F14" s="220" t="n">
        <v>0</v>
      </c>
      <c r="G14" s="220" t="n">
        <v>0</v>
      </c>
      <c r="H14" s="220" t="n">
        <v>0</v>
      </c>
      <c r="I14" s="220" t="n">
        <v>0</v>
      </c>
      <c r="J14" s="220" t="n">
        <v>0</v>
      </c>
      <c r="K14" s="220" t="n">
        <v>0</v>
      </c>
      <c r="L14" s="220" t="n">
        <v>0</v>
      </c>
      <c r="M14" s="220" t="n">
        <v>0</v>
      </c>
      <c r="N14" s="220" t="n">
        <v>0</v>
      </c>
      <c r="O14" s="220" t="n">
        <v>0</v>
      </c>
      <c r="P14" s="220" t="n">
        <v>0</v>
      </c>
      <c r="Q14" s="220" t="n">
        <v>0</v>
      </c>
      <c r="R14" s="368" t="n">
        <f aca="false">($W$4*(SUM(D14:Q14)))</f>
        <v>0</v>
      </c>
      <c r="S14" s="220" t="n">
        <f aca="false">IFERROR(SUMIF('Exhibiciones '!$E$5:$E$550,A14,'Exhibiciones '!$AF$5:$AF$550),"")</f>
        <v>0</v>
      </c>
      <c r="T14" s="220" t="n">
        <f aca="false">IFERROR(SUMIF('Exhibiciones '!$E$5:$E$550,A14,'Exhibiciones '!$AG$5:$AG$550),"-")</f>
        <v>0</v>
      </c>
      <c r="U14" s="220" t="n">
        <v>0</v>
      </c>
      <c r="V14" s="220" t="n">
        <v>0</v>
      </c>
      <c r="W14" s="220" t="n">
        <v>0</v>
      </c>
      <c r="X14" s="220" t="n">
        <v>0</v>
      </c>
      <c r="Y14" s="220" t="n">
        <v>0</v>
      </c>
      <c r="Z14" s="220" t="n">
        <v>0</v>
      </c>
      <c r="AA14" s="220" t="n">
        <v>0</v>
      </c>
      <c r="AB14" s="220" t="n">
        <v>0</v>
      </c>
      <c r="AC14" s="220" t="n">
        <v>0</v>
      </c>
      <c r="AD14" s="220" t="n">
        <v>0</v>
      </c>
      <c r="AE14" s="220" t="n">
        <v>0</v>
      </c>
      <c r="AF14" s="220" t="n">
        <v>0</v>
      </c>
      <c r="AG14" s="220" t="n">
        <v>150549</v>
      </c>
      <c r="AH14" s="220" t="str">
        <f aca="false">IFERROR(VLOOKUP(AG14,'Plantilla y Concentrado'!$B$4:$C$677,2,0),"")</f>
        <v>Vargas Villegas Mariana</v>
      </c>
      <c r="AK14" s="366"/>
      <c r="AL14" s="366"/>
      <c r="AM14" s="366"/>
      <c r="AN14" s="367"/>
      <c r="AO14" s="367"/>
    </row>
    <row r="15" s="365" customFormat="true" ht="33" hidden="false" customHeight="true" outlineLevel="0" collapsed="false">
      <c r="A15" s="216" t="n">
        <v>66</v>
      </c>
      <c r="B15" s="216" t="n">
        <v>502</v>
      </c>
      <c r="C15" s="216" t="n">
        <v>502</v>
      </c>
      <c r="D15" s="216" t="n">
        <v>0</v>
      </c>
      <c r="E15" s="216" t="n">
        <v>0</v>
      </c>
      <c r="F15" s="216" t="n">
        <v>0</v>
      </c>
      <c r="G15" s="216" t="n">
        <v>0</v>
      </c>
      <c r="H15" s="216" t="n">
        <v>0</v>
      </c>
      <c r="I15" s="216" t="n">
        <v>0</v>
      </c>
      <c r="J15" s="216" t="n">
        <v>0</v>
      </c>
      <c r="K15" s="216" t="n">
        <v>0</v>
      </c>
      <c r="L15" s="216" t="n">
        <v>0</v>
      </c>
      <c r="M15" s="216" t="n">
        <v>0</v>
      </c>
      <c r="N15" s="216" t="n">
        <v>0</v>
      </c>
      <c r="O15" s="216" t="n">
        <v>0</v>
      </c>
      <c r="P15" s="216" t="n">
        <v>0</v>
      </c>
      <c r="Q15" s="216" t="n">
        <v>0</v>
      </c>
      <c r="R15" s="217" t="n">
        <f aca="false">($W$4*(SUM(D15:Q15)))</f>
        <v>0</v>
      </c>
      <c r="S15" s="216" t="n">
        <f aca="false">IFERROR(SUMIF('Exhibiciones '!$E$5:$E$550,A15,'Exhibiciones '!$AF$5:$AF$550),"")</f>
        <v>0</v>
      </c>
      <c r="T15" s="216" t="n">
        <v>0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6" t="n">
        <v>0</v>
      </c>
      <c r="AD15" s="216" t="n">
        <v>0</v>
      </c>
      <c r="AE15" s="216" t="n">
        <v>0</v>
      </c>
      <c r="AF15" s="216" t="n">
        <v>0</v>
      </c>
      <c r="AG15" s="216" t="n">
        <v>139272</v>
      </c>
      <c r="AH15" s="216" t="str">
        <f aca="false">IFERROR(VLOOKUP(AG15,'Plantilla y Concentrado'!$B$4:$C$677,2,0),"")</f>
        <v>Guzman Navarrete Arlen Esmeralda</v>
      </c>
      <c r="AK15" s="366"/>
      <c r="AL15" s="366"/>
      <c r="AM15" s="366"/>
      <c r="AN15" s="367"/>
      <c r="AO15" s="367"/>
    </row>
    <row r="16" s="365" customFormat="true" ht="33" hidden="false" customHeight="true" outlineLevel="0" collapsed="false">
      <c r="A16" s="220" t="n">
        <v>67</v>
      </c>
      <c r="B16" s="220" t="n">
        <v>659</v>
      </c>
      <c r="C16" s="220" t="n">
        <v>642</v>
      </c>
      <c r="D16" s="220" t="n">
        <v>0</v>
      </c>
      <c r="E16" s="220" t="n">
        <v>0</v>
      </c>
      <c r="F16" s="220" t="n">
        <v>0</v>
      </c>
      <c r="G16" s="220" t="n">
        <v>0</v>
      </c>
      <c r="H16" s="220" t="n">
        <v>0</v>
      </c>
      <c r="I16" s="220" t="n">
        <v>0</v>
      </c>
      <c r="J16" s="220" t="n">
        <v>0</v>
      </c>
      <c r="K16" s="220" t="n">
        <v>0</v>
      </c>
      <c r="L16" s="220" t="n">
        <v>0</v>
      </c>
      <c r="M16" s="220" t="n">
        <v>0</v>
      </c>
      <c r="N16" s="220" t="n">
        <v>0</v>
      </c>
      <c r="O16" s="220" t="n">
        <v>0</v>
      </c>
      <c r="P16" s="220" t="n">
        <v>0</v>
      </c>
      <c r="Q16" s="220" t="n">
        <v>0</v>
      </c>
      <c r="R16" s="368" t="n">
        <f aca="false">($W$4*(SUM(D16:Q16)))</f>
        <v>0</v>
      </c>
      <c r="S16" s="220" t="n">
        <f aca="false">IFERROR(SUMIF('Exhibiciones '!$E$5:$E$550,A16,'Exhibiciones '!$AF$5:$AF$550),"")</f>
        <v>0</v>
      </c>
      <c r="T16" s="220" t="n">
        <f aca="false">IFERROR(SUMIF('Exhibiciones '!$E$5:$E$550,A16,'Exhibiciones '!$AG$5:$AG$550),"-")</f>
        <v>0</v>
      </c>
      <c r="U16" s="220" t="n">
        <v>0</v>
      </c>
      <c r="V16" s="220" t="n">
        <v>0</v>
      </c>
      <c r="W16" s="220" t="n">
        <v>0</v>
      </c>
      <c r="X16" s="220" t="n">
        <v>0</v>
      </c>
      <c r="Y16" s="220" t="n">
        <v>0</v>
      </c>
      <c r="Z16" s="220" t="n">
        <v>0</v>
      </c>
      <c r="AA16" s="220" t="n">
        <v>0</v>
      </c>
      <c r="AB16" s="220" t="n">
        <v>0</v>
      </c>
      <c r="AC16" s="220" t="n">
        <v>0</v>
      </c>
      <c r="AD16" s="220" t="n">
        <v>0</v>
      </c>
      <c r="AE16" s="220" t="n">
        <v>0</v>
      </c>
      <c r="AF16" s="220" t="n">
        <v>0</v>
      </c>
      <c r="AG16" s="220" t="n">
        <v>138679</v>
      </c>
      <c r="AH16" s="220" t="str">
        <f aca="false">IFERROR(VLOOKUP(AG16,'Plantilla y Concentrado'!$B$4:$C$677,2,0),"")</f>
        <v>Lopez Sebastian Karen Jazmin</v>
      </c>
      <c r="AK16" s="366"/>
      <c r="AL16" s="366"/>
      <c r="AM16" s="366"/>
      <c r="AN16" s="367"/>
      <c r="AO16" s="367"/>
    </row>
    <row r="17" s="365" customFormat="true" ht="33" hidden="false" customHeight="true" outlineLevel="0" collapsed="false">
      <c r="A17" s="216" t="n">
        <v>68</v>
      </c>
      <c r="B17" s="216" t="n">
        <v>793</v>
      </c>
      <c r="C17" s="216" t="n">
        <v>793</v>
      </c>
      <c r="D17" s="216" t="n">
        <v>0</v>
      </c>
      <c r="E17" s="216" t="n">
        <v>0</v>
      </c>
      <c r="F17" s="216" t="n">
        <v>1</v>
      </c>
      <c r="G17" s="216" t="n">
        <v>0</v>
      </c>
      <c r="H17" s="216" t="n">
        <v>0</v>
      </c>
      <c r="I17" s="216" t="n">
        <v>0</v>
      </c>
      <c r="J17" s="216" t="n">
        <v>0</v>
      </c>
      <c r="K17" s="216" t="n">
        <v>0</v>
      </c>
      <c r="L17" s="216" t="n">
        <v>0</v>
      </c>
      <c r="M17" s="216" t="n">
        <v>0</v>
      </c>
      <c r="N17" s="216" t="n">
        <v>0</v>
      </c>
      <c r="O17" s="216" t="n">
        <v>0</v>
      </c>
      <c r="P17" s="216" t="n">
        <v>0</v>
      </c>
      <c r="Q17" s="216" t="n">
        <v>0</v>
      </c>
      <c r="R17" s="217" t="n">
        <f aca="false">($W$4*(SUM(D17:Q17)))</f>
        <v>513</v>
      </c>
      <c r="S17" s="216" t="n">
        <v>0</v>
      </c>
      <c r="T17" s="216" t="n">
        <f aca="false">IFERROR(SUMIF('Exhibiciones '!$E$5:$E$550,A17,'Exhibiciones '!$AG$5:$AG$550),"-")</f>
        <v>0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0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0</v>
      </c>
      <c r="AG17" s="216" t="n">
        <v>137339</v>
      </c>
      <c r="AH17" s="216" t="str">
        <f aca="false">IFERROR(VLOOKUP(AG17,'Plantilla y Concentrado'!$B$4:$C$677,2,0),"")</f>
        <v>Nicolas De German Nadia Ivonne</v>
      </c>
      <c r="AK17" s="366"/>
      <c r="AL17" s="366"/>
      <c r="AM17" s="366"/>
      <c r="AN17" s="367"/>
      <c r="AO17" s="367"/>
    </row>
    <row r="18" s="365" customFormat="true" ht="33" hidden="false" customHeight="true" outlineLevel="0" collapsed="false">
      <c r="A18" s="220" t="n">
        <v>69</v>
      </c>
      <c r="B18" s="220" t="n">
        <v>925</v>
      </c>
      <c r="C18" s="220" t="n">
        <v>925</v>
      </c>
      <c r="D18" s="220" t="n">
        <v>0</v>
      </c>
      <c r="E18" s="220" t="n">
        <v>0</v>
      </c>
      <c r="F18" s="220" t="n">
        <v>0</v>
      </c>
      <c r="G18" s="220" t="n">
        <v>0</v>
      </c>
      <c r="H18" s="220" t="n">
        <v>0</v>
      </c>
      <c r="I18" s="220" t="n">
        <v>0</v>
      </c>
      <c r="J18" s="220" t="n">
        <v>0</v>
      </c>
      <c r="K18" s="220" t="n">
        <v>0</v>
      </c>
      <c r="L18" s="220" t="n">
        <v>0</v>
      </c>
      <c r="M18" s="220" t="n">
        <v>0</v>
      </c>
      <c r="N18" s="220" t="n">
        <v>0</v>
      </c>
      <c r="O18" s="220" t="n">
        <v>0</v>
      </c>
      <c r="P18" s="220" t="n">
        <v>0</v>
      </c>
      <c r="Q18" s="220" t="n">
        <v>0</v>
      </c>
      <c r="R18" s="368" t="n">
        <f aca="false">($W$4*(SUM(D18:Q18)))</f>
        <v>0</v>
      </c>
      <c r="S18" s="220" t="n">
        <v>0</v>
      </c>
      <c r="T18" s="220" t="n">
        <f aca="false">IFERROR(SUMIF('Exhibiciones '!$E$5:$E$550,A18,'Exhibiciones '!$AG$5:$AG$550),"-")</f>
        <v>0</v>
      </c>
      <c r="U18" s="220" t="n">
        <v>0</v>
      </c>
      <c r="V18" s="220" t="n">
        <v>0</v>
      </c>
      <c r="W18" s="220" t="n">
        <v>0</v>
      </c>
      <c r="X18" s="220" t="n">
        <v>0</v>
      </c>
      <c r="Y18" s="220" t="n">
        <v>0</v>
      </c>
      <c r="Z18" s="220" t="n">
        <v>0</v>
      </c>
      <c r="AA18" s="220" t="n">
        <v>0</v>
      </c>
      <c r="AB18" s="220" t="n">
        <v>0</v>
      </c>
      <c r="AC18" s="220" t="n">
        <v>0</v>
      </c>
      <c r="AD18" s="220" t="n">
        <v>0</v>
      </c>
      <c r="AE18" s="220" t="n">
        <v>0</v>
      </c>
      <c r="AF18" s="220" t="n">
        <v>0</v>
      </c>
      <c r="AG18" s="220" t="n">
        <v>150549</v>
      </c>
      <c r="AH18" s="220" t="str">
        <f aca="false">IFERROR(VLOOKUP(AG18,'Plantilla y Concentrado'!$B$4:$C$677,2,0),"")</f>
        <v>Vargas Villegas Mariana</v>
      </c>
      <c r="AK18" s="366"/>
      <c r="AL18" s="366"/>
      <c r="AM18" s="366"/>
      <c r="AN18" s="367"/>
      <c r="AO18" s="367"/>
    </row>
    <row r="19" s="365" customFormat="true" ht="33" hidden="false" customHeight="true" outlineLevel="0" collapsed="false">
      <c r="A19" s="216" t="n">
        <v>70</v>
      </c>
      <c r="B19" s="216" t="n">
        <v>643</v>
      </c>
      <c r="C19" s="216" t="n">
        <v>643</v>
      </c>
      <c r="D19" s="216" t="n">
        <v>0</v>
      </c>
      <c r="E19" s="216" t="n">
        <v>0</v>
      </c>
      <c r="F19" s="216" t="n">
        <v>0</v>
      </c>
      <c r="G19" s="216" t="n">
        <v>0</v>
      </c>
      <c r="H19" s="216" t="n">
        <v>0</v>
      </c>
      <c r="I19" s="216" t="n">
        <v>0</v>
      </c>
      <c r="J19" s="216" t="n">
        <v>0</v>
      </c>
      <c r="K19" s="216" t="n">
        <v>0</v>
      </c>
      <c r="L19" s="216" t="n">
        <v>0</v>
      </c>
      <c r="M19" s="216" t="n">
        <v>0</v>
      </c>
      <c r="N19" s="216" t="n">
        <v>0</v>
      </c>
      <c r="O19" s="216" t="n">
        <v>0</v>
      </c>
      <c r="P19" s="216" t="n">
        <v>0</v>
      </c>
      <c r="Q19" s="216" t="n">
        <v>0</v>
      </c>
      <c r="R19" s="217" t="n">
        <f aca="false">($W$4*(SUM(D19:Q19)))</f>
        <v>0</v>
      </c>
      <c r="S19" s="216" t="n">
        <f aca="false">IFERROR(SUMIF('Exhibiciones '!$E$5:$E$550,A19,'Exhibiciones '!$AF$5:$AF$550),"")</f>
        <v>0</v>
      </c>
      <c r="T19" s="216" t="n">
        <f aca="false">IFERROR(SUMIF('Exhibiciones '!$E$5:$E$550,A19,'Exhibiciones '!$AG$5:$AG$550),"-")</f>
        <v>0</v>
      </c>
      <c r="U19" s="216" t="n">
        <v>1</v>
      </c>
      <c r="V19" s="216" t="n">
        <v>3</v>
      </c>
      <c r="W19" s="216" t="n">
        <v>0</v>
      </c>
      <c r="X19" s="216" t="n">
        <v>0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</v>
      </c>
      <c r="AF19" s="216" t="n">
        <v>0</v>
      </c>
      <c r="AG19" s="216" t="n">
        <v>159880</v>
      </c>
      <c r="AH19" s="216" t="str">
        <f aca="false">IFERROR(VLOOKUP(AG19,'Plantilla y Concentrado'!$B$4:$C$677,2,0),"")</f>
        <v/>
      </c>
      <c r="AK19" s="366"/>
      <c r="AL19" s="366"/>
      <c r="AM19" s="366"/>
      <c r="AN19" s="367"/>
      <c r="AO19" s="367"/>
    </row>
    <row r="20" s="365" customFormat="true" ht="33" hidden="false" customHeight="true" outlineLevel="0" collapsed="false">
      <c r="A20" s="220" t="n">
        <v>71</v>
      </c>
      <c r="B20" s="220" t="n">
        <v>800</v>
      </c>
      <c r="C20" s="220" t="n">
        <v>772</v>
      </c>
      <c r="D20" s="220" t="n">
        <v>0</v>
      </c>
      <c r="E20" s="220" t="n">
        <v>0</v>
      </c>
      <c r="F20" s="220" t="n">
        <v>0</v>
      </c>
      <c r="G20" s="220" t="n">
        <v>0</v>
      </c>
      <c r="H20" s="220" t="n">
        <v>0</v>
      </c>
      <c r="I20" s="220" t="n">
        <v>0</v>
      </c>
      <c r="J20" s="220" t="n">
        <v>0</v>
      </c>
      <c r="K20" s="220" t="n">
        <v>0</v>
      </c>
      <c r="L20" s="220" t="n">
        <v>1</v>
      </c>
      <c r="M20" s="220" t="n">
        <v>0</v>
      </c>
      <c r="N20" s="220" t="n">
        <v>0</v>
      </c>
      <c r="O20" s="220" t="n">
        <v>0</v>
      </c>
      <c r="P20" s="220" t="n">
        <v>0</v>
      </c>
      <c r="Q20" s="220" t="n">
        <v>0</v>
      </c>
      <c r="R20" s="368" t="n">
        <f aca="false">($W$4*(SUM(D20:Q20)))</f>
        <v>513</v>
      </c>
      <c r="S20" s="220" t="n">
        <f aca="false">IFERROR(SUMIF('Exhibiciones '!$E$5:$E$550,A20,'Exhibiciones '!$AF$5:$AF$550),"")</f>
        <v>0</v>
      </c>
      <c r="T20" s="220" t="n">
        <f aca="false">IFERROR(SUMIF('Exhibiciones '!$E$5:$E$550,A20,'Exhibiciones '!$AG$5:$AG$550),"-")</f>
        <v>0</v>
      </c>
      <c r="U20" s="220" t="n">
        <v>1</v>
      </c>
      <c r="V20" s="220" t="n">
        <v>5</v>
      </c>
      <c r="W20" s="220" t="n">
        <v>0</v>
      </c>
      <c r="X20" s="220" t="n">
        <v>0</v>
      </c>
      <c r="Y20" s="220" t="n">
        <v>0</v>
      </c>
      <c r="Z20" s="220" t="n">
        <v>0</v>
      </c>
      <c r="AA20" s="220" t="n">
        <v>0</v>
      </c>
      <c r="AB20" s="220" t="n">
        <v>0</v>
      </c>
      <c r="AC20" s="220" t="n">
        <v>0</v>
      </c>
      <c r="AD20" s="220" t="n">
        <v>0</v>
      </c>
      <c r="AE20" s="220" t="n">
        <v>0</v>
      </c>
      <c r="AF20" s="220" t="n">
        <v>0</v>
      </c>
      <c r="AG20" s="220" t="n">
        <v>155312</v>
      </c>
      <c r="AH20" s="220" t="str">
        <f aca="false">IFERROR(VLOOKUP(AG20,'Plantilla y Concentrado'!$B$4:$C$677,2,0),"")</f>
        <v>Rosas Paniagua Elizabeth</v>
      </c>
      <c r="AK20" s="366"/>
      <c r="AL20" s="366"/>
      <c r="AM20" s="366"/>
      <c r="AN20" s="367"/>
      <c r="AO20" s="367"/>
    </row>
    <row r="21" s="365" customFormat="true" ht="33" hidden="false" customHeight="true" outlineLevel="0" collapsed="false">
      <c r="A21" s="216" t="n">
        <v>72</v>
      </c>
      <c r="B21" s="216" t="n">
        <v>367</v>
      </c>
      <c r="C21" s="216" t="n">
        <v>367</v>
      </c>
      <c r="D21" s="216" t="n">
        <v>0</v>
      </c>
      <c r="E21" s="216" t="n">
        <v>0</v>
      </c>
      <c r="F21" s="216" t="n">
        <v>0</v>
      </c>
      <c r="G21" s="216" t="n">
        <v>0</v>
      </c>
      <c r="H21" s="216" t="n">
        <v>0</v>
      </c>
      <c r="I21" s="216" t="n">
        <v>0</v>
      </c>
      <c r="J21" s="216" t="n">
        <v>0</v>
      </c>
      <c r="K21" s="216" t="n">
        <v>0</v>
      </c>
      <c r="L21" s="216" t="n">
        <v>0</v>
      </c>
      <c r="M21" s="216" t="n">
        <v>0</v>
      </c>
      <c r="N21" s="216" t="n">
        <v>0</v>
      </c>
      <c r="O21" s="216" t="n">
        <v>0</v>
      </c>
      <c r="P21" s="216" t="n">
        <v>0</v>
      </c>
      <c r="Q21" s="216" t="n">
        <v>0</v>
      </c>
      <c r="R21" s="217" t="n">
        <f aca="false">($W$4*(SUM(D21:Q21)))</f>
        <v>0</v>
      </c>
      <c r="S21" s="216" t="n">
        <v>0</v>
      </c>
      <c r="T21" s="216" t="n">
        <f aca="false">IFERROR(SUMIF('Exhibiciones '!$E$5:$E$550,A21,'Exhibiciones '!$AG$5:$AG$550),"-")</f>
        <v>0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16" t="n">
        <v>0</v>
      </c>
      <c r="AD21" s="216" t="n">
        <v>0</v>
      </c>
      <c r="AE21" s="216" t="n">
        <v>0</v>
      </c>
      <c r="AF21" s="216" t="n">
        <v>0</v>
      </c>
      <c r="AG21" s="216" t="n">
        <v>138679</v>
      </c>
      <c r="AH21" s="216" t="str">
        <f aca="false">IFERROR(VLOOKUP(AG21,'Plantilla y Concentrado'!$B$4:$C$677,2,0),"")</f>
        <v>Lopez Sebastian Karen Jazmin</v>
      </c>
      <c r="AK21" s="366"/>
      <c r="AL21" s="366"/>
      <c r="AM21" s="366"/>
      <c r="AN21" s="367"/>
      <c r="AO21" s="367"/>
    </row>
    <row r="22" customFormat="false" ht="36.75" hidden="true" customHeight="true" outlineLevel="0" collapsed="false">
      <c r="A22" s="220"/>
      <c r="B22" s="220"/>
      <c r="C22" s="220"/>
      <c r="D22" s="220" t="n">
        <v>0</v>
      </c>
      <c r="E22" s="220" t="n">
        <v>0</v>
      </c>
      <c r="F22" s="220" t="n">
        <v>0</v>
      </c>
      <c r="G22" s="220" t="n">
        <v>0</v>
      </c>
      <c r="H22" s="220" t="n">
        <v>0</v>
      </c>
      <c r="I22" s="220" t="n">
        <v>0</v>
      </c>
      <c r="J22" s="220" t="n">
        <v>0</v>
      </c>
      <c r="K22" s="220" t="n">
        <v>0</v>
      </c>
      <c r="L22" s="220" t="n">
        <v>0</v>
      </c>
      <c r="M22" s="220" t="n">
        <v>0</v>
      </c>
      <c r="N22" s="220" t="n">
        <v>0</v>
      </c>
      <c r="O22" s="220" t="n">
        <v>0</v>
      </c>
      <c r="P22" s="220" t="n">
        <v>0</v>
      </c>
      <c r="Q22" s="220" t="n">
        <v>0</v>
      </c>
      <c r="R22" s="368" t="n">
        <f aca="false">($W$4*(SUM(D22:Q22)))</f>
        <v>0</v>
      </c>
      <c r="S22" s="220" t="n">
        <f aca="false">IFERROR(SUMIF('Exhibiciones '!$E$5:$E$550,A22,'Exhibiciones '!$AF$5:$AF$550),"")</f>
        <v>0</v>
      </c>
      <c r="T22" s="220" t="n">
        <f aca="false">IFERROR(SUMIF('Exhibiciones '!$E$5:$E$550,A22,'Exhibiciones '!$AG$5:$AG$550),"-")</f>
        <v>0</v>
      </c>
      <c r="U22" s="220" t="n">
        <v>0</v>
      </c>
      <c r="V22" s="220" t="n">
        <v>0</v>
      </c>
      <c r="W22" s="220" t="n">
        <v>0</v>
      </c>
      <c r="X22" s="220" t="n">
        <v>0</v>
      </c>
      <c r="Y22" s="220" t="n">
        <v>0</v>
      </c>
      <c r="Z22" s="220" t="n">
        <v>0</v>
      </c>
      <c r="AA22" s="220" t="n">
        <v>0</v>
      </c>
      <c r="AB22" s="220" t="n">
        <v>0</v>
      </c>
      <c r="AC22" s="220" t="n">
        <v>0</v>
      </c>
      <c r="AD22" s="220" t="n">
        <v>0</v>
      </c>
      <c r="AE22" s="220" t="n">
        <v>0</v>
      </c>
      <c r="AF22" s="220" t="n">
        <v>0</v>
      </c>
      <c r="AG22" s="220"/>
      <c r="AH22" s="220" t="str">
        <f aca="false">IFERROR(VLOOKUP(AG22,'Plantilla y Concentrado'!$B$4:$C$677,2,0),"")</f>
        <v/>
      </c>
      <c r="AK22" s="366"/>
      <c r="AL22" s="366"/>
      <c r="AM22" s="366"/>
      <c r="AN22" s="369"/>
      <c r="AO22" s="369"/>
    </row>
    <row r="23" customFormat="false" ht="36.75" hidden="true" customHeight="true" outlineLevel="0" collapsed="false">
      <c r="A23" s="216"/>
      <c r="B23" s="216"/>
      <c r="C23" s="216"/>
      <c r="D23" s="216" t="n">
        <v>0</v>
      </c>
      <c r="E23" s="216" t="n">
        <v>0</v>
      </c>
      <c r="F23" s="216" t="n">
        <v>0</v>
      </c>
      <c r="G23" s="216" t="n">
        <v>0</v>
      </c>
      <c r="H23" s="216" t="n">
        <v>0</v>
      </c>
      <c r="I23" s="216" t="n">
        <v>0</v>
      </c>
      <c r="J23" s="216" t="n">
        <v>0</v>
      </c>
      <c r="K23" s="216" t="n">
        <v>0</v>
      </c>
      <c r="L23" s="216" t="n">
        <v>0</v>
      </c>
      <c r="M23" s="216" t="n">
        <v>0</v>
      </c>
      <c r="N23" s="216" t="n">
        <v>0</v>
      </c>
      <c r="O23" s="216" t="n">
        <v>0</v>
      </c>
      <c r="P23" s="216" t="n">
        <v>0</v>
      </c>
      <c r="Q23" s="216" t="n">
        <v>0</v>
      </c>
      <c r="R23" s="217" t="n">
        <f aca="false">($W$4*(SUM(D23:Q23)))</f>
        <v>0</v>
      </c>
      <c r="S23" s="216" t="n">
        <f aca="false">IFERROR(SUMIF('Exhibiciones '!$E$5:$E$550,A23,'Exhibiciones '!$AF$5:$AF$550),"")</f>
        <v>0</v>
      </c>
      <c r="T23" s="216" t="n">
        <f aca="false">IFERROR(SUMIF('Exhibiciones '!$E$5:$E$550,A23,'Exhibiciones '!$AG$5:$AG$550),"-")</f>
        <v>0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16" t="n">
        <v>0</v>
      </c>
      <c r="AD23" s="216" t="n">
        <v>0</v>
      </c>
      <c r="AE23" s="216" t="n">
        <v>0</v>
      </c>
      <c r="AF23" s="216" t="n">
        <v>0</v>
      </c>
      <c r="AG23" s="216"/>
      <c r="AH23" s="216" t="str">
        <f aca="false">IFERROR(VLOOKUP(AG23,'Plantilla y Concentrado'!$B$4:$C$677,2,0),"")</f>
        <v/>
      </c>
      <c r="AK23" s="366"/>
      <c r="AL23" s="366"/>
      <c r="AM23" s="366"/>
      <c r="AN23" s="369"/>
      <c r="AO23" s="369"/>
    </row>
    <row r="24" customFormat="false" ht="27.75" hidden="true" customHeight="true" outlineLevel="0" collapsed="false">
      <c r="A24" s="220"/>
      <c r="B24" s="220"/>
      <c r="C24" s="220"/>
      <c r="D24" s="220" t="n">
        <v>0</v>
      </c>
      <c r="E24" s="220" t="n">
        <v>0</v>
      </c>
      <c r="F24" s="220" t="n">
        <v>0</v>
      </c>
      <c r="G24" s="220" t="n">
        <v>0</v>
      </c>
      <c r="H24" s="220" t="n">
        <v>0</v>
      </c>
      <c r="I24" s="220" t="n">
        <v>0</v>
      </c>
      <c r="J24" s="220" t="n">
        <v>0</v>
      </c>
      <c r="K24" s="220" t="n">
        <v>0</v>
      </c>
      <c r="L24" s="220" t="n">
        <v>0</v>
      </c>
      <c r="M24" s="220" t="n">
        <v>0</v>
      </c>
      <c r="N24" s="220" t="n">
        <v>0</v>
      </c>
      <c r="O24" s="220" t="n">
        <v>0</v>
      </c>
      <c r="P24" s="220" t="n">
        <v>0</v>
      </c>
      <c r="Q24" s="220" t="n">
        <v>0</v>
      </c>
      <c r="R24" s="368" t="n">
        <f aca="false">($W$4*(SUM(D24:Q24)))</f>
        <v>0</v>
      </c>
      <c r="S24" s="220" t="n">
        <f aca="false">IFERROR(SUMIF('Exhibiciones '!$E$5:$E$550,A24,'Exhibiciones '!$AF$5:$AF$550),"")</f>
        <v>0</v>
      </c>
      <c r="T24" s="220" t="n">
        <f aca="false">IFERROR(SUMIF('Exhibiciones '!$E$5:$E$550,A24,'Exhibiciones '!$AG$5:$AG$550),"-")</f>
        <v>0</v>
      </c>
      <c r="U24" s="220" t="n">
        <v>0</v>
      </c>
      <c r="V24" s="220" t="n">
        <v>0</v>
      </c>
      <c r="W24" s="220" t="n">
        <v>0</v>
      </c>
      <c r="X24" s="220" t="n">
        <v>0</v>
      </c>
      <c r="Y24" s="220" t="n">
        <v>0</v>
      </c>
      <c r="Z24" s="220" t="n">
        <v>0</v>
      </c>
      <c r="AA24" s="220" t="n">
        <v>0</v>
      </c>
      <c r="AB24" s="220" t="n">
        <v>0</v>
      </c>
      <c r="AC24" s="220" t="n">
        <v>0</v>
      </c>
      <c r="AD24" s="220" t="n">
        <v>0</v>
      </c>
      <c r="AE24" s="220" t="n">
        <v>0</v>
      </c>
      <c r="AF24" s="220" t="n">
        <v>0</v>
      </c>
      <c r="AG24" s="220"/>
      <c r="AH24" s="220" t="str">
        <f aca="false">IFERROR(VLOOKUP(AG24,'Plantilla y Concentrado'!$B$4:$C$677,2,0),"")</f>
        <v/>
      </c>
      <c r="AK24" s="366"/>
      <c r="AL24" s="366"/>
      <c r="AM24" s="366"/>
      <c r="AN24" s="369"/>
      <c r="AO24" s="369"/>
    </row>
    <row r="25" customFormat="false" ht="27.75" hidden="true" customHeight="true" outlineLevel="0" collapsed="false">
      <c r="A25" s="216"/>
      <c r="B25" s="216"/>
      <c r="C25" s="216"/>
      <c r="D25" s="216" t="n">
        <v>0</v>
      </c>
      <c r="E25" s="216" t="n">
        <v>0</v>
      </c>
      <c r="F25" s="216" t="n">
        <v>0</v>
      </c>
      <c r="G25" s="216" t="n">
        <v>0</v>
      </c>
      <c r="H25" s="216" t="n">
        <v>0</v>
      </c>
      <c r="I25" s="216" t="n">
        <v>0</v>
      </c>
      <c r="J25" s="216" t="n">
        <v>0</v>
      </c>
      <c r="K25" s="216" t="n">
        <v>0</v>
      </c>
      <c r="L25" s="216" t="n">
        <v>0</v>
      </c>
      <c r="M25" s="216" t="n">
        <v>0</v>
      </c>
      <c r="N25" s="216" t="n">
        <v>0</v>
      </c>
      <c r="O25" s="216" t="n">
        <v>0</v>
      </c>
      <c r="P25" s="216" t="n">
        <v>0</v>
      </c>
      <c r="Q25" s="216" t="n">
        <v>0</v>
      </c>
      <c r="R25" s="217" t="n">
        <f aca="false">($W$4*(SUM(D25:Q25)))</f>
        <v>0</v>
      </c>
      <c r="S25" s="216" t="n">
        <f aca="false">IFERROR(SUMIF('Exhibiciones '!$E$5:$E$550,A25,'Exhibiciones '!$AF$5:$AF$550),"")</f>
        <v>0</v>
      </c>
      <c r="T25" s="216" t="n">
        <f aca="false">IFERROR(SUMIF('Exhibiciones '!$E$5:$E$550,A25,'Exhibiciones '!$AG$5:$AG$550),"-")</f>
        <v>0</v>
      </c>
      <c r="U25" s="216" t="n">
        <v>0</v>
      </c>
      <c r="V25" s="216" t="n">
        <v>0</v>
      </c>
      <c r="W25" s="216" t="n">
        <v>0</v>
      </c>
      <c r="X25" s="216" t="n">
        <v>0</v>
      </c>
      <c r="Y25" s="216" t="n">
        <v>0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6" t="n">
        <v>0</v>
      </c>
      <c r="AG25" s="216"/>
      <c r="AH25" s="216" t="str">
        <f aca="false">IFERROR(VLOOKUP(AG25,'Plantilla y Concentrado'!$B$4:$C$677,2,0),"")</f>
        <v/>
      </c>
      <c r="AK25" s="366"/>
      <c r="AL25" s="366"/>
      <c r="AM25" s="366"/>
      <c r="AN25" s="369"/>
      <c r="AO25" s="369"/>
    </row>
    <row r="26" customFormat="false" ht="27.75" hidden="true" customHeight="true" outlineLevel="0" collapsed="false">
      <c r="A26" s="220"/>
      <c r="B26" s="220"/>
      <c r="C26" s="220"/>
      <c r="D26" s="220" t="n">
        <v>0</v>
      </c>
      <c r="E26" s="220" t="n">
        <v>0</v>
      </c>
      <c r="F26" s="220" t="n">
        <v>0</v>
      </c>
      <c r="G26" s="220" t="n">
        <v>0</v>
      </c>
      <c r="H26" s="220" t="n">
        <v>0</v>
      </c>
      <c r="I26" s="220" t="n">
        <v>0</v>
      </c>
      <c r="J26" s="220" t="n">
        <v>0</v>
      </c>
      <c r="K26" s="220" t="n">
        <v>0</v>
      </c>
      <c r="L26" s="220" t="n">
        <v>0</v>
      </c>
      <c r="M26" s="220" t="n">
        <v>0</v>
      </c>
      <c r="N26" s="220" t="n">
        <v>0</v>
      </c>
      <c r="O26" s="220" t="n">
        <v>0</v>
      </c>
      <c r="P26" s="220" t="n">
        <v>0</v>
      </c>
      <c r="Q26" s="220" t="n">
        <v>0</v>
      </c>
      <c r="R26" s="368" t="n">
        <f aca="false">($W$4*(SUM(D26:Q26)))</f>
        <v>0</v>
      </c>
      <c r="S26" s="220" t="n">
        <f aca="false">IFERROR(SUMIF('Exhibiciones '!$E$5:$E$550,A26,'Exhibiciones '!$AF$5:$AF$550),"")</f>
        <v>0</v>
      </c>
      <c r="T26" s="220" t="n">
        <f aca="false">IFERROR(SUMIF('Exhibiciones '!$E$5:$E$550,A26,'Exhibiciones '!$AG$5:$AG$550),"-")</f>
        <v>0</v>
      </c>
      <c r="U26" s="220" t="n">
        <v>0</v>
      </c>
      <c r="V26" s="220" t="n">
        <v>0</v>
      </c>
      <c r="W26" s="220" t="n">
        <v>0</v>
      </c>
      <c r="X26" s="220" t="n">
        <v>0</v>
      </c>
      <c r="Y26" s="220" t="n">
        <v>0</v>
      </c>
      <c r="Z26" s="220" t="n">
        <v>0</v>
      </c>
      <c r="AA26" s="220" t="n">
        <v>0</v>
      </c>
      <c r="AB26" s="220" t="n">
        <v>0</v>
      </c>
      <c r="AC26" s="220" t="n">
        <v>0</v>
      </c>
      <c r="AD26" s="220" t="n">
        <v>0</v>
      </c>
      <c r="AE26" s="220" t="n">
        <v>0</v>
      </c>
      <c r="AF26" s="220" t="n">
        <v>0</v>
      </c>
      <c r="AG26" s="220"/>
      <c r="AH26" s="220" t="str">
        <f aca="false">IFERROR(VLOOKUP(AG26,'Plantilla y Concentrado'!$B$4:$C$677,2,0),"")</f>
        <v/>
      </c>
      <c r="AK26" s="366"/>
      <c r="AL26" s="366"/>
      <c r="AM26" s="366"/>
      <c r="AN26" s="369"/>
      <c r="AO26" s="369"/>
    </row>
    <row r="27" customFormat="false" ht="27.75" hidden="true" customHeight="true" outlineLevel="0" collapsed="false">
      <c r="A27" s="216"/>
      <c r="B27" s="216"/>
      <c r="C27" s="216"/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216" t="n">
        <v>0</v>
      </c>
      <c r="R27" s="217" t="n">
        <f aca="false">($W$4*(SUM(D27:Q27)))</f>
        <v>0</v>
      </c>
      <c r="S27" s="216" t="n">
        <f aca="false">IFERROR(SUMIF('Exhibiciones '!$E$5:$E$550,A27,'Exhibiciones '!$AF$5:$AF$550),"")</f>
        <v>0</v>
      </c>
      <c r="T27" s="216" t="n">
        <f aca="false">IFERROR(SUMIF('Exhibiciones '!$E$5:$E$550,A27,'Exhibiciones '!$AG$5:$AG$550),"-")</f>
        <v>0</v>
      </c>
      <c r="U27" s="216" t="n">
        <v>0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/>
      <c r="AH27" s="216" t="str">
        <f aca="false">IFERROR(VLOOKUP(AG27,'Plantilla y Concentrado'!$B$4:$C$677,2,0),"")</f>
        <v/>
      </c>
      <c r="AK27" s="366"/>
      <c r="AL27" s="366"/>
      <c r="AM27" s="366"/>
      <c r="AN27" s="369"/>
      <c r="AO27" s="369"/>
    </row>
    <row r="28" customFormat="false" ht="27.75" hidden="true" customHeight="true" outlineLevel="0" collapsed="false">
      <c r="A28" s="220"/>
      <c r="B28" s="220"/>
      <c r="C28" s="220"/>
      <c r="D28" s="220" t="n">
        <v>0</v>
      </c>
      <c r="E28" s="220" t="n">
        <v>0</v>
      </c>
      <c r="F28" s="220" t="n">
        <v>0</v>
      </c>
      <c r="G28" s="220" t="n">
        <v>0</v>
      </c>
      <c r="H28" s="220" t="n">
        <v>0</v>
      </c>
      <c r="I28" s="220" t="n">
        <v>0</v>
      </c>
      <c r="J28" s="220" t="n">
        <v>0</v>
      </c>
      <c r="K28" s="220" t="n">
        <v>0</v>
      </c>
      <c r="L28" s="220" t="n">
        <v>0</v>
      </c>
      <c r="M28" s="220" t="n">
        <v>0</v>
      </c>
      <c r="N28" s="220" t="n">
        <v>0</v>
      </c>
      <c r="O28" s="220" t="n">
        <v>0</v>
      </c>
      <c r="P28" s="220" t="n">
        <v>0</v>
      </c>
      <c r="Q28" s="220" t="n">
        <v>0</v>
      </c>
      <c r="R28" s="368" t="n">
        <f aca="false">($W$4*(SUM(D28:Q28)))</f>
        <v>0</v>
      </c>
      <c r="S28" s="220" t="n">
        <f aca="false">IFERROR(SUMIF('Exhibiciones '!$E$5:$E$550,A28,'Exhibiciones '!$AF$5:$AF$550),"")</f>
        <v>0</v>
      </c>
      <c r="T28" s="220" t="n">
        <f aca="false">IFERROR(SUMIF('Exhibiciones '!$E$5:$E$550,A28,'Exhibiciones '!$AG$5:$AG$550),"-")</f>
        <v>0</v>
      </c>
      <c r="U28" s="220" t="n">
        <v>0</v>
      </c>
      <c r="V28" s="220" t="n">
        <v>0</v>
      </c>
      <c r="W28" s="220" t="n">
        <v>0</v>
      </c>
      <c r="X28" s="220" t="n">
        <v>0</v>
      </c>
      <c r="Y28" s="220" t="n">
        <v>0</v>
      </c>
      <c r="Z28" s="220" t="n">
        <v>0</v>
      </c>
      <c r="AA28" s="220" t="n">
        <v>0</v>
      </c>
      <c r="AB28" s="220" t="n">
        <v>0</v>
      </c>
      <c r="AC28" s="220" t="n">
        <v>0</v>
      </c>
      <c r="AD28" s="220" t="n">
        <v>0</v>
      </c>
      <c r="AE28" s="220" t="n">
        <v>0</v>
      </c>
      <c r="AF28" s="220" t="n">
        <v>0</v>
      </c>
      <c r="AG28" s="220"/>
      <c r="AH28" s="220" t="str">
        <f aca="false">IFERROR(VLOOKUP(AG28,'Plantilla y Concentrado'!$B$4:$C$677,2,0),"")</f>
        <v/>
      </c>
      <c r="AK28" s="366"/>
      <c r="AL28" s="366"/>
      <c r="AM28" s="366"/>
      <c r="AN28" s="369"/>
      <c r="AO28" s="369"/>
    </row>
    <row r="29" customFormat="false" ht="27.75" hidden="true" customHeight="true" outlineLevel="0" collapsed="false">
      <c r="A29" s="216"/>
      <c r="B29" s="216"/>
      <c r="C29" s="216"/>
      <c r="D29" s="216" t="n">
        <v>0</v>
      </c>
      <c r="E29" s="216" t="n">
        <v>0</v>
      </c>
      <c r="F29" s="216" t="n">
        <v>0</v>
      </c>
      <c r="G29" s="216" t="n">
        <v>0</v>
      </c>
      <c r="H29" s="216" t="n">
        <v>0</v>
      </c>
      <c r="I29" s="216" t="n">
        <v>0</v>
      </c>
      <c r="J29" s="216" t="n">
        <v>0</v>
      </c>
      <c r="K29" s="216" t="n">
        <v>0</v>
      </c>
      <c r="L29" s="216" t="n">
        <v>0</v>
      </c>
      <c r="M29" s="216" t="n">
        <v>0</v>
      </c>
      <c r="N29" s="216" t="n">
        <v>0</v>
      </c>
      <c r="O29" s="216" t="n">
        <v>0</v>
      </c>
      <c r="P29" s="216" t="n">
        <v>0</v>
      </c>
      <c r="Q29" s="216" t="n">
        <v>0</v>
      </c>
      <c r="R29" s="217" t="n">
        <f aca="false">($W$4*(SUM(D29:Q29)))</f>
        <v>0</v>
      </c>
      <c r="S29" s="216" t="n">
        <f aca="false">IFERROR(SUMIF('Exhibiciones '!$E$5:$E$550,A29,'Exhibiciones '!$AF$5:$AF$550),"")</f>
        <v>0</v>
      </c>
      <c r="T29" s="216" t="n">
        <f aca="false">IFERROR(SUMIF('Exhibiciones '!$E$5:$E$550,A29,'Exhibiciones '!$AG$5:$AG$550),"-")</f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16" t="n">
        <v>0</v>
      </c>
      <c r="AF29" s="216" t="n">
        <v>0</v>
      </c>
      <c r="AG29" s="216"/>
      <c r="AH29" s="216" t="str">
        <f aca="false">IFERROR(VLOOKUP(AG29,'Plantilla y Concentrado'!$B$4:$C$677,2,0),"")</f>
        <v/>
      </c>
      <c r="AK29" s="366"/>
      <c r="AL29" s="366"/>
      <c r="AM29" s="366"/>
      <c r="AN29" s="369"/>
      <c r="AO29" s="369"/>
    </row>
    <row r="30" s="230" customFormat="true" ht="39.75" hidden="false" customHeight="true" outlineLevel="0" collapsed="false">
      <c r="A30" s="225" t="s">
        <v>82</v>
      </c>
      <c r="B30" s="370" t="n">
        <f aca="false">SUM(B9:B29)</f>
        <v>8864</v>
      </c>
      <c r="C30" s="225" t="n">
        <f aca="false">SUM(C9:C29)</f>
        <v>8812</v>
      </c>
      <c r="D30" s="226" t="n">
        <f aca="false">SUM(D9:D29)</f>
        <v>2</v>
      </c>
      <c r="E30" s="226" t="n">
        <f aca="false">SUM(E9:E29)</f>
        <v>0</v>
      </c>
      <c r="F30" s="226" t="n">
        <f aca="false">SUM(F9:F29)</f>
        <v>1</v>
      </c>
      <c r="G30" s="226" t="n">
        <f aca="false">SUM(G9:G29)</f>
        <v>0</v>
      </c>
      <c r="H30" s="226" t="n">
        <f aca="false">SUM(H9:H29)</f>
        <v>0</v>
      </c>
      <c r="I30" s="226" t="n">
        <f aca="false">SUM(I9:I29)</f>
        <v>0</v>
      </c>
      <c r="J30" s="226" t="n">
        <f aca="false">SUM(J9:J29)</f>
        <v>0</v>
      </c>
      <c r="K30" s="226" t="n">
        <f aca="false">SUM(K9:K29)</f>
        <v>0</v>
      </c>
      <c r="L30" s="226" t="n">
        <f aca="false">SUM(L9:L29)</f>
        <v>2</v>
      </c>
      <c r="M30" s="226" t="n">
        <f aca="false">SUM(M9:M29)</f>
        <v>0</v>
      </c>
      <c r="N30" s="226" t="n">
        <f aca="false">SUM(N9:N29)</f>
        <v>0</v>
      </c>
      <c r="O30" s="226" t="n">
        <f aca="false">SUM(O9:O29)</f>
        <v>0</v>
      </c>
      <c r="P30" s="226" t="n">
        <f aca="false">SUM(P9:P29)</f>
        <v>0</v>
      </c>
      <c r="Q30" s="226" t="n">
        <f aca="false">SUM(Q9:Q29)</f>
        <v>0</v>
      </c>
      <c r="R30" s="371" t="n">
        <f aca="false">SUM(D30:Q30)</f>
        <v>5</v>
      </c>
      <c r="S30" s="372" t="n">
        <f aca="false">SUM(S9:S29)</f>
        <v>0</v>
      </c>
      <c r="T30" s="372" t="n">
        <f aca="false">SUM(T9:T29)</f>
        <v>0</v>
      </c>
      <c r="U30" s="372" t="n">
        <f aca="false">SUM(U9:U29)</f>
        <v>4</v>
      </c>
      <c r="V30" s="372" t="n">
        <f aca="false">SUM(V9:V29)</f>
        <v>9</v>
      </c>
      <c r="W30" s="372" t="n">
        <f aca="false">SUM(W9:W29)</f>
        <v>0</v>
      </c>
      <c r="X30" s="372" t="n">
        <f aca="false">SUM(X9:X29)</f>
        <v>0</v>
      </c>
      <c r="Y30" s="372" t="n">
        <f aca="false">SUM(Y9:Y29)</f>
        <v>0</v>
      </c>
      <c r="Z30" s="372" t="n">
        <f aca="false">SUM(Z9:Z29)</f>
        <v>0</v>
      </c>
      <c r="AA30" s="372" t="n">
        <f aca="false">SUM(AA9:AA29)</f>
        <v>0</v>
      </c>
      <c r="AB30" s="372" t="n">
        <f aca="false">SUM(AB9:AB29)</f>
        <v>0</v>
      </c>
      <c r="AC30" s="372" t="n">
        <f aca="false">SUM(AC9:AC29)</f>
        <v>0</v>
      </c>
      <c r="AD30" s="372" t="n">
        <f aca="false">SUM(AD9:AD29)</f>
        <v>0</v>
      </c>
      <c r="AE30" s="372" t="n">
        <f aca="false">SUM(AE9:AE29)</f>
        <v>0</v>
      </c>
      <c r="AF30" s="372" t="n">
        <f aca="false">SUM(AF9:AF29)</f>
        <v>0</v>
      </c>
      <c r="AG30" s="373"/>
      <c r="AH30" s="373"/>
      <c r="AK30" s="369"/>
      <c r="AL30" s="369"/>
      <c r="AM30" s="369"/>
      <c r="AN30" s="369"/>
      <c r="AO30" s="369"/>
    </row>
    <row r="31" customFormat="false" ht="45" hidden="false" customHeight="true" outlineLevel="0" collapsed="false">
      <c r="A31" s="251" t="s">
        <v>835</v>
      </c>
      <c r="B31" s="251"/>
      <c r="C31" s="251"/>
      <c r="D31" s="374" t="n">
        <f aca="false">($W$4*R30)</f>
        <v>2565</v>
      </c>
      <c r="E31" s="374"/>
      <c r="F31" s="374"/>
      <c r="G31" s="374"/>
      <c r="H31" s="374"/>
      <c r="I31" s="374"/>
      <c r="J31" s="374"/>
      <c r="K31" s="374"/>
      <c r="L31" s="374"/>
      <c r="M31" s="374" t="str">
        <f aca="false">IFERROR(VLOOKUP(#REF!,#REF!,11,0)+VLOOKUP(#REF!,#REF!,11,0)+VLOOKUP(#REF!,#REF!,11,0)+VLOOKUP(#REF!,#REF!,11,0)+VLOOKUP(#REF!,#REF!,11,0),"")</f>
        <v/>
      </c>
      <c r="N31" s="374"/>
      <c r="O31" s="374"/>
      <c r="P31" s="374"/>
      <c r="Q31" s="374"/>
      <c r="R31" s="374"/>
      <c r="S31" s="375" t="s">
        <v>836</v>
      </c>
      <c r="T31" s="375"/>
      <c r="U31" s="375"/>
      <c r="V31" s="375"/>
      <c r="W31" s="375"/>
      <c r="X31" s="375"/>
      <c r="Y31" s="375"/>
      <c r="Z31" s="375"/>
      <c r="AA31" s="375"/>
      <c r="AB31" s="375"/>
      <c r="AC31" s="375"/>
      <c r="AD31" s="375"/>
      <c r="AE31" s="375"/>
      <c r="AF31" s="375"/>
      <c r="AG31" s="376"/>
      <c r="AH31" s="376"/>
      <c r="AI31" s="376"/>
      <c r="AJ31" s="376"/>
      <c r="AK31" s="369"/>
      <c r="AL31" s="369"/>
      <c r="AM31" s="369"/>
      <c r="AN31" s="369"/>
      <c r="AO31" s="369"/>
    </row>
    <row r="32" s="365" customFormat="true" ht="33" hidden="false" customHeight="true" outlineLevel="0" collapsed="false">
      <c r="A32" s="377"/>
      <c r="B32" s="377"/>
      <c r="C32" s="236" t="n">
        <f aca="false">A9</f>
        <v>60</v>
      </c>
      <c r="D32" s="236" t="n">
        <v>0</v>
      </c>
      <c r="E32" s="236" t="n">
        <v>0</v>
      </c>
      <c r="F32" s="236" t="n">
        <v>0</v>
      </c>
      <c r="G32" s="236" t="n">
        <v>0</v>
      </c>
      <c r="H32" s="236" t="n">
        <v>0</v>
      </c>
      <c r="I32" s="236" t="n">
        <v>0</v>
      </c>
      <c r="J32" s="236" t="n">
        <v>0</v>
      </c>
      <c r="K32" s="236" t="n">
        <v>0</v>
      </c>
      <c r="L32" s="236" t="n">
        <v>0</v>
      </c>
      <c r="M32" s="236" t="n">
        <v>0</v>
      </c>
      <c r="N32" s="236" t="n">
        <v>0</v>
      </c>
      <c r="O32" s="236" t="n">
        <v>0</v>
      </c>
      <c r="P32" s="236" t="n">
        <v>0</v>
      </c>
      <c r="Q32" s="236" t="n">
        <v>0</v>
      </c>
      <c r="R32" s="368" t="n">
        <f aca="false">($W$4*(SUM(D32:Q32)))</f>
        <v>0</v>
      </c>
      <c r="S32" s="216" t="n">
        <v>0</v>
      </c>
      <c r="T32" s="216" t="n">
        <v>0</v>
      </c>
      <c r="U32" s="216" t="n">
        <v>1</v>
      </c>
      <c r="V32" s="216" t="n">
        <v>0</v>
      </c>
      <c r="W32" s="236" t="n">
        <v>0</v>
      </c>
      <c r="X32" s="236" t="n">
        <v>0</v>
      </c>
      <c r="Y32" s="236" t="n">
        <v>0</v>
      </c>
      <c r="Z32" s="236" t="n">
        <v>0</v>
      </c>
      <c r="AA32" s="236" t="n">
        <v>0</v>
      </c>
      <c r="AB32" s="236" t="n">
        <v>0</v>
      </c>
      <c r="AC32" s="236" t="n">
        <v>0</v>
      </c>
      <c r="AD32" s="236" t="n">
        <v>0</v>
      </c>
      <c r="AE32" s="236" t="n">
        <v>0</v>
      </c>
      <c r="AF32" s="236" t="n">
        <v>0</v>
      </c>
      <c r="AG32" s="378"/>
      <c r="AH32" s="378"/>
      <c r="AI32" s="378"/>
      <c r="AJ32" s="378"/>
      <c r="AK32" s="367"/>
      <c r="AL32" s="367"/>
      <c r="AM32" s="367"/>
      <c r="AN32" s="367"/>
      <c r="AO32" s="367"/>
    </row>
    <row r="33" s="365" customFormat="true" ht="33" hidden="false" customHeight="true" outlineLevel="0" collapsed="false">
      <c r="A33" s="377"/>
      <c r="B33" s="377"/>
      <c r="C33" s="216" t="n">
        <f aca="false">A10</f>
        <v>61</v>
      </c>
      <c r="D33" s="216" t="n">
        <v>0</v>
      </c>
      <c r="E33" s="216" t="n">
        <v>0</v>
      </c>
      <c r="F33" s="216" t="n">
        <v>0</v>
      </c>
      <c r="G33" s="216" t="n">
        <v>0</v>
      </c>
      <c r="H33" s="216" t="n">
        <v>0</v>
      </c>
      <c r="I33" s="216" t="n">
        <v>0</v>
      </c>
      <c r="J33" s="216" t="n">
        <v>0</v>
      </c>
      <c r="K33" s="216" t="n">
        <v>0</v>
      </c>
      <c r="L33" s="216" t="n">
        <v>0</v>
      </c>
      <c r="M33" s="216" t="n">
        <v>0</v>
      </c>
      <c r="N33" s="216" t="n">
        <v>0</v>
      </c>
      <c r="O33" s="216" t="n">
        <v>0</v>
      </c>
      <c r="P33" s="216" t="n">
        <v>0</v>
      </c>
      <c r="Q33" s="216" t="n">
        <v>0</v>
      </c>
      <c r="R33" s="217" t="n">
        <f aca="false">($W$4*(SUM(D33:Q33)))</f>
        <v>0</v>
      </c>
      <c r="S33" s="220" t="n">
        <v>0</v>
      </c>
      <c r="T33" s="220" t="n">
        <v>0</v>
      </c>
      <c r="U33" s="220" t="n">
        <v>0</v>
      </c>
      <c r="V33" s="220" t="n">
        <v>1</v>
      </c>
      <c r="W33" s="216" t="n">
        <v>0</v>
      </c>
      <c r="X33" s="216" t="n">
        <v>0</v>
      </c>
      <c r="Y33" s="216" t="n">
        <v>0</v>
      </c>
      <c r="Z33" s="216" t="n">
        <v>0</v>
      </c>
      <c r="AA33" s="216" t="n">
        <v>0</v>
      </c>
      <c r="AB33" s="216" t="n">
        <v>0</v>
      </c>
      <c r="AC33" s="216" t="n">
        <v>0</v>
      </c>
      <c r="AD33" s="216" t="n">
        <v>0</v>
      </c>
      <c r="AE33" s="216" t="n">
        <v>0</v>
      </c>
      <c r="AF33" s="216" t="n">
        <v>0</v>
      </c>
      <c r="AG33" s="378"/>
      <c r="AH33" s="378"/>
      <c r="AI33" s="378"/>
      <c r="AJ33" s="378"/>
      <c r="AK33" s="367"/>
      <c r="AL33" s="367"/>
      <c r="AM33" s="367"/>
      <c r="AN33" s="367"/>
      <c r="AO33" s="367"/>
    </row>
    <row r="34" s="365" customFormat="true" ht="33" hidden="false" customHeight="true" outlineLevel="0" collapsed="false">
      <c r="A34" s="377"/>
      <c r="B34" s="377"/>
      <c r="C34" s="236" t="n">
        <f aca="false">A11</f>
        <v>62</v>
      </c>
      <c r="D34" s="236" t="n">
        <v>1</v>
      </c>
      <c r="E34" s="236" t="n">
        <v>0</v>
      </c>
      <c r="F34" s="236" t="n">
        <v>0</v>
      </c>
      <c r="G34" s="236" t="n">
        <v>0</v>
      </c>
      <c r="H34" s="236" t="n">
        <v>0</v>
      </c>
      <c r="I34" s="236" t="n">
        <v>0</v>
      </c>
      <c r="J34" s="236" t="n">
        <v>0</v>
      </c>
      <c r="K34" s="236" t="n">
        <v>0</v>
      </c>
      <c r="L34" s="236" t="n">
        <v>0</v>
      </c>
      <c r="M34" s="236" t="n">
        <v>0</v>
      </c>
      <c r="N34" s="236" t="n">
        <v>0</v>
      </c>
      <c r="O34" s="236" t="n">
        <v>0</v>
      </c>
      <c r="P34" s="236" t="n">
        <v>0</v>
      </c>
      <c r="Q34" s="236" t="n">
        <v>0</v>
      </c>
      <c r="R34" s="368" t="n">
        <f aca="false">($W$4*(SUM(D34:Q34)))</f>
        <v>513</v>
      </c>
      <c r="S34" s="216" t="n">
        <v>0</v>
      </c>
      <c r="T34" s="216" t="n">
        <v>0</v>
      </c>
      <c r="U34" s="216" t="n">
        <v>1</v>
      </c>
      <c r="V34" s="216" t="n">
        <v>0</v>
      </c>
      <c r="W34" s="216" t="n">
        <f aca="false">IFERROR(SUMIF('Exhibiciones '!$E$5:$E$550,E34,'Exhibiciones '!$AF$5:$AF$550),"")</f>
        <v>0</v>
      </c>
      <c r="X34" s="216" t="n">
        <v>0</v>
      </c>
      <c r="Y34" s="236" t="n">
        <v>0</v>
      </c>
      <c r="Z34" s="236" t="n">
        <v>0</v>
      </c>
      <c r="AA34" s="236" t="n">
        <v>0</v>
      </c>
      <c r="AB34" s="236" t="n">
        <v>0</v>
      </c>
      <c r="AC34" s="236" t="n">
        <v>0</v>
      </c>
      <c r="AD34" s="236" t="n">
        <v>0</v>
      </c>
      <c r="AE34" s="236" t="n">
        <v>0</v>
      </c>
      <c r="AF34" s="236" t="n">
        <v>0</v>
      </c>
      <c r="AG34" s="378"/>
      <c r="AH34" s="378"/>
      <c r="AI34" s="378"/>
      <c r="AJ34" s="378"/>
      <c r="AK34" s="367"/>
      <c r="AL34" s="367"/>
      <c r="AM34" s="367"/>
      <c r="AN34" s="367"/>
      <c r="AO34" s="367"/>
    </row>
    <row r="35" s="365" customFormat="true" ht="33" hidden="false" customHeight="true" outlineLevel="0" collapsed="false">
      <c r="A35" s="377"/>
      <c r="B35" s="377"/>
      <c r="C35" s="216" t="n">
        <f aca="false">A12</f>
        <v>63</v>
      </c>
      <c r="D35" s="216" t="n">
        <v>0</v>
      </c>
      <c r="E35" s="216" t="n">
        <v>0</v>
      </c>
      <c r="F35" s="216" t="n">
        <v>0</v>
      </c>
      <c r="G35" s="216" t="n">
        <v>0</v>
      </c>
      <c r="H35" s="216" t="n">
        <v>0</v>
      </c>
      <c r="I35" s="216" t="n">
        <v>0</v>
      </c>
      <c r="J35" s="216" t="n">
        <v>0</v>
      </c>
      <c r="K35" s="216" t="n">
        <v>0</v>
      </c>
      <c r="L35" s="216" t="n">
        <v>0</v>
      </c>
      <c r="M35" s="216" t="n">
        <v>0</v>
      </c>
      <c r="N35" s="216" t="n">
        <v>0</v>
      </c>
      <c r="O35" s="216" t="n">
        <v>0</v>
      </c>
      <c r="P35" s="216" t="n">
        <v>0</v>
      </c>
      <c r="Q35" s="216" t="n">
        <v>0</v>
      </c>
      <c r="R35" s="217" t="n">
        <f aca="false">($W$4*(SUM(D35:Q35)))</f>
        <v>0</v>
      </c>
      <c r="S35" s="220" t="n">
        <v>0</v>
      </c>
      <c r="T35" s="220" t="n">
        <v>0</v>
      </c>
      <c r="U35" s="220" t="n">
        <v>0</v>
      </c>
      <c r="V35" s="220" t="n">
        <v>0</v>
      </c>
      <c r="W35" s="220" t="n">
        <f aca="false">IFERROR(SUMIF('Exhibiciones '!$E$5:$E$550,E35,'Exhibiciones '!$AF$5:$AF$550),"")</f>
        <v>0</v>
      </c>
      <c r="X35" s="220" t="n">
        <f aca="false">IFERROR(SUMIF('Exhibiciones '!$E$5:$E$550,E35,'Exhibiciones '!$AG$5:$AG$550),"-")</f>
        <v>0</v>
      </c>
      <c r="Y35" s="216" t="n">
        <v>0</v>
      </c>
      <c r="Z35" s="216" t="n">
        <v>0</v>
      </c>
      <c r="AA35" s="216" t="n">
        <v>0</v>
      </c>
      <c r="AB35" s="216" t="n">
        <v>0</v>
      </c>
      <c r="AC35" s="216" t="n">
        <v>0</v>
      </c>
      <c r="AD35" s="216" t="n">
        <v>0</v>
      </c>
      <c r="AE35" s="216" t="n">
        <v>0</v>
      </c>
      <c r="AF35" s="216" t="n">
        <v>0</v>
      </c>
      <c r="AG35" s="378"/>
      <c r="AH35" s="378"/>
      <c r="AI35" s="378"/>
      <c r="AJ35" s="378"/>
      <c r="AK35" s="367"/>
      <c r="AL35" s="367"/>
      <c r="AM35" s="367"/>
      <c r="AN35" s="367"/>
      <c r="AO35" s="367"/>
    </row>
    <row r="36" s="365" customFormat="true" ht="33" hidden="false" customHeight="true" outlineLevel="0" collapsed="false">
      <c r="A36" s="377"/>
      <c r="B36" s="377"/>
      <c r="C36" s="236" t="n">
        <f aca="false">A13</f>
        <v>64</v>
      </c>
      <c r="D36" s="236" t="n">
        <v>1</v>
      </c>
      <c r="E36" s="236" t="n">
        <v>0</v>
      </c>
      <c r="F36" s="236" t="n">
        <v>0</v>
      </c>
      <c r="G36" s="236" t="n">
        <v>0</v>
      </c>
      <c r="H36" s="236" t="n">
        <v>0</v>
      </c>
      <c r="I36" s="236" t="n">
        <v>0</v>
      </c>
      <c r="J36" s="236" t="n">
        <v>0</v>
      </c>
      <c r="K36" s="236" t="n">
        <v>0</v>
      </c>
      <c r="L36" s="236" t="n">
        <v>0</v>
      </c>
      <c r="M36" s="236" t="n">
        <v>0</v>
      </c>
      <c r="N36" s="236" t="n">
        <v>0</v>
      </c>
      <c r="O36" s="236" t="n">
        <v>0</v>
      </c>
      <c r="P36" s="236" t="n">
        <v>0</v>
      </c>
      <c r="Q36" s="236" t="n">
        <v>0</v>
      </c>
      <c r="R36" s="368" t="n">
        <f aca="false">($W$4*(SUM(D36:Q36)))</f>
        <v>513</v>
      </c>
      <c r="S36" s="216" t="n">
        <v>0</v>
      </c>
      <c r="T36" s="216" t="n">
        <v>0</v>
      </c>
      <c r="U36" s="216" t="n">
        <v>0</v>
      </c>
      <c r="V36" s="216" t="n">
        <v>0</v>
      </c>
      <c r="W36" s="216" t="n">
        <f aca="false">IFERROR(SUMIF('Exhibiciones '!$E$5:$E$550,E36,'Exhibiciones '!$AF$5:$AF$550),"")</f>
        <v>0</v>
      </c>
      <c r="X36" s="216" t="n">
        <v>0</v>
      </c>
      <c r="Y36" s="236" t="n">
        <v>0</v>
      </c>
      <c r="Z36" s="236" t="n">
        <v>0</v>
      </c>
      <c r="AA36" s="236" t="n">
        <v>0</v>
      </c>
      <c r="AB36" s="236" t="n">
        <v>0</v>
      </c>
      <c r="AC36" s="236" t="n">
        <v>0</v>
      </c>
      <c r="AD36" s="236" t="n">
        <v>0</v>
      </c>
      <c r="AE36" s="236" t="n">
        <v>0</v>
      </c>
      <c r="AF36" s="236" t="n">
        <v>0</v>
      </c>
      <c r="AG36" s="378"/>
      <c r="AH36" s="378"/>
      <c r="AI36" s="378"/>
      <c r="AJ36" s="378"/>
      <c r="AK36" s="367"/>
      <c r="AL36" s="367"/>
      <c r="AM36" s="367"/>
      <c r="AN36" s="367"/>
      <c r="AO36" s="367"/>
    </row>
    <row r="37" s="365" customFormat="true" ht="33" hidden="false" customHeight="true" outlineLevel="0" collapsed="false">
      <c r="A37" s="377"/>
      <c r="B37" s="377"/>
      <c r="C37" s="216" t="n">
        <f aca="false">A14</f>
        <v>65</v>
      </c>
      <c r="D37" s="216" t="n">
        <v>0</v>
      </c>
      <c r="E37" s="216" t="n">
        <v>0</v>
      </c>
      <c r="F37" s="216" t="n">
        <v>0</v>
      </c>
      <c r="G37" s="216" t="n">
        <v>0</v>
      </c>
      <c r="H37" s="216" t="n">
        <v>0</v>
      </c>
      <c r="I37" s="216" t="n">
        <v>0</v>
      </c>
      <c r="J37" s="216" t="n">
        <v>0</v>
      </c>
      <c r="K37" s="216" t="n">
        <v>0</v>
      </c>
      <c r="L37" s="216" t="n">
        <v>0</v>
      </c>
      <c r="M37" s="216" t="n">
        <v>0</v>
      </c>
      <c r="N37" s="216" t="n">
        <v>0</v>
      </c>
      <c r="O37" s="216" t="n">
        <v>0</v>
      </c>
      <c r="P37" s="216" t="n">
        <v>0</v>
      </c>
      <c r="Q37" s="216" t="n">
        <v>0</v>
      </c>
      <c r="R37" s="217" t="n">
        <f aca="false">($W$4*(SUM(D37:Q37)))</f>
        <v>0</v>
      </c>
      <c r="S37" s="220" t="n">
        <v>0</v>
      </c>
      <c r="T37" s="220" t="n">
        <v>0</v>
      </c>
      <c r="U37" s="220" t="n">
        <v>0</v>
      </c>
      <c r="V37" s="220" t="n">
        <v>0</v>
      </c>
      <c r="W37" s="220" t="n">
        <f aca="false">IFERROR(SUMIF('Exhibiciones '!$E$5:$E$550,E37,'Exhibiciones '!$AF$5:$AF$550),"")</f>
        <v>0</v>
      </c>
      <c r="X37" s="220" t="n">
        <v>0</v>
      </c>
      <c r="Y37" s="216" t="n">
        <v>0</v>
      </c>
      <c r="Z37" s="216" t="n">
        <v>0</v>
      </c>
      <c r="AA37" s="216" t="n">
        <v>0</v>
      </c>
      <c r="AB37" s="216" t="n">
        <v>0</v>
      </c>
      <c r="AC37" s="216" t="n">
        <v>0</v>
      </c>
      <c r="AD37" s="216" t="n">
        <v>0</v>
      </c>
      <c r="AE37" s="216" t="n">
        <v>0</v>
      </c>
      <c r="AF37" s="216" t="n">
        <v>0</v>
      </c>
      <c r="AG37" s="378"/>
      <c r="AH37" s="378"/>
      <c r="AI37" s="378"/>
      <c r="AJ37" s="378"/>
    </row>
    <row r="38" s="365" customFormat="true" ht="33" hidden="false" customHeight="true" outlineLevel="0" collapsed="false">
      <c r="A38" s="377"/>
      <c r="B38" s="377"/>
      <c r="C38" s="236" t="n">
        <f aca="false">A15</f>
        <v>66</v>
      </c>
      <c r="D38" s="236" t="n">
        <v>0</v>
      </c>
      <c r="E38" s="236" t="n">
        <v>0</v>
      </c>
      <c r="F38" s="236" t="n">
        <v>0</v>
      </c>
      <c r="G38" s="236" t="n">
        <v>0</v>
      </c>
      <c r="H38" s="236" t="n">
        <v>0</v>
      </c>
      <c r="I38" s="236" t="n">
        <v>0</v>
      </c>
      <c r="J38" s="236" t="n">
        <v>0</v>
      </c>
      <c r="K38" s="236" t="n">
        <v>0</v>
      </c>
      <c r="L38" s="236" t="n">
        <v>0</v>
      </c>
      <c r="M38" s="236" t="n">
        <v>0</v>
      </c>
      <c r="N38" s="236" t="n">
        <v>0</v>
      </c>
      <c r="O38" s="236" t="n">
        <v>0</v>
      </c>
      <c r="P38" s="236" t="n">
        <v>0</v>
      </c>
      <c r="Q38" s="236" t="n">
        <v>0</v>
      </c>
      <c r="R38" s="368" t="n">
        <f aca="false">($W$4*(SUM(D38:Q38)))</f>
        <v>0</v>
      </c>
      <c r="S38" s="216" t="n">
        <v>0</v>
      </c>
      <c r="T38" s="216" t="n">
        <v>0</v>
      </c>
      <c r="U38" s="216" t="n">
        <v>0</v>
      </c>
      <c r="V38" s="216" t="n">
        <v>0</v>
      </c>
      <c r="W38" s="216" t="n">
        <f aca="false">IFERROR(SUMIF('Exhibiciones '!$E$5:$E$550,E38,'Exhibiciones '!$AF$5:$AF$550),"")</f>
        <v>0</v>
      </c>
      <c r="X38" s="216" t="n">
        <f aca="false">IFERROR(SUMIF('Exhibiciones '!$E$5:$E$550,E38,'Exhibiciones '!$AG$5:$AG$550),"-")</f>
        <v>0</v>
      </c>
      <c r="Y38" s="236" t="n">
        <v>0</v>
      </c>
      <c r="Z38" s="236" t="n">
        <v>0</v>
      </c>
      <c r="AA38" s="236" t="n">
        <v>0</v>
      </c>
      <c r="AB38" s="236" t="n">
        <v>0</v>
      </c>
      <c r="AC38" s="236" t="n">
        <v>0</v>
      </c>
      <c r="AD38" s="236" t="n">
        <v>0</v>
      </c>
      <c r="AE38" s="236" t="n">
        <v>0</v>
      </c>
      <c r="AF38" s="236" t="n">
        <v>0</v>
      </c>
      <c r="AG38" s="378"/>
      <c r="AH38" s="378"/>
      <c r="AI38" s="378"/>
      <c r="AJ38" s="378"/>
    </row>
    <row r="39" s="365" customFormat="true" ht="33" hidden="false" customHeight="true" outlineLevel="0" collapsed="false">
      <c r="A39" s="377"/>
      <c r="B39" s="377"/>
      <c r="C39" s="216" t="n">
        <f aca="false">A16</f>
        <v>67</v>
      </c>
      <c r="D39" s="220" t="n">
        <v>0</v>
      </c>
      <c r="E39" s="216" t="n">
        <v>0</v>
      </c>
      <c r="F39" s="216" t="n">
        <v>0</v>
      </c>
      <c r="G39" s="216" t="n">
        <v>0</v>
      </c>
      <c r="H39" s="216" t="n">
        <v>0</v>
      </c>
      <c r="I39" s="216" t="n">
        <v>0</v>
      </c>
      <c r="J39" s="216" t="n">
        <v>0</v>
      </c>
      <c r="K39" s="216" t="n">
        <v>0</v>
      </c>
      <c r="L39" s="216" t="n">
        <v>0</v>
      </c>
      <c r="M39" s="216" t="n">
        <v>0</v>
      </c>
      <c r="N39" s="216" t="n">
        <v>0</v>
      </c>
      <c r="O39" s="216" t="n">
        <v>0</v>
      </c>
      <c r="P39" s="216" t="n">
        <v>0</v>
      </c>
      <c r="Q39" s="216" t="n">
        <v>0</v>
      </c>
      <c r="R39" s="217" t="n">
        <f aca="false">($W$4*(SUM(D39:Q39)))</f>
        <v>0</v>
      </c>
      <c r="S39" s="220" t="n">
        <v>0</v>
      </c>
      <c r="T39" s="220" t="n">
        <v>0</v>
      </c>
      <c r="U39" s="220" t="n">
        <v>0</v>
      </c>
      <c r="V39" s="220" t="n">
        <v>0</v>
      </c>
      <c r="W39" s="220" t="n">
        <f aca="false">IFERROR(SUMIF('Exhibiciones '!$E$5:$E$550,E39,'Exhibiciones '!$AF$5:$AF$550),"")</f>
        <v>0</v>
      </c>
      <c r="X39" s="220" t="n">
        <f aca="false">IFERROR(SUMIF('Exhibiciones '!$E$5:$E$550,E39,'Exhibiciones '!$AG$5:$AG$550),"-")</f>
        <v>0</v>
      </c>
      <c r="Y39" s="216" t="n">
        <v>0</v>
      </c>
      <c r="Z39" s="216" t="n">
        <v>0</v>
      </c>
      <c r="AA39" s="216" t="n">
        <v>0</v>
      </c>
      <c r="AB39" s="216" t="n">
        <v>0</v>
      </c>
      <c r="AC39" s="216" t="n">
        <v>0</v>
      </c>
      <c r="AD39" s="216" t="n">
        <v>0</v>
      </c>
      <c r="AE39" s="216" t="n">
        <v>0</v>
      </c>
      <c r="AF39" s="216" t="n">
        <v>0</v>
      </c>
      <c r="AG39" s="378"/>
      <c r="AH39" s="378"/>
      <c r="AI39" s="378"/>
      <c r="AJ39" s="378"/>
    </row>
    <row r="40" s="365" customFormat="true" ht="33" hidden="false" customHeight="true" outlineLevel="0" collapsed="false">
      <c r="A40" s="377"/>
      <c r="B40" s="377"/>
      <c r="C40" s="236" t="n">
        <f aca="false">A17</f>
        <v>68</v>
      </c>
      <c r="D40" s="216" t="n">
        <v>0</v>
      </c>
      <c r="E40" s="236" t="n">
        <v>0</v>
      </c>
      <c r="F40" s="236" t="n">
        <v>1</v>
      </c>
      <c r="G40" s="236" t="n">
        <v>0</v>
      </c>
      <c r="H40" s="236" t="n">
        <v>0</v>
      </c>
      <c r="I40" s="236" t="n">
        <v>0</v>
      </c>
      <c r="J40" s="236" t="n">
        <v>0</v>
      </c>
      <c r="K40" s="236" t="n">
        <v>0</v>
      </c>
      <c r="L40" s="236" t="n">
        <v>0</v>
      </c>
      <c r="M40" s="236" t="n">
        <v>0</v>
      </c>
      <c r="N40" s="236" t="n">
        <v>0</v>
      </c>
      <c r="O40" s="236" t="n">
        <v>0</v>
      </c>
      <c r="P40" s="236" t="n">
        <v>0</v>
      </c>
      <c r="Q40" s="236" t="n">
        <v>0</v>
      </c>
      <c r="R40" s="368" t="n">
        <f aca="false">($W$4*(SUM(D40:Q40)))</f>
        <v>513</v>
      </c>
      <c r="S40" s="216" t="n">
        <v>0</v>
      </c>
      <c r="T40" s="216" t="n">
        <v>0</v>
      </c>
      <c r="U40" s="216" t="n">
        <v>0</v>
      </c>
      <c r="V40" s="216" t="n">
        <v>0</v>
      </c>
      <c r="W40" s="216" t="n">
        <f aca="false">IFERROR(SUMIF('Exhibiciones '!$E$5:$E$550,E40,'Exhibiciones '!$AF$5:$AF$550),"")</f>
        <v>0</v>
      </c>
      <c r="X40" s="216" t="n">
        <f aca="false">IFERROR(SUMIF('Exhibiciones '!$E$5:$E$550,E40,'Exhibiciones '!$AG$5:$AG$550),"-")</f>
        <v>0</v>
      </c>
      <c r="Y40" s="236" t="n">
        <v>0</v>
      </c>
      <c r="Z40" s="236" t="n">
        <v>0</v>
      </c>
      <c r="AA40" s="236" t="n">
        <v>0</v>
      </c>
      <c r="AB40" s="236" t="n">
        <v>0</v>
      </c>
      <c r="AC40" s="236" t="n">
        <v>0</v>
      </c>
      <c r="AD40" s="236" t="n">
        <v>0</v>
      </c>
      <c r="AE40" s="236" t="n">
        <v>0</v>
      </c>
      <c r="AF40" s="236" t="n">
        <v>0</v>
      </c>
      <c r="AG40" s="378"/>
      <c r="AH40" s="378"/>
      <c r="AI40" s="378"/>
      <c r="AJ40" s="378"/>
    </row>
    <row r="41" s="365" customFormat="true" ht="33" hidden="false" customHeight="true" outlineLevel="0" collapsed="false">
      <c r="A41" s="377"/>
      <c r="B41" s="377"/>
      <c r="C41" s="216" t="n">
        <f aca="false">A18</f>
        <v>69</v>
      </c>
      <c r="D41" s="220" t="n">
        <v>0</v>
      </c>
      <c r="E41" s="220" t="n">
        <v>0</v>
      </c>
      <c r="F41" s="216" t="n">
        <v>0</v>
      </c>
      <c r="G41" s="216" t="n">
        <v>0</v>
      </c>
      <c r="H41" s="216" t="n">
        <v>0</v>
      </c>
      <c r="I41" s="216" t="n">
        <v>0</v>
      </c>
      <c r="J41" s="216" t="n">
        <v>0</v>
      </c>
      <c r="K41" s="216" t="n">
        <v>0</v>
      </c>
      <c r="L41" s="216" t="n">
        <v>0</v>
      </c>
      <c r="M41" s="216" t="n">
        <v>0</v>
      </c>
      <c r="N41" s="216" t="n">
        <v>0</v>
      </c>
      <c r="O41" s="216" t="n">
        <v>0</v>
      </c>
      <c r="P41" s="216" t="n">
        <v>0</v>
      </c>
      <c r="Q41" s="216" t="n">
        <v>0</v>
      </c>
      <c r="R41" s="217" t="n">
        <f aca="false">($W$4*(SUM(D41:Q41)))</f>
        <v>0</v>
      </c>
      <c r="S41" s="220" t="n">
        <v>0</v>
      </c>
      <c r="T41" s="220" t="n">
        <v>0</v>
      </c>
      <c r="U41" s="220" t="n">
        <v>0</v>
      </c>
      <c r="V41" s="220" t="n">
        <v>0</v>
      </c>
      <c r="W41" s="220" t="n">
        <f aca="false">IFERROR(SUMIF('Exhibiciones '!$E$5:$E$550,E41,'Exhibiciones '!$AF$5:$AF$550),"")</f>
        <v>0</v>
      </c>
      <c r="X41" s="220" t="n">
        <f aca="false">IFERROR(SUMIF('Exhibiciones '!$E$5:$E$550,E41,'Exhibiciones '!$AG$5:$AG$550),"-")</f>
        <v>0</v>
      </c>
      <c r="Y41" s="216" t="n">
        <v>0</v>
      </c>
      <c r="Z41" s="216" t="n">
        <v>0</v>
      </c>
      <c r="AA41" s="216" t="n">
        <v>0</v>
      </c>
      <c r="AB41" s="216" t="n">
        <v>0</v>
      </c>
      <c r="AC41" s="216" t="n">
        <v>0</v>
      </c>
      <c r="AD41" s="216" t="n">
        <v>0</v>
      </c>
      <c r="AE41" s="216" t="n">
        <v>0</v>
      </c>
      <c r="AF41" s="216" t="n">
        <v>0</v>
      </c>
      <c r="AG41" s="378"/>
      <c r="AH41" s="378"/>
      <c r="AI41" s="378"/>
      <c r="AJ41" s="378"/>
    </row>
    <row r="42" s="365" customFormat="true" ht="33" hidden="false" customHeight="true" outlineLevel="0" collapsed="false">
      <c r="A42" s="377"/>
      <c r="B42" s="377"/>
      <c r="C42" s="236" t="n">
        <f aca="false">A19</f>
        <v>70</v>
      </c>
      <c r="D42" s="216" t="n">
        <v>0</v>
      </c>
      <c r="E42" s="216" t="n">
        <v>0</v>
      </c>
      <c r="F42" s="236" t="n">
        <v>0</v>
      </c>
      <c r="G42" s="236" t="n">
        <v>0</v>
      </c>
      <c r="H42" s="236" t="n">
        <v>0</v>
      </c>
      <c r="I42" s="236" t="n">
        <v>0</v>
      </c>
      <c r="J42" s="236" t="n">
        <v>0</v>
      </c>
      <c r="K42" s="236" t="n">
        <v>0</v>
      </c>
      <c r="L42" s="236" t="n">
        <v>0</v>
      </c>
      <c r="M42" s="236" t="n">
        <v>0</v>
      </c>
      <c r="N42" s="236" t="n">
        <v>0</v>
      </c>
      <c r="O42" s="236" t="n">
        <v>0</v>
      </c>
      <c r="P42" s="236" t="n">
        <v>0</v>
      </c>
      <c r="Q42" s="236" t="n">
        <v>0</v>
      </c>
      <c r="R42" s="368" t="n">
        <f aca="false">($W$4*(SUM(D42:Q42)))</f>
        <v>0</v>
      </c>
      <c r="S42" s="216" t="n">
        <v>0</v>
      </c>
      <c r="T42" s="216" t="n">
        <v>0</v>
      </c>
      <c r="U42" s="216" t="n">
        <v>1</v>
      </c>
      <c r="V42" s="216" t="n">
        <v>3</v>
      </c>
      <c r="W42" s="216" t="n">
        <f aca="false">IFERROR(SUMIF('Exhibiciones '!$E$5:$E$550,E42,'Exhibiciones '!$AF$5:$AF$550),"")</f>
        <v>0</v>
      </c>
      <c r="X42" s="216" t="n">
        <f aca="false">IFERROR(SUMIF('Exhibiciones '!$E$5:$E$550,E42,'Exhibiciones '!$AG$5:$AG$550),"-")</f>
        <v>0</v>
      </c>
      <c r="Y42" s="236" t="n">
        <v>0</v>
      </c>
      <c r="Z42" s="236" t="n">
        <v>0</v>
      </c>
      <c r="AA42" s="236" t="n">
        <v>0</v>
      </c>
      <c r="AB42" s="236" t="n">
        <v>0</v>
      </c>
      <c r="AC42" s="236" t="n">
        <v>0</v>
      </c>
      <c r="AD42" s="236" t="n">
        <v>0</v>
      </c>
      <c r="AE42" s="236" t="n">
        <v>0</v>
      </c>
      <c r="AF42" s="236" t="n">
        <v>0</v>
      </c>
      <c r="AG42" s="378"/>
      <c r="AH42" s="378"/>
      <c r="AI42" s="378"/>
      <c r="AJ42" s="378"/>
    </row>
    <row r="43" s="365" customFormat="true" ht="33" hidden="false" customHeight="true" outlineLevel="0" collapsed="false">
      <c r="A43" s="377"/>
      <c r="B43" s="377"/>
      <c r="C43" s="216" t="n">
        <f aca="false">A20</f>
        <v>71</v>
      </c>
      <c r="D43" s="220" t="n">
        <v>0</v>
      </c>
      <c r="E43" s="220" t="n">
        <v>0</v>
      </c>
      <c r="F43" s="216" t="n">
        <v>0</v>
      </c>
      <c r="G43" s="216" t="n">
        <v>0</v>
      </c>
      <c r="H43" s="216" t="n">
        <v>0</v>
      </c>
      <c r="I43" s="216" t="n">
        <v>0</v>
      </c>
      <c r="J43" s="216" t="n">
        <v>0</v>
      </c>
      <c r="K43" s="216" t="n">
        <v>0</v>
      </c>
      <c r="L43" s="216" t="n">
        <v>0</v>
      </c>
      <c r="M43" s="216" t="n">
        <v>0</v>
      </c>
      <c r="N43" s="216" t="n">
        <v>0</v>
      </c>
      <c r="O43" s="216" t="n">
        <v>0</v>
      </c>
      <c r="P43" s="216" t="n">
        <v>0</v>
      </c>
      <c r="Q43" s="216" t="n">
        <v>0</v>
      </c>
      <c r="R43" s="217" t="n">
        <f aca="false">($W$4*(SUM(D43:Q43)))</f>
        <v>0</v>
      </c>
      <c r="S43" s="220" t="n">
        <v>0</v>
      </c>
      <c r="T43" s="220" t="n">
        <v>0</v>
      </c>
      <c r="U43" s="220" t="n">
        <v>1</v>
      </c>
      <c r="V43" s="220" t="n">
        <v>5</v>
      </c>
      <c r="W43" s="220" t="n">
        <f aca="false">IFERROR(SUMIF('Exhibiciones '!$E$5:$E$550,E43,'Exhibiciones '!$AF$5:$AF$550),"")</f>
        <v>0</v>
      </c>
      <c r="X43" s="220" t="n">
        <v>0</v>
      </c>
      <c r="Y43" s="216" t="n">
        <v>0</v>
      </c>
      <c r="Z43" s="216" t="n">
        <v>0</v>
      </c>
      <c r="AA43" s="216" t="n">
        <v>0</v>
      </c>
      <c r="AB43" s="216" t="n">
        <v>0</v>
      </c>
      <c r="AC43" s="216" t="n">
        <v>0</v>
      </c>
      <c r="AD43" s="216" t="n">
        <v>0</v>
      </c>
      <c r="AE43" s="216" t="n">
        <v>0</v>
      </c>
      <c r="AF43" s="216" t="n">
        <v>0</v>
      </c>
      <c r="AG43" s="378"/>
      <c r="AH43" s="378"/>
      <c r="AI43" s="378"/>
      <c r="AJ43" s="378"/>
    </row>
    <row r="44" s="365" customFormat="true" ht="33" hidden="false" customHeight="true" outlineLevel="0" collapsed="false">
      <c r="A44" s="377"/>
      <c r="B44" s="377"/>
      <c r="C44" s="236" t="n">
        <f aca="false">A21</f>
        <v>72</v>
      </c>
      <c r="D44" s="216" t="n">
        <v>0</v>
      </c>
      <c r="E44" s="216" t="n">
        <v>0</v>
      </c>
      <c r="F44" s="236" t="n">
        <v>0</v>
      </c>
      <c r="G44" s="236" t="n">
        <v>0</v>
      </c>
      <c r="H44" s="236" t="n">
        <v>0</v>
      </c>
      <c r="I44" s="236" t="n">
        <v>0</v>
      </c>
      <c r="J44" s="236" t="n">
        <v>0</v>
      </c>
      <c r="K44" s="236" t="n">
        <v>0</v>
      </c>
      <c r="L44" s="236" t="n">
        <v>0</v>
      </c>
      <c r="M44" s="236" t="n">
        <v>0</v>
      </c>
      <c r="N44" s="236" t="n">
        <v>0</v>
      </c>
      <c r="O44" s="236" t="n">
        <v>0</v>
      </c>
      <c r="P44" s="236" t="n">
        <v>0</v>
      </c>
      <c r="Q44" s="236" t="n">
        <v>0</v>
      </c>
      <c r="R44" s="368" t="n">
        <f aca="false">($W$4*(SUM(D44:Q44)))</f>
        <v>0</v>
      </c>
      <c r="S44" s="216" t="n">
        <v>0</v>
      </c>
      <c r="T44" s="216" t="n">
        <v>0</v>
      </c>
      <c r="U44" s="216" t="n">
        <v>0</v>
      </c>
      <c r="V44" s="216" t="n">
        <v>0</v>
      </c>
      <c r="W44" s="216" t="n">
        <f aca="false">IFERROR(SUMIF('Exhibiciones '!$E$5:$E$550,E44,'Exhibiciones '!$AF$5:$AF$550),"")</f>
        <v>0</v>
      </c>
      <c r="X44" s="216" t="n">
        <f aca="false">IFERROR(SUMIF('Exhibiciones '!$E$5:$E$550,E44,'Exhibiciones '!$AG$5:$AG$550),"-")</f>
        <v>0</v>
      </c>
      <c r="Y44" s="236" t="n">
        <v>0</v>
      </c>
      <c r="Z44" s="236" t="n">
        <v>0</v>
      </c>
      <c r="AA44" s="236" t="n">
        <v>0</v>
      </c>
      <c r="AB44" s="236" t="n">
        <v>0</v>
      </c>
      <c r="AC44" s="236" t="n">
        <v>0</v>
      </c>
      <c r="AD44" s="236" t="n">
        <v>0</v>
      </c>
      <c r="AE44" s="236" t="n">
        <v>0</v>
      </c>
      <c r="AF44" s="236" t="n">
        <v>0</v>
      </c>
      <c r="AG44" s="378"/>
      <c r="AH44" s="378"/>
      <c r="AI44" s="378"/>
      <c r="AJ44" s="378"/>
    </row>
    <row r="45" customFormat="false" ht="27.75" hidden="true" customHeight="true" outlineLevel="0" collapsed="false">
      <c r="A45" s="377"/>
      <c r="B45" s="377"/>
      <c r="C45" s="216" t="n">
        <f aca="false">A22</f>
        <v>0</v>
      </c>
      <c r="D45" s="216" t="n">
        <v>0</v>
      </c>
      <c r="E45" s="216" t="n">
        <v>0</v>
      </c>
      <c r="F45" s="216" t="n">
        <v>0</v>
      </c>
      <c r="G45" s="216" t="n">
        <v>0</v>
      </c>
      <c r="H45" s="216" t="n">
        <v>0</v>
      </c>
      <c r="I45" s="216" t="n">
        <v>0</v>
      </c>
      <c r="J45" s="216" t="n">
        <v>0</v>
      </c>
      <c r="K45" s="216" t="n">
        <v>0</v>
      </c>
      <c r="L45" s="216" t="n">
        <v>0</v>
      </c>
      <c r="M45" s="216" t="n">
        <v>0</v>
      </c>
      <c r="N45" s="216" t="n">
        <v>0</v>
      </c>
      <c r="O45" s="216" t="n">
        <v>0</v>
      </c>
      <c r="P45" s="216" t="n">
        <v>0</v>
      </c>
      <c r="Q45" s="216" t="n">
        <v>0</v>
      </c>
      <c r="R45" s="217" t="n">
        <f aca="false">($W$4*(SUM(D45:Q45)))</f>
        <v>0</v>
      </c>
      <c r="S45" s="216" t="n">
        <v>0</v>
      </c>
      <c r="T45" s="216" t="n">
        <v>0</v>
      </c>
      <c r="U45" s="216" t="n">
        <v>0</v>
      </c>
      <c r="V45" s="216" t="n">
        <v>0</v>
      </c>
      <c r="W45" s="220" t="n">
        <f aca="false">IFERROR(SUMIF('Exhibiciones '!$E$5:$E$550,E45,'Exhibiciones '!$AF$5:$AF$550),"")</f>
        <v>0</v>
      </c>
      <c r="X45" s="220" t="n">
        <f aca="false">IFERROR(SUMIF('Exhibiciones '!$E$5:$E$550,E45,'Exhibiciones '!$AG$5:$AG$550),"-")</f>
        <v>0</v>
      </c>
      <c r="Y45" s="216" t="n">
        <v>0</v>
      </c>
      <c r="Z45" s="216" t="n">
        <v>0</v>
      </c>
      <c r="AA45" s="216" t="n">
        <v>0</v>
      </c>
      <c r="AB45" s="216" t="n">
        <v>0</v>
      </c>
      <c r="AC45" s="216" t="n">
        <v>0</v>
      </c>
      <c r="AD45" s="216" t="n">
        <v>0</v>
      </c>
      <c r="AE45" s="216" t="n">
        <v>0</v>
      </c>
      <c r="AF45" s="216" t="n">
        <v>0</v>
      </c>
      <c r="AG45" s="237"/>
      <c r="AH45" s="237"/>
      <c r="AI45" s="237"/>
      <c r="AJ45" s="237"/>
    </row>
    <row r="46" customFormat="false" ht="39" hidden="true" customHeight="true" outlineLevel="0" collapsed="false">
      <c r="A46" s="377"/>
      <c r="B46" s="377"/>
      <c r="C46" s="236" t="n">
        <f aca="false">A23</f>
        <v>0</v>
      </c>
      <c r="D46" s="236" t="n">
        <v>0</v>
      </c>
      <c r="E46" s="236" t="n">
        <v>0</v>
      </c>
      <c r="F46" s="236" t="n">
        <v>0</v>
      </c>
      <c r="G46" s="236" t="n">
        <v>0</v>
      </c>
      <c r="H46" s="236" t="n">
        <v>0</v>
      </c>
      <c r="I46" s="236" t="n">
        <v>0</v>
      </c>
      <c r="J46" s="236" t="n">
        <v>0</v>
      </c>
      <c r="K46" s="236" t="n">
        <v>0</v>
      </c>
      <c r="L46" s="236" t="n">
        <v>0</v>
      </c>
      <c r="M46" s="236" t="n">
        <v>0</v>
      </c>
      <c r="N46" s="236" t="n">
        <v>0</v>
      </c>
      <c r="O46" s="236" t="n">
        <v>0</v>
      </c>
      <c r="P46" s="236" t="n">
        <v>0</v>
      </c>
      <c r="Q46" s="236" t="n">
        <v>0</v>
      </c>
      <c r="R46" s="368" t="n">
        <f aca="false">($W$4*(SUM(D46:Q46)))</f>
        <v>0</v>
      </c>
      <c r="S46" s="236" t="n">
        <v>0</v>
      </c>
      <c r="T46" s="236" t="n">
        <v>0</v>
      </c>
      <c r="U46" s="236" t="n">
        <v>0</v>
      </c>
      <c r="V46" s="236" t="n">
        <v>0</v>
      </c>
      <c r="W46" s="216" t="n">
        <f aca="false">IFERROR(SUMIF('Exhibiciones '!$E$5:$E$550,E46,'Exhibiciones '!$AF$5:$AF$550),"")</f>
        <v>0</v>
      </c>
      <c r="X46" s="216" t="n">
        <f aca="false">IFERROR(SUMIF('Exhibiciones '!$E$5:$E$550,E46,'Exhibiciones '!$AG$5:$AG$550),"-")</f>
        <v>0</v>
      </c>
      <c r="Y46" s="236" t="n">
        <v>0</v>
      </c>
      <c r="Z46" s="236" t="n">
        <v>0</v>
      </c>
      <c r="AA46" s="236" t="n">
        <v>0</v>
      </c>
      <c r="AB46" s="236" t="n">
        <v>0</v>
      </c>
      <c r="AC46" s="236" t="n">
        <v>0</v>
      </c>
      <c r="AD46" s="236" t="n">
        <v>0</v>
      </c>
      <c r="AE46" s="236" t="n">
        <v>0</v>
      </c>
      <c r="AF46" s="236" t="n">
        <v>0</v>
      </c>
      <c r="AG46" s="237"/>
      <c r="AH46" s="237"/>
      <c r="AI46" s="237"/>
      <c r="AJ46" s="237"/>
    </row>
    <row r="47" customFormat="false" ht="27.75" hidden="true" customHeight="true" outlineLevel="0" collapsed="false">
      <c r="A47" s="377"/>
      <c r="B47" s="377"/>
      <c r="C47" s="216" t="n">
        <f aca="false">A24</f>
        <v>0</v>
      </c>
      <c r="D47" s="216" t="n">
        <v>0</v>
      </c>
      <c r="E47" s="216" t="n">
        <v>0</v>
      </c>
      <c r="F47" s="216" t="n">
        <v>0</v>
      </c>
      <c r="G47" s="216" t="n">
        <v>0</v>
      </c>
      <c r="H47" s="216" t="n">
        <v>0</v>
      </c>
      <c r="I47" s="216" t="n">
        <v>0</v>
      </c>
      <c r="J47" s="216" t="n">
        <v>0</v>
      </c>
      <c r="K47" s="216" t="n">
        <v>0</v>
      </c>
      <c r="L47" s="216" t="n">
        <v>0</v>
      </c>
      <c r="M47" s="216" t="n">
        <v>0</v>
      </c>
      <c r="N47" s="216" t="n">
        <v>0</v>
      </c>
      <c r="O47" s="216" t="n">
        <v>0</v>
      </c>
      <c r="P47" s="216" t="n">
        <v>0</v>
      </c>
      <c r="Q47" s="216" t="n">
        <v>0</v>
      </c>
      <c r="R47" s="217" t="n">
        <f aca="false">($W$4*(SUM(D47:Q47)))</f>
        <v>0</v>
      </c>
      <c r="S47" s="216" t="n">
        <v>0</v>
      </c>
      <c r="T47" s="216" t="n">
        <v>0</v>
      </c>
      <c r="U47" s="216" t="n">
        <v>0</v>
      </c>
      <c r="V47" s="216" t="n">
        <v>0</v>
      </c>
      <c r="W47" s="216" t="n">
        <v>0</v>
      </c>
      <c r="X47" s="216" t="n">
        <v>0</v>
      </c>
      <c r="Y47" s="216" t="n">
        <v>0</v>
      </c>
      <c r="Z47" s="216" t="n">
        <v>0</v>
      </c>
      <c r="AA47" s="216" t="n">
        <v>0</v>
      </c>
      <c r="AB47" s="216" t="n">
        <v>0</v>
      </c>
      <c r="AC47" s="216" t="n">
        <v>0</v>
      </c>
      <c r="AD47" s="216" t="n">
        <v>0</v>
      </c>
      <c r="AE47" s="216" t="n">
        <v>0</v>
      </c>
      <c r="AF47" s="216" t="n">
        <v>0</v>
      </c>
      <c r="AG47" s="237"/>
      <c r="AH47" s="237"/>
      <c r="AI47" s="237"/>
      <c r="AJ47" s="237"/>
    </row>
    <row r="48" customFormat="false" ht="27.75" hidden="true" customHeight="true" outlineLevel="0" collapsed="false">
      <c r="A48" s="377"/>
      <c r="B48" s="377"/>
      <c r="C48" s="236" t="n">
        <f aca="false">A25</f>
        <v>0</v>
      </c>
      <c r="D48" s="236" t="n">
        <v>0</v>
      </c>
      <c r="E48" s="236" t="n">
        <v>0</v>
      </c>
      <c r="F48" s="236" t="n">
        <v>0</v>
      </c>
      <c r="G48" s="236" t="n">
        <v>0</v>
      </c>
      <c r="H48" s="236" t="n">
        <v>0</v>
      </c>
      <c r="I48" s="236" t="n">
        <v>0</v>
      </c>
      <c r="J48" s="236" t="n">
        <v>0</v>
      </c>
      <c r="K48" s="236" t="n">
        <v>0</v>
      </c>
      <c r="L48" s="236" t="n">
        <v>0</v>
      </c>
      <c r="M48" s="236" t="n">
        <v>0</v>
      </c>
      <c r="N48" s="236" t="n">
        <v>0</v>
      </c>
      <c r="O48" s="236" t="n">
        <v>0</v>
      </c>
      <c r="P48" s="236" t="n">
        <v>0</v>
      </c>
      <c r="Q48" s="236" t="n">
        <v>0</v>
      </c>
      <c r="R48" s="368" t="n">
        <f aca="false">($W$4*(SUM(D48:Q48)))</f>
        <v>0</v>
      </c>
      <c r="S48" s="236" t="n">
        <v>0</v>
      </c>
      <c r="T48" s="236" t="n">
        <v>0</v>
      </c>
      <c r="U48" s="236" t="n">
        <v>0</v>
      </c>
      <c r="V48" s="236" t="n">
        <v>0</v>
      </c>
      <c r="W48" s="236" t="n">
        <v>0</v>
      </c>
      <c r="X48" s="236" t="n">
        <v>0</v>
      </c>
      <c r="Y48" s="236" t="n">
        <v>0</v>
      </c>
      <c r="Z48" s="236" t="n">
        <v>0</v>
      </c>
      <c r="AA48" s="236" t="n">
        <v>0</v>
      </c>
      <c r="AB48" s="236" t="n">
        <v>0</v>
      </c>
      <c r="AC48" s="236" t="n">
        <v>0</v>
      </c>
      <c r="AD48" s="236" t="n">
        <v>0</v>
      </c>
      <c r="AE48" s="236" t="n">
        <v>0</v>
      </c>
      <c r="AF48" s="236" t="n">
        <v>0</v>
      </c>
      <c r="AG48" s="237"/>
      <c r="AH48" s="237"/>
      <c r="AI48" s="237"/>
      <c r="AJ48" s="237"/>
    </row>
    <row r="49" customFormat="false" ht="27.75" hidden="true" customHeight="true" outlineLevel="0" collapsed="false">
      <c r="A49" s="377"/>
      <c r="B49" s="377"/>
      <c r="C49" s="379" t="n">
        <f aca="false">A26</f>
        <v>0</v>
      </c>
      <c r="D49" s="379" t="n">
        <v>0</v>
      </c>
      <c r="E49" s="379" t="n">
        <v>0</v>
      </c>
      <c r="F49" s="379" t="n">
        <v>0</v>
      </c>
      <c r="G49" s="379" t="n">
        <v>0</v>
      </c>
      <c r="H49" s="379" t="n">
        <v>0</v>
      </c>
      <c r="I49" s="379" t="n">
        <v>0</v>
      </c>
      <c r="J49" s="379" t="n">
        <v>0</v>
      </c>
      <c r="K49" s="379" t="n">
        <v>0</v>
      </c>
      <c r="L49" s="379" t="n">
        <v>0</v>
      </c>
      <c r="M49" s="379" t="n">
        <v>0</v>
      </c>
      <c r="N49" s="379" t="n">
        <v>0</v>
      </c>
      <c r="O49" s="379" t="n">
        <v>0</v>
      </c>
      <c r="P49" s="379" t="n">
        <v>0</v>
      </c>
      <c r="Q49" s="379" t="n">
        <v>0</v>
      </c>
      <c r="R49" s="217" t="n">
        <f aca="false">($W$4*(SUM(D49:Q49)))</f>
        <v>0</v>
      </c>
      <c r="S49" s="379" t="n">
        <v>0</v>
      </c>
      <c r="T49" s="379" t="n">
        <v>0</v>
      </c>
      <c r="U49" s="379" t="n">
        <v>0</v>
      </c>
      <c r="V49" s="379" t="n">
        <v>0</v>
      </c>
      <c r="W49" s="379" t="n">
        <v>0</v>
      </c>
      <c r="X49" s="379" t="n">
        <v>0</v>
      </c>
      <c r="Y49" s="379" t="n">
        <v>0</v>
      </c>
      <c r="Z49" s="379" t="n">
        <v>0</v>
      </c>
      <c r="AA49" s="379" t="n">
        <v>0</v>
      </c>
      <c r="AB49" s="379" t="n">
        <v>0</v>
      </c>
      <c r="AC49" s="379" t="n">
        <v>0</v>
      </c>
      <c r="AD49" s="379" t="n">
        <v>0</v>
      </c>
      <c r="AE49" s="379" t="n">
        <v>0</v>
      </c>
      <c r="AF49" s="379" t="n">
        <v>0</v>
      </c>
      <c r="AG49" s="237"/>
      <c r="AH49" s="237"/>
      <c r="AI49" s="237"/>
      <c r="AJ49" s="237"/>
    </row>
    <row r="50" customFormat="false" ht="27.75" hidden="true" customHeight="true" outlineLevel="0" collapsed="false">
      <c r="A50" s="377"/>
      <c r="B50" s="377"/>
      <c r="C50" s="380" t="n">
        <f aca="false">A27</f>
        <v>0</v>
      </c>
      <c r="D50" s="380" t="n">
        <v>0</v>
      </c>
      <c r="E50" s="380" t="n">
        <v>0</v>
      </c>
      <c r="F50" s="380" t="n">
        <v>0</v>
      </c>
      <c r="G50" s="380" t="n">
        <v>0</v>
      </c>
      <c r="H50" s="380" t="n">
        <v>0</v>
      </c>
      <c r="I50" s="380" t="n">
        <v>0</v>
      </c>
      <c r="J50" s="380" t="n">
        <v>0</v>
      </c>
      <c r="K50" s="380" t="n">
        <v>0</v>
      </c>
      <c r="L50" s="380" t="n">
        <v>0</v>
      </c>
      <c r="M50" s="380" t="n">
        <v>0</v>
      </c>
      <c r="N50" s="380" t="n">
        <v>0</v>
      </c>
      <c r="O50" s="380" t="n">
        <v>0</v>
      </c>
      <c r="P50" s="380" t="n">
        <v>0</v>
      </c>
      <c r="Q50" s="380" t="n">
        <v>0</v>
      </c>
      <c r="R50" s="368" t="n">
        <f aca="false">($W$4*(SUM(D50:Q50)))</f>
        <v>0</v>
      </c>
      <c r="S50" s="380" t="n">
        <v>0</v>
      </c>
      <c r="T50" s="380" t="n">
        <v>0</v>
      </c>
      <c r="U50" s="380" t="n">
        <v>0</v>
      </c>
      <c r="V50" s="380" t="n">
        <v>0</v>
      </c>
      <c r="W50" s="380" t="n">
        <v>0</v>
      </c>
      <c r="X50" s="380" t="n">
        <v>0</v>
      </c>
      <c r="Y50" s="380" t="n">
        <v>0</v>
      </c>
      <c r="Z50" s="380" t="n">
        <v>0</v>
      </c>
      <c r="AA50" s="380" t="n">
        <v>0</v>
      </c>
      <c r="AB50" s="380" t="n">
        <v>0</v>
      </c>
      <c r="AC50" s="380" t="n">
        <v>0</v>
      </c>
      <c r="AD50" s="380" t="n">
        <v>0</v>
      </c>
      <c r="AE50" s="380" t="n">
        <v>0</v>
      </c>
      <c r="AF50" s="380" t="n">
        <v>0</v>
      </c>
      <c r="AG50" s="237"/>
      <c r="AH50" s="237"/>
      <c r="AI50" s="237"/>
      <c r="AJ50" s="237"/>
      <c r="AM50" s="187" t="n">
        <v>0</v>
      </c>
    </row>
    <row r="51" customFormat="false" ht="27.75" hidden="true" customHeight="true" outlineLevel="0" collapsed="false">
      <c r="A51" s="377"/>
      <c r="B51" s="377"/>
      <c r="C51" s="379" t="n">
        <f aca="false">A28</f>
        <v>0</v>
      </c>
      <c r="D51" s="379" t="n">
        <v>0</v>
      </c>
      <c r="E51" s="379" t="n">
        <v>0</v>
      </c>
      <c r="F51" s="379" t="n">
        <v>0</v>
      </c>
      <c r="G51" s="379" t="n">
        <v>0</v>
      </c>
      <c r="H51" s="379" t="n">
        <v>0</v>
      </c>
      <c r="I51" s="379" t="n">
        <v>0</v>
      </c>
      <c r="J51" s="379" t="n">
        <v>0</v>
      </c>
      <c r="K51" s="379" t="n">
        <v>0</v>
      </c>
      <c r="L51" s="379" t="n">
        <v>0</v>
      </c>
      <c r="M51" s="379" t="n">
        <v>0</v>
      </c>
      <c r="N51" s="379" t="n">
        <v>0</v>
      </c>
      <c r="O51" s="379" t="n">
        <v>0</v>
      </c>
      <c r="P51" s="379" t="n">
        <v>0</v>
      </c>
      <c r="Q51" s="379" t="n">
        <v>0</v>
      </c>
      <c r="R51" s="217" t="n">
        <f aca="false">($W$4*(SUM(D51:Q51)))</f>
        <v>0</v>
      </c>
      <c r="S51" s="379" t="n">
        <v>0</v>
      </c>
      <c r="T51" s="379" t="n">
        <v>0</v>
      </c>
      <c r="U51" s="379" t="n">
        <v>0</v>
      </c>
      <c r="V51" s="379" t="n">
        <v>0</v>
      </c>
      <c r="W51" s="379" t="n">
        <v>0</v>
      </c>
      <c r="X51" s="379" t="n">
        <v>0</v>
      </c>
      <c r="Y51" s="379" t="n">
        <v>0</v>
      </c>
      <c r="Z51" s="379" t="n">
        <v>0</v>
      </c>
      <c r="AA51" s="379" t="n">
        <v>0</v>
      </c>
      <c r="AB51" s="379" t="n">
        <v>0</v>
      </c>
      <c r="AC51" s="379" t="n">
        <v>0</v>
      </c>
      <c r="AD51" s="379" t="n">
        <v>0</v>
      </c>
      <c r="AE51" s="379" t="n">
        <v>0</v>
      </c>
      <c r="AF51" s="379" t="n">
        <v>0</v>
      </c>
      <c r="AG51" s="237"/>
      <c r="AH51" s="237"/>
      <c r="AI51" s="237"/>
      <c r="AJ51" s="237"/>
    </row>
    <row r="52" customFormat="false" ht="27.75" hidden="true" customHeight="true" outlineLevel="0" collapsed="false">
      <c r="A52" s="377"/>
      <c r="B52" s="377"/>
      <c r="C52" s="380" t="n">
        <f aca="false">A29</f>
        <v>0</v>
      </c>
      <c r="D52" s="380" t="n">
        <v>0</v>
      </c>
      <c r="E52" s="380" t="n">
        <v>0</v>
      </c>
      <c r="F52" s="380" t="n">
        <v>0</v>
      </c>
      <c r="G52" s="380" t="n">
        <v>0</v>
      </c>
      <c r="H52" s="380" t="n">
        <v>0</v>
      </c>
      <c r="I52" s="380" t="n">
        <v>0</v>
      </c>
      <c r="J52" s="380" t="n">
        <v>0</v>
      </c>
      <c r="K52" s="380" t="n">
        <v>0</v>
      </c>
      <c r="L52" s="380" t="n">
        <v>0</v>
      </c>
      <c r="M52" s="380" t="n">
        <v>0</v>
      </c>
      <c r="N52" s="380" t="n">
        <v>0</v>
      </c>
      <c r="O52" s="380" t="n">
        <v>0</v>
      </c>
      <c r="P52" s="380" t="n">
        <v>0</v>
      </c>
      <c r="Q52" s="380" t="n">
        <v>0</v>
      </c>
      <c r="R52" s="368" t="n">
        <f aca="false">($W$4*(SUM(D52:Q52)))</f>
        <v>0</v>
      </c>
      <c r="S52" s="380" t="n">
        <v>0</v>
      </c>
      <c r="T52" s="380" t="n">
        <v>0</v>
      </c>
      <c r="U52" s="380" t="n">
        <v>0</v>
      </c>
      <c r="V52" s="380" t="n">
        <v>0</v>
      </c>
      <c r="W52" s="380" t="n">
        <v>0</v>
      </c>
      <c r="X52" s="380" t="n">
        <v>0</v>
      </c>
      <c r="Y52" s="380" t="n">
        <v>0</v>
      </c>
      <c r="Z52" s="380" t="n">
        <v>0</v>
      </c>
      <c r="AA52" s="380" t="n">
        <v>0</v>
      </c>
      <c r="AB52" s="380" t="n">
        <v>0</v>
      </c>
      <c r="AC52" s="380" t="n">
        <v>0</v>
      </c>
      <c r="AD52" s="380" t="n">
        <v>0</v>
      </c>
      <c r="AE52" s="380" t="n">
        <v>0</v>
      </c>
      <c r="AF52" s="380" t="n">
        <v>0</v>
      </c>
      <c r="AG52" s="237"/>
      <c r="AH52" s="237"/>
      <c r="AI52" s="237"/>
      <c r="AJ52" s="237"/>
    </row>
    <row r="53" s="230" customFormat="true" ht="39.75" hidden="false" customHeight="true" outlineLevel="0" collapsed="false">
      <c r="A53" s="245" t="s">
        <v>837</v>
      </c>
      <c r="B53" s="245"/>
      <c r="C53" s="245"/>
      <c r="D53" s="241" t="n">
        <f aca="false">SUM(D32:D52)</f>
        <v>2</v>
      </c>
      <c r="E53" s="241" t="n">
        <f aca="false">SUM(E32:E52)</f>
        <v>0</v>
      </c>
      <c r="F53" s="241" t="n">
        <f aca="false">SUM(F32:F52)</f>
        <v>1</v>
      </c>
      <c r="G53" s="241" t="n">
        <f aca="false">SUM(G32:G52)</f>
        <v>0</v>
      </c>
      <c r="H53" s="241" t="n">
        <f aca="false">SUM(H32:H52)</f>
        <v>0</v>
      </c>
      <c r="I53" s="241" t="n">
        <f aca="false">SUM(I32:I52)</f>
        <v>0</v>
      </c>
      <c r="J53" s="241" t="n">
        <f aca="false">SUM(J32:J52)</f>
        <v>0</v>
      </c>
      <c r="K53" s="241" t="n">
        <f aca="false">SUM(K32:K52)</f>
        <v>0</v>
      </c>
      <c r="L53" s="241" t="n">
        <f aca="false">SUM(L32:L52)</f>
        <v>0</v>
      </c>
      <c r="M53" s="241" t="n">
        <f aca="false">SUM(M32:M52)</f>
        <v>0</v>
      </c>
      <c r="N53" s="241" t="n">
        <f aca="false">SUM(N32:N52)</f>
        <v>0</v>
      </c>
      <c r="O53" s="241" t="n">
        <f aca="false">SUM(O32:O52)</f>
        <v>0</v>
      </c>
      <c r="P53" s="241" t="n">
        <f aca="false">SUM(P32:P52)</f>
        <v>0</v>
      </c>
      <c r="Q53" s="241" t="n">
        <f aca="false">SUM(Q32:Q52)</f>
        <v>0</v>
      </c>
      <c r="R53" s="242" t="n">
        <f aca="false">SUM(D53:Q53)</f>
        <v>3</v>
      </c>
      <c r="S53" s="381" t="n">
        <f aca="false">SUM(S32:S52)</f>
        <v>0</v>
      </c>
      <c r="T53" s="381" t="n">
        <f aca="false">SUM(T32:T52)</f>
        <v>0</v>
      </c>
      <c r="U53" s="381" t="n">
        <f aca="false">SUM(U32:U52)</f>
        <v>4</v>
      </c>
      <c r="V53" s="381" t="n">
        <f aca="false">SUM(V32:V52)</f>
        <v>9</v>
      </c>
      <c r="W53" s="381" t="n">
        <f aca="false">SUM(W32:W52)</f>
        <v>0</v>
      </c>
      <c r="X53" s="381" t="n">
        <f aca="false">SUM(X32:X52)</f>
        <v>0</v>
      </c>
      <c r="Y53" s="381" t="n">
        <f aca="false">SUM(Y32:Y52)</f>
        <v>0</v>
      </c>
      <c r="Z53" s="381" t="n">
        <f aca="false">SUM(Z32:Z52)</f>
        <v>0</v>
      </c>
      <c r="AA53" s="381" t="n">
        <f aca="false">SUM(AA32:AA52)</f>
        <v>0</v>
      </c>
      <c r="AB53" s="381" t="n">
        <f aca="false">SUM(AB32:AB52)</f>
        <v>0</v>
      </c>
      <c r="AC53" s="381" t="n">
        <f aca="false">SUM(AC32:AC52)</f>
        <v>0</v>
      </c>
      <c r="AD53" s="381" t="n">
        <f aca="false">SUM(AD32:AD52)</f>
        <v>0</v>
      </c>
      <c r="AE53" s="381" t="n">
        <f aca="false">SUM(AE32:AE52)</f>
        <v>0</v>
      </c>
      <c r="AF53" s="381" t="n">
        <f aca="false">SUM(AF32:AF52)</f>
        <v>0</v>
      </c>
      <c r="AG53" s="382" t="s">
        <v>839</v>
      </c>
      <c r="AH53" s="382"/>
      <c r="AI53" s="244"/>
      <c r="AJ53" s="244"/>
    </row>
    <row r="54" s="230" customFormat="true" ht="39.75" hidden="false" customHeight="true" outlineLevel="0" collapsed="false">
      <c r="A54" s="245" t="s">
        <v>840</v>
      </c>
      <c r="B54" s="245"/>
      <c r="C54" s="245"/>
      <c r="D54" s="246" t="n">
        <f aca="false">IF(D30&gt;0,D53/D30,"")</f>
        <v>1</v>
      </c>
      <c r="E54" s="246" t="str">
        <f aca="false">IF(E30&gt;0,E53/E30,"")</f>
        <v/>
      </c>
      <c r="F54" s="246" t="n">
        <f aca="false">IF(F30&gt;0,F53/F30,"")</f>
        <v>1</v>
      </c>
      <c r="G54" s="246" t="str">
        <f aca="false">IF(G30&gt;0,G53/G30,"")</f>
        <v/>
      </c>
      <c r="H54" s="246" t="str">
        <f aca="false">IF(H30&gt;0,H53/H30,"")</f>
        <v/>
      </c>
      <c r="I54" s="246" t="str">
        <f aca="false">IF(I30&gt;0,I53/I30,"")</f>
        <v/>
      </c>
      <c r="J54" s="246" t="str">
        <f aca="false">IF(J30&gt;0,J53/J30,"")</f>
        <v/>
      </c>
      <c r="K54" s="246" t="str">
        <f aca="false">IF(K30&gt;0,K53/K30,"")</f>
        <v/>
      </c>
      <c r="L54" s="246" t="n">
        <f aca="false">IF(L30&gt;0,L53/L30,"")</f>
        <v>0</v>
      </c>
      <c r="M54" s="246" t="str">
        <f aca="false">IF(M30&gt;0,M53/M30,"")</f>
        <v/>
      </c>
      <c r="N54" s="246" t="str">
        <f aca="false">IF(N30&gt;0,N53/N30,"")</f>
        <v/>
      </c>
      <c r="O54" s="246" t="str">
        <f aca="false">IF(O30&gt;0,O53/O30,"")</f>
        <v/>
      </c>
      <c r="P54" s="246" t="str">
        <f aca="false">IF(P30&gt;0,P53/P30,"")</f>
        <v/>
      </c>
      <c r="Q54" s="246" t="str">
        <f aca="false">IF(Q30&gt;0,Q53/Q30,"")</f>
        <v/>
      </c>
      <c r="R54" s="247" t="n">
        <f aca="false">IF(R30=0,"",R53/R30)</f>
        <v>0.6</v>
      </c>
      <c r="S54" s="248" t="str">
        <f aca="false">IF(S30&gt;0,S53/S30,"")</f>
        <v/>
      </c>
      <c r="T54" s="248" t="str">
        <f aca="false">IF(T30&gt;0,T53/T30,"")</f>
        <v/>
      </c>
      <c r="U54" s="248" t="n">
        <f aca="false">IF(U30&gt;0,U53/U30,"")</f>
        <v>1</v>
      </c>
      <c r="V54" s="248" t="n">
        <f aca="false">IF(V30&gt;0,V53/V30,"")</f>
        <v>1</v>
      </c>
      <c r="W54" s="248" t="str">
        <f aca="false">IF(W30&gt;0,W53/W30,"")</f>
        <v/>
      </c>
      <c r="X54" s="248" t="str">
        <f aca="false">IF(X30&gt;0,X53/X30,"")</f>
        <v/>
      </c>
      <c r="Y54" s="248" t="str">
        <f aca="false">IF(Y30&gt;0,Y53/Y30,"")</f>
        <v/>
      </c>
      <c r="Z54" s="248" t="str">
        <f aca="false">IF(Z30&gt;0,Z53/Z30,"")</f>
        <v/>
      </c>
      <c r="AA54" s="248" t="str">
        <f aca="false">IF(AA30&gt;0,AA53/AA30,"")</f>
        <v/>
      </c>
      <c r="AB54" s="248" t="str">
        <f aca="false">IF(AB30&gt;0,AB53/AB30,"")</f>
        <v/>
      </c>
      <c r="AC54" s="248" t="str">
        <f aca="false">IF(AC30&gt;0,AC53/AC30,"")</f>
        <v/>
      </c>
      <c r="AD54" s="248" t="str">
        <f aca="false">IF(AD30&gt;0,AD53/AD30,"")</f>
        <v/>
      </c>
      <c r="AE54" s="383" t="str">
        <f aca="false">IF(AE30&gt;0,AE53/AE30,"")</f>
        <v/>
      </c>
      <c r="AF54" s="248" t="str">
        <f aca="false">IF(AF30&gt;0,AF53/AF30,"")</f>
        <v/>
      </c>
      <c r="AG54" s="249" t="n">
        <f aca="false">IF(OR(C30=0,C30=""),"",R30/C30)</f>
        <v>0.000567408079891058</v>
      </c>
      <c r="AH54" s="249"/>
      <c r="AI54" s="250"/>
      <c r="AJ54" s="250"/>
    </row>
    <row r="55" customFormat="false" ht="54" hidden="false" customHeight="true" outlineLevel="0" collapsed="false">
      <c r="A55" s="251" t="s">
        <v>841</v>
      </c>
      <c r="B55" s="251"/>
      <c r="C55" s="251"/>
      <c r="D55" s="252" t="n">
        <f aca="false">($W$4*R53)</f>
        <v>1539</v>
      </c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AF55" s="384" t="n">
        <f aca="false">SUM(S53:AF53)</f>
        <v>13</v>
      </c>
      <c r="AG55" s="249"/>
      <c r="AH55" s="249"/>
      <c r="AI55" s="254"/>
      <c r="AJ55" s="254"/>
    </row>
    <row r="56" customFormat="false" ht="12.75" hidden="false" customHeight="true" outlineLevel="0" collapsed="false"/>
    <row r="57" s="255" customFormat="true" ht="44.25" hidden="false" customHeight="true" outlineLevel="0" collapsed="false">
      <c r="A57" s="256" t="s">
        <v>842</v>
      </c>
      <c r="B57" s="256" t="s">
        <v>843</v>
      </c>
      <c r="C57" s="256"/>
      <c r="D57" s="256"/>
      <c r="E57" s="256"/>
      <c r="F57" s="256"/>
      <c r="G57" s="256"/>
      <c r="H57" s="256"/>
      <c r="I57" s="256"/>
      <c r="J57" s="256"/>
      <c r="K57" s="256"/>
      <c r="L57" s="256" t="s">
        <v>844</v>
      </c>
      <c r="M57" s="256"/>
      <c r="N57" s="256"/>
      <c r="O57" s="256"/>
      <c r="P57" s="256"/>
      <c r="Q57" s="256"/>
      <c r="R57" s="256"/>
      <c r="S57" s="256" t="s">
        <v>845</v>
      </c>
      <c r="T57" s="256"/>
      <c r="U57" s="256"/>
      <c r="V57" s="256"/>
      <c r="W57" s="256"/>
      <c r="X57" s="256"/>
      <c r="Y57" s="256"/>
      <c r="Z57" s="256"/>
      <c r="AA57" s="256"/>
      <c r="AB57" s="256"/>
      <c r="AC57" s="256"/>
      <c r="AD57" s="258" t="s">
        <v>846</v>
      </c>
      <c r="AE57" s="259"/>
      <c r="AF57" s="260"/>
      <c r="AG57" s="260"/>
      <c r="AH57" s="261"/>
      <c r="AI57" s="262" t="s">
        <v>847</v>
      </c>
      <c r="AJ57" s="256" t="s">
        <v>848</v>
      </c>
    </row>
    <row r="58" s="255" customFormat="true" ht="22.5" hidden="false" customHeight="true" outlineLevel="0" collapsed="false">
      <c r="A58" s="385" t="n">
        <v>1</v>
      </c>
      <c r="B58" s="386"/>
      <c r="C58" s="386"/>
      <c r="D58" s="386"/>
      <c r="E58" s="386"/>
      <c r="F58" s="386"/>
      <c r="G58" s="386"/>
      <c r="H58" s="386"/>
      <c r="I58" s="386"/>
      <c r="J58" s="386"/>
      <c r="K58" s="386"/>
      <c r="L58" s="265" t="s">
        <v>849</v>
      </c>
      <c r="M58" s="265"/>
      <c r="N58" s="265"/>
      <c r="O58" s="265"/>
      <c r="P58" s="265"/>
      <c r="Q58" s="265"/>
      <c r="R58" s="265"/>
      <c r="S58" s="387"/>
      <c r="T58" s="387"/>
      <c r="U58" s="387"/>
      <c r="V58" s="387"/>
      <c r="W58" s="387"/>
      <c r="X58" s="387"/>
      <c r="Y58" s="387"/>
      <c r="Z58" s="387"/>
      <c r="AA58" s="387"/>
      <c r="AB58" s="387"/>
      <c r="AC58" s="387"/>
      <c r="AD58" s="267"/>
      <c r="AE58" s="268"/>
      <c r="AG58" s="269"/>
      <c r="AH58" s="270"/>
      <c r="AI58" s="271" t="str">
        <f aca="false">Bot!E41</f>
        <v>Resurtido</v>
      </c>
      <c r="AJ58" s="272" t="str">
        <f aca="false">Urb!F41</f>
        <v>-</v>
      </c>
    </row>
    <row r="59" s="255" customFormat="true" ht="22.5" hidden="false" customHeight="true" outlineLevel="0" collapsed="false">
      <c r="A59" s="388" t="n">
        <v>2</v>
      </c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265"/>
      <c r="M59" s="265"/>
      <c r="N59" s="265"/>
      <c r="O59" s="265"/>
      <c r="P59" s="265"/>
      <c r="Q59" s="265"/>
      <c r="R59" s="265"/>
      <c r="S59" s="387"/>
      <c r="T59" s="387"/>
      <c r="U59" s="387"/>
      <c r="V59" s="387"/>
      <c r="W59" s="387"/>
      <c r="X59" s="387"/>
      <c r="Y59" s="387"/>
      <c r="Z59" s="387"/>
      <c r="AA59" s="387"/>
      <c r="AB59" s="387"/>
      <c r="AC59" s="387"/>
      <c r="AD59" s="275"/>
      <c r="AE59" s="268"/>
      <c r="AH59" s="276"/>
      <c r="AI59" s="277" t="str">
        <f aca="false">Bot!E42</f>
        <v>Auxiliar de Zona DEN</v>
      </c>
      <c r="AJ59" s="278" t="str">
        <f aca="false">Urb!F42</f>
        <v>-</v>
      </c>
    </row>
    <row r="60" s="255" customFormat="true" ht="22.5" hidden="false" customHeight="true" outlineLevel="0" collapsed="false">
      <c r="A60" s="385" t="n">
        <v>3</v>
      </c>
      <c r="B60" s="386"/>
      <c r="C60" s="386"/>
      <c r="D60" s="386"/>
      <c r="E60" s="386"/>
      <c r="F60" s="386"/>
      <c r="G60" s="386"/>
      <c r="H60" s="386"/>
      <c r="I60" s="386"/>
      <c r="J60" s="386"/>
      <c r="K60" s="386"/>
      <c r="L60" s="265"/>
      <c r="M60" s="265"/>
      <c r="N60" s="265"/>
      <c r="O60" s="265"/>
      <c r="P60" s="265"/>
      <c r="Q60" s="265"/>
      <c r="R60" s="265"/>
      <c r="S60" s="387"/>
      <c r="T60" s="387"/>
      <c r="U60" s="387"/>
      <c r="V60" s="387"/>
      <c r="W60" s="387"/>
      <c r="X60" s="387"/>
      <c r="Y60" s="387"/>
      <c r="Z60" s="387"/>
      <c r="AA60" s="387"/>
      <c r="AB60" s="387"/>
      <c r="AC60" s="387"/>
      <c r="AD60" s="267"/>
      <c r="AE60" s="268"/>
      <c r="AG60" s="269"/>
      <c r="AH60" s="270"/>
      <c r="AI60" s="271" t="str">
        <f aca="false">Bot!E43</f>
        <v>Cambios Operativo</v>
      </c>
      <c r="AJ60" s="272" t="str">
        <f aca="false">Urb!F43</f>
        <v>-</v>
      </c>
    </row>
    <row r="61" s="255" customFormat="true" ht="45" hidden="false" customHeight="true" outlineLevel="0" collapsed="false">
      <c r="A61" s="388" t="n">
        <v>4</v>
      </c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265"/>
      <c r="M61" s="265"/>
      <c r="N61" s="265"/>
      <c r="O61" s="265"/>
      <c r="P61" s="265"/>
      <c r="Q61" s="265"/>
      <c r="R61" s="265"/>
      <c r="S61" s="387"/>
      <c r="T61" s="387"/>
      <c r="U61" s="387"/>
      <c r="V61" s="387"/>
      <c r="W61" s="387"/>
      <c r="X61" s="387"/>
      <c r="Y61" s="387"/>
      <c r="Z61" s="387"/>
      <c r="AA61" s="387"/>
      <c r="AB61" s="387"/>
      <c r="AC61" s="387"/>
      <c r="AD61" s="280"/>
      <c r="AE61" s="281"/>
      <c r="AF61" s="389"/>
      <c r="AG61" s="282"/>
      <c r="AH61" s="283"/>
      <c r="AI61" s="277" t="str">
        <f aca="false">Bot!E44</f>
        <v>Supervisor Calzado</v>
      </c>
      <c r="AJ61" s="278" t="str">
        <f aca="false">Urb!F44</f>
        <v>-</v>
      </c>
    </row>
    <row r="62" s="279" customFormat="true" ht="22.5" hidden="false" customHeight="true" outlineLevel="0" collapsed="false">
      <c r="A62" s="385" t="n">
        <v>5</v>
      </c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390" t="s">
        <v>850</v>
      </c>
      <c r="M62" s="390"/>
      <c r="N62" s="390"/>
      <c r="O62" s="390"/>
      <c r="P62" s="390"/>
      <c r="Q62" s="390"/>
      <c r="R62" s="390"/>
      <c r="S62" s="391"/>
      <c r="T62" s="391"/>
      <c r="U62" s="391"/>
      <c r="V62" s="391"/>
      <c r="W62" s="391"/>
      <c r="X62" s="391"/>
      <c r="Y62" s="391"/>
      <c r="Z62" s="391"/>
      <c r="AA62" s="391"/>
      <c r="AB62" s="391"/>
      <c r="AC62" s="391"/>
      <c r="AD62" s="258" t="s">
        <v>851</v>
      </c>
      <c r="AE62" s="259"/>
      <c r="AF62" s="392"/>
      <c r="AG62" s="260"/>
      <c r="AH62" s="261"/>
      <c r="AI62" s="271" t="str">
        <f aca="false">Bot!E45</f>
        <v>Imagen</v>
      </c>
      <c r="AJ62" s="272" t="str">
        <f aca="false">Urb!F45</f>
        <v>-</v>
      </c>
    </row>
    <row r="63" s="255" customFormat="true" ht="22.5" hidden="false" customHeight="true" outlineLevel="0" collapsed="false">
      <c r="A63" s="388" t="n">
        <v>6</v>
      </c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390"/>
      <c r="M63" s="390"/>
      <c r="N63" s="390"/>
      <c r="O63" s="390"/>
      <c r="P63" s="390"/>
      <c r="Q63" s="390"/>
      <c r="R63" s="390"/>
      <c r="S63" s="391"/>
      <c r="T63" s="391"/>
      <c r="U63" s="391"/>
      <c r="V63" s="391"/>
      <c r="W63" s="391"/>
      <c r="X63" s="391"/>
      <c r="Y63" s="391"/>
      <c r="Z63" s="391"/>
      <c r="AA63" s="391"/>
      <c r="AB63" s="391"/>
      <c r="AC63" s="391"/>
      <c r="AD63" s="267"/>
      <c r="AE63" s="268"/>
      <c r="AG63" s="269"/>
      <c r="AH63" s="270"/>
      <c r="AI63" s="277" t="str">
        <f aca="false">Bot!E46</f>
        <v>Recibo</v>
      </c>
      <c r="AJ63" s="278" t="str">
        <f aca="false">Urb!F46</f>
        <v>-</v>
      </c>
    </row>
    <row r="64" s="255" customFormat="true" ht="22.5" hidden="false" customHeight="true" outlineLevel="0" collapsed="false">
      <c r="A64" s="385" t="n">
        <v>7</v>
      </c>
      <c r="B64" s="386"/>
      <c r="C64" s="386"/>
      <c r="D64" s="386"/>
      <c r="E64" s="386"/>
      <c r="F64" s="386"/>
      <c r="G64" s="386"/>
      <c r="H64" s="386"/>
      <c r="I64" s="386"/>
      <c r="J64" s="386"/>
      <c r="K64" s="386"/>
      <c r="L64" s="390"/>
      <c r="M64" s="390"/>
      <c r="N64" s="390"/>
      <c r="O64" s="390"/>
      <c r="P64" s="390"/>
      <c r="Q64" s="390"/>
      <c r="R64" s="390"/>
      <c r="S64" s="391"/>
      <c r="T64" s="391"/>
      <c r="U64" s="391"/>
      <c r="V64" s="391"/>
      <c r="W64" s="391"/>
      <c r="X64" s="391"/>
      <c r="Y64" s="391"/>
      <c r="Z64" s="391"/>
      <c r="AA64" s="391"/>
      <c r="AB64" s="391"/>
      <c r="AC64" s="391"/>
      <c r="AD64" s="275"/>
      <c r="AE64" s="268"/>
      <c r="AH64" s="276"/>
      <c r="AI64" s="271" t="str">
        <f aca="false">Bot!E47</f>
        <v>Sistemas</v>
      </c>
      <c r="AJ64" s="272" t="str">
        <f aca="false">Urb!F47</f>
        <v>-</v>
      </c>
    </row>
    <row r="65" s="255" customFormat="true" ht="22.5" hidden="false" customHeight="true" outlineLevel="0" collapsed="false">
      <c r="A65" s="388" t="n">
        <v>8</v>
      </c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90"/>
      <c r="M65" s="390"/>
      <c r="N65" s="390"/>
      <c r="O65" s="390"/>
      <c r="P65" s="390"/>
      <c r="Q65" s="390"/>
      <c r="R65" s="390"/>
      <c r="S65" s="391"/>
      <c r="T65" s="391"/>
      <c r="U65" s="391"/>
      <c r="V65" s="391"/>
      <c r="W65" s="391"/>
      <c r="X65" s="391"/>
      <c r="Y65" s="391"/>
      <c r="Z65" s="391"/>
      <c r="AA65" s="391"/>
      <c r="AB65" s="391"/>
      <c r="AC65" s="391"/>
      <c r="AD65" s="275"/>
      <c r="AE65" s="268"/>
      <c r="AH65" s="276"/>
      <c r="AI65" s="277" t="str">
        <f aca="false">Bot!E48</f>
        <v>Indicadores</v>
      </c>
      <c r="AJ65" s="278" t="str">
        <f aca="false">Urb!F48</f>
        <v>-</v>
      </c>
    </row>
    <row r="66" s="255" customFormat="true" ht="22.5" hidden="false" customHeight="true" outlineLevel="0" collapsed="false">
      <c r="A66" s="385" t="n">
        <v>9</v>
      </c>
      <c r="B66" s="386"/>
      <c r="C66" s="386"/>
      <c r="D66" s="386"/>
      <c r="E66" s="386"/>
      <c r="F66" s="386"/>
      <c r="G66" s="386"/>
      <c r="H66" s="386"/>
      <c r="I66" s="386"/>
      <c r="J66" s="386"/>
      <c r="K66" s="386"/>
      <c r="L66" s="265" t="s">
        <v>852</v>
      </c>
      <c r="M66" s="265"/>
      <c r="N66" s="265"/>
      <c r="O66" s="265"/>
      <c r="P66" s="265"/>
      <c r="Q66" s="265"/>
      <c r="R66" s="265"/>
      <c r="S66" s="393"/>
      <c r="T66" s="393"/>
      <c r="U66" s="393"/>
      <c r="V66" s="393"/>
      <c r="W66" s="393"/>
      <c r="X66" s="393"/>
      <c r="Y66" s="393"/>
      <c r="Z66" s="393"/>
      <c r="AA66" s="393"/>
      <c r="AB66" s="393"/>
      <c r="AC66" s="393"/>
      <c r="AD66" s="280"/>
      <c r="AE66" s="281"/>
      <c r="AF66" s="389"/>
      <c r="AG66" s="282"/>
      <c r="AH66" s="283"/>
      <c r="AI66" s="288" t="s">
        <v>853</v>
      </c>
      <c r="AJ66" s="289" t="str">
        <f aca="false">IF(COUNT(AJ58:AJ65)&gt;0,AVERAGE(AJ58:AJ65),"-")</f>
        <v>-</v>
      </c>
    </row>
    <row r="67" s="255" customFormat="true" ht="22.5" hidden="false" customHeight="true" outlineLevel="0" collapsed="false">
      <c r="A67" s="388" t="n">
        <v>10</v>
      </c>
      <c r="B67" s="388"/>
      <c r="C67" s="388"/>
      <c r="D67" s="388"/>
      <c r="E67" s="388"/>
      <c r="F67" s="388"/>
      <c r="G67" s="388"/>
      <c r="H67" s="388"/>
      <c r="I67" s="388"/>
      <c r="J67" s="388"/>
      <c r="K67" s="388"/>
      <c r="L67" s="265"/>
      <c r="M67" s="265"/>
      <c r="N67" s="265"/>
      <c r="O67" s="265"/>
      <c r="P67" s="265"/>
      <c r="Q67" s="265"/>
      <c r="R67" s="265"/>
      <c r="S67" s="393"/>
      <c r="T67" s="393"/>
      <c r="U67" s="393"/>
      <c r="V67" s="393"/>
      <c r="W67" s="393"/>
      <c r="X67" s="393"/>
      <c r="Y67" s="393"/>
      <c r="Z67" s="393"/>
      <c r="AA67" s="393"/>
      <c r="AB67" s="393"/>
      <c r="AC67" s="393"/>
      <c r="AD67" s="258" t="s">
        <v>854</v>
      </c>
      <c r="AE67" s="259"/>
      <c r="AF67" s="260"/>
      <c r="AG67" s="260"/>
      <c r="AH67" s="261"/>
    </row>
    <row r="68" s="255" customFormat="true" ht="22.5" hidden="false" customHeight="true" outlineLevel="0" collapsed="false">
      <c r="A68" s="394"/>
      <c r="B68" s="395"/>
      <c r="C68" s="395"/>
      <c r="D68" s="395"/>
      <c r="E68" s="395"/>
      <c r="F68" s="395"/>
      <c r="G68" s="395"/>
      <c r="H68" s="395"/>
      <c r="I68" s="396"/>
      <c r="J68" s="397"/>
      <c r="K68" s="397"/>
      <c r="L68" s="398"/>
      <c r="M68" s="398"/>
      <c r="N68" s="398"/>
      <c r="O68" s="398"/>
      <c r="P68" s="398"/>
      <c r="Q68" s="398"/>
      <c r="R68" s="398"/>
      <c r="S68" s="399"/>
      <c r="T68" s="399"/>
      <c r="U68" s="399"/>
      <c r="V68" s="399"/>
      <c r="W68" s="399"/>
      <c r="X68" s="399"/>
      <c r="Y68" s="399"/>
      <c r="Z68" s="399"/>
      <c r="AA68" s="399"/>
      <c r="AB68" s="399"/>
      <c r="AC68" s="399"/>
      <c r="AD68" s="267"/>
      <c r="AE68" s="268"/>
      <c r="AG68" s="269"/>
      <c r="AH68" s="270"/>
    </row>
    <row r="69" s="255" customFormat="true" ht="33.75" hidden="false" customHeight="true" outlineLevel="0" collapsed="false">
      <c r="A69" s="394" t="n">
        <v>12</v>
      </c>
      <c r="B69" s="395"/>
      <c r="C69" s="395"/>
      <c r="D69" s="395"/>
      <c r="E69" s="395"/>
      <c r="F69" s="395"/>
      <c r="G69" s="395"/>
      <c r="H69" s="395"/>
      <c r="I69" s="396"/>
      <c r="J69" s="397"/>
      <c r="K69" s="397"/>
      <c r="L69" s="398"/>
      <c r="M69" s="398"/>
      <c r="N69" s="398"/>
      <c r="O69" s="398"/>
      <c r="P69" s="398"/>
      <c r="Q69" s="398"/>
      <c r="R69" s="398"/>
      <c r="S69" s="399"/>
      <c r="T69" s="399"/>
      <c r="U69" s="399"/>
      <c r="V69" s="399"/>
      <c r="W69" s="399"/>
      <c r="X69" s="399"/>
      <c r="Y69" s="399"/>
      <c r="Z69" s="399"/>
      <c r="AA69" s="399"/>
      <c r="AB69" s="399"/>
      <c r="AC69" s="399"/>
      <c r="AD69" s="275"/>
      <c r="AE69" s="268"/>
      <c r="AH69" s="276"/>
    </row>
    <row r="70" s="255" customFormat="true" ht="45" hidden="false" customHeight="true" outlineLevel="0" collapsed="false">
      <c r="B70" s="294"/>
      <c r="C70" s="294"/>
      <c r="D70" s="294"/>
      <c r="E70" s="294"/>
      <c r="F70" s="294"/>
      <c r="G70" s="294"/>
      <c r="H70" s="294"/>
      <c r="J70" s="295"/>
      <c r="K70" s="295"/>
      <c r="L70" s="296"/>
      <c r="M70" s="296"/>
      <c r="N70" s="296"/>
      <c r="O70" s="296"/>
      <c r="P70" s="296"/>
      <c r="Q70" s="296"/>
      <c r="R70" s="296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75"/>
      <c r="AE70" s="268"/>
      <c r="AH70" s="276"/>
    </row>
    <row r="71" s="255" customFormat="true" ht="18.75" hidden="false" customHeight="true" outlineLevel="0" collapsed="false">
      <c r="B71" s="294"/>
      <c r="C71" s="294"/>
      <c r="D71" s="294"/>
      <c r="E71" s="294"/>
      <c r="F71" s="294"/>
      <c r="G71" s="294"/>
      <c r="H71" s="294"/>
      <c r="J71" s="295"/>
      <c r="K71" s="295"/>
      <c r="L71" s="296"/>
      <c r="M71" s="296"/>
      <c r="N71" s="296"/>
      <c r="O71" s="296"/>
      <c r="P71" s="296"/>
      <c r="Q71" s="296"/>
      <c r="R71" s="296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  <c r="AD71" s="280"/>
      <c r="AE71" s="281"/>
      <c r="AF71" s="389"/>
      <c r="AG71" s="282"/>
      <c r="AH71" s="283"/>
    </row>
    <row r="72" s="255" customFormat="true" ht="12.75" hidden="false" customHeight="true" outlineLevel="0" collapsed="false">
      <c r="B72" s="294"/>
      <c r="C72" s="294"/>
      <c r="D72" s="294"/>
      <c r="E72" s="294"/>
      <c r="F72" s="294"/>
      <c r="G72" s="294"/>
      <c r="H72" s="294"/>
      <c r="J72" s="295"/>
      <c r="K72" s="295"/>
      <c r="L72" s="296"/>
      <c r="M72" s="296"/>
      <c r="N72" s="296"/>
      <c r="O72" s="296"/>
      <c r="P72" s="296"/>
      <c r="Q72" s="296"/>
      <c r="R72" s="296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58" t="s">
        <v>855</v>
      </c>
      <c r="AE72" s="259"/>
      <c r="AF72" s="260"/>
      <c r="AG72" s="260"/>
      <c r="AH72" s="261"/>
    </row>
    <row r="73" s="255" customFormat="true" ht="30.75" hidden="false" customHeight="true" outlineLevel="0" collapsed="false">
      <c r="B73" s="294"/>
      <c r="C73" s="294"/>
      <c r="D73" s="294"/>
      <c r="E73" s="294"/>
      <c r="F73" s="294"/>
      <c r="G73" s="294"/>
      <c r="H73" s="294"/>
      <c r="J73" s="295"/>
      <c r="K73" s="295"/>
      <c r="L73" s="296"/>
      <c r="M73" s="296"/>
      <c r="N73" s="296"/>
      <c r="O73" s="296"/>
      <c r="P73" s="296"/>
      <c r="Q73" s="296"/>
      <c r="R73" s="296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67"/>
      <c r="AE73" s="268"/>
      <c r="AG73" s="269"/>
      <c r="AH73" s="270"/>
    </row>
    <row r="74" customFormat="false" ht="19.7" hidden="false" customHeight="true" outlineLevel="0" collapsed="false">
      <c r="A74" s="400"/>
      <c r="B74" s="400"/>
      <c r="C74" s="400"/>
      <c r="D74" s="400"/>
      <c r="E74" s="400"/>
      <c r="F74" s="400"/>
      <c r="G74" s="400"/>
      <c r="H74" s="401"/>
      <c r="I74" s="401"/>
      <c r="J74" s="400"/>
      <c r="K74" s="400"/>
      <c r="L74" s="400"/>
      <c r="M74" s="400"/>
      <c r="N74" s="400"/>
      <c r="O74" s="400"/>
      <c r="P74" s="400"/>
      <c r="Q74" s="400"/>
      <c r="R74" s="29"/>
      <c r="AD74" s="298"/>
      <c r="AG74" s="299"/>
      <c r="AH74" s="300"/>
      <c r="AI74" s="255"/>
      <c r="AJ74" s="255"/>
    </row>
    <row r="75" customFormat="false" ht="15" hidden="false" customHeight="true" outlineLevel="0" collapsed="false">
      <c r="AD75" s="303"/>
      <c r="AE75" s="304"/>
      <c r="AF75" s="402"/>
      <c r="AG75" s="305"/>
      <c r="AH75" s="306"/>
    </row>
    <row r="76" customFormat="false" ht="15" hidden="false" customHeight="true" outlineLevel="0" collapsed="false"/>
    <row r="77" s="255" customFormat="true" ht="19.7" hidden="false" customHeight="true" outlineLevel="0" collapsed="false">
      <c r="A77" s="307" t="s">
        <v>857</v>
      </c>
    </row>
    <row r="78" s="255" customFormat="true" ht="19.7" hidden="false" customHeight="true" outlineLevel="0" collapsed="false"/>
    <row r="79" s="255" customFormat="true" ht="19.7" hidden="false" customHeight="true" outlineLevel="0" collapsed="false">
      <c r="A79" s="307"/>
      <c r="B79" s="307"/>
      <c r="C79" s="307"/>
      <c r="D79" s="308"/>
      <c r="E79" s="308"/>
      <c r="G79" s="308" t="s">
        <v>858</v>
      </c>
      <c r="H79" s="309"/>
      <c r="I79" s="309"/>
      <c r="J79" s="307"/>
      <c r="K79" s="307"/>
      <c r="L79" s="307"/>
      <c r="M79" s="307"/>
      <c r="N79" s="308"/>
      <c r="O79" s="308"/>
      <c r="P79" s="308"/>
      <c r="Q79" s="308"/>
      <c r="R79" s="308"/>
      <c r="S79" s="308" t="s">
        <v>859</v>
      </c>
      <c r="T79" s="307"/>
      <c r="U79" s="307"/>
      <c r="V79" s="307"/>
      <c r="W79" s="307"/>
      <c r="X79" s="307"/>
      <c r="Y79" s="307"/>
      <c r="Z79" s="307"/>
      <c r="AA79" s="307"/>
      <c r="AB79" s="307"/>
      <c r="AC79" s="310"/>
      <c r="AD79" s="310"/>
      <c r="AE79" s="310"/>
      <c r="AF79" s="307"/>
      <c r="AG79" s="308" t="s">
        <v>859</v>
      </c>
      <c r="AH79" s="308"/>
      <c r="AI79" s="308"/>
      <c r="AJ79" s="308"/>
    </row>
    <row r="80" s="255" customFormat="true" ht="19.7" hidden="false" customHeight="true" outlineLevel="0" collapsed="false">
      <c r="B80" s="308" t="s">
        <v>377</v>
      </c>
      <c r="C80" s="307"/>
      <c r="D80" s="308"/>
      <c r="E80" s="308"/>
      <c r="G80" s="308" t="s">
        <v>860</v>
      </c>
      <c r="H80" s="309"/>
      <c r="I80" s="309"/>
      <c r="J80" s="307"/>
      <c r="K80" s="307"/>
      <c r="L80" s="307"/>
      <c r="M80" s="307"/>
      <c r="N80" s="308"/>
      <c r="O80" s="308"/>
      <c r="P80" s="308"/>
      <c r="Q80" s="308"/>
      <c r="R80" s="308"/>
      <c r="S80" s="308" t="s">
        <v>226</v>
      </c>
      <c r="T80" s="307"/>
      <c r="U80" s="268"/>
      <c r="V80" s="268"/>
      <c r="W80" s="307" t="s">
        <v>861</v>
      </c>
      <c r="X80" s="268"/>
      <c r="Y80" s="268"/>
      <c r="Z80" s="268"/>
      <c r="AA80" s="307"/>
      <c r="AB80" s="311" t="s">
        <v>715</v>
      </c>
      <c r="AC80" s="311"/>
      <c r="AD80" s="268"/>
      <c r="AE80" s="268"/>
      <c r="AF80" s="268"/>
      <c r="AG80" s="308" t="s">
        <v>862</v>
      </c>
      <c r="AH80" s="308"/>
      <c r="AI80" s="308"/>
      <c r="AJ80" s="312" t="s">
        <v>863</v>
      </c>
    </row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</sheetData>
  <mergeCells count="54">
    <mergeCell ref="A1:C3"/>
    <mergeCell ref="D1:AG3"/>
    <mergeCell ref="AH1:AJ1"/>
    <mergeCell ref="AH2:AJ2"/>
    <mergeCell ref="AH3:AJ3"/>
    <mergeCell ref="R4:U4"/>
    <mergeCell ref="AE4:AF4"/>
    <mergeCell ref="AI4:AJ4"/>
    <mergeCell ref="R5:U5"/>
    <mergeCell ref="R6:U6"/>
    <mergeCell ref="D7:R7"/>
    <mergeCell ref="S7:AF7"/>
    <mergeCell ref="AK9:AM29"/>
    <mergeCell ref="A31:C31"/>
    <mergeCell ref="D31:R31"/>
    <mergeCell ref="S31:AF31"/>
    <mergeCell ref="A32:B52"/>
    <mergeCell ref="A53:C53"/>
    <mergeCell ref="AG53:AH53"/>
    <mergeCell ref="A54:C54"/>
    <mergeCell ref="AG54:AH55"/>
    <mergeCell ref="A55:C55"/>
    <mergeCell ref="D55:R55"/>
    <mergeCell ref="B57:H57"/>
    <mergeCell ref="L57:R57"/>
    <mergeCell ref="S57:AC57"/>
    <mergeCell ref="B58:J58"/>
    <mergeCell ref="L58:R61"/>
    <mergeCell ref="S58:AC61"/>
    <mergeCell ref="B59:J59"/>
    <mergeCell ref="B60:J60"/>
    <mergeCell ref="B61:J61"/>
    <mergeCell ref="B62:J62"/>
    <mergeCell ref="L62:R65"/>
    <mergeCell ref="S62:AC65"/>
    <mergeCell ref="B63:J63"/>
    <mergeCell ref="B64:J64"/>
    <mergeCell ref="B65:J65"/>
    <mergeCell ref="B66:J66"/>
    <mergeCell ref="L66:R67"/>
    <mergeCell ref="S66:AC67"/>
    <mergeCell ref="B67:J67"/>
    <mergeCell ref="A68:A69"/>
    <mergeCell ref="B68:H69"/>
    <mergeCell ref="B70:H70"/>
    <mergeCell ref="L70:R70"/>
    <mergeCell ref="S70:AC70"/>
    <mergeCell ref="B71:H71"/>
    <mergeCell ref="L71:R73"/>
    <mergeCell ref="S71:AC71"/>
    <mergeCell ref="B72:H72"/>
    <mergeCell ref="S72:AC72"/>
    <mergeCell ref="B73:H73"/>
    <mergeCell ref="S73:AC73"/>
  </mergeCells>
  <printOptions headings="false" gridLines="false" gridLinesSet="true" horizontalCentered="false" verticalCentered="false"/>
  <pageMargins left="0.25" right="0.0798611111111111" top="0.220138888888889" bottom="0.320138888888889" header="0.511805555555555" footer="0.511805555555555"/>
  <pageSetup paperSize="1" scale="2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A20" activeCellId="0" sqref="A20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2.43"/>
    <col collapsed="false" customWidth="true" hidden="false" outlineLevel="0" max="3" min="3" style="0" width="54.71"/>
    <col collapsed="false" customWidth="true" hidden="false" outlineLevel="0" max="4" min="4" style="67" width="18.85"/>
    <col collapsed="false" customWidth="true" hidden="false" outlineLevel="0" max="5" min="5" style="67" width="19.99"/>
    <col collapsed="false" customWidth="true" hidden="false" outlineLevel="0" max="6" min="6" style="67" width="24.71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9.99"/>
    <col collapsed="false" customWidth="true" hidden="false" outlineLevel="0" max="11" min="10" style="67" width="15"/>
    <col collapsed="false" customWidth="true" hidden="false" outlineLevel="0" max="12" min="12" style="0" width="16"/>
    <col collapsed="false" customWidth="true" hidden="false" outlineLevel="0" max="13" min="13" style="0" width="34.13"/>
  </cols>
  <sheetData>
    <row r="1" s="403" customFormat="true" ht="69" hidden="false" customHeight="true" outlineLevel="0" collapsed="false">
      <c r="A1" s="313"/>
      <c r="B1" s="313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313"/>
      <c r="B2" s="313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313"/>
      <c r="B3" s="313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313"/>
      <c r="B4" s="313"/>
      <c r="C4" s="317" t="s">
        <v>866</v>
      </c>
      <c r="D4" s="318" t="n">
        <f aca="false">DUrb!E15</f>
        <v>0</v>
      </c>
      <c r="E4" s="318"/>
      <c r="F4" s="318"/>
      <c r="G4" s="319" t="str">
        <f aca="false">DUrb!AH15</f>
        <v>Guzman Navarrete Arlen Esmeralda</v>
      </c>
      <c r="H4" s="319"/>
      <c r="I4" s="319"/>
      <c r="J4" s="319"/>
      <c r="K4" s="319"/>
      <c r="L4" s="320"/>
      <c r="M4" s="321"/>
    </row>
    <row r="5" customFormat="false" ht="72" hidden="false" customHeight="true" outlineLevel="0" collapsed="false">
      <c r="A5" s="404" t="s">
        <v>867</v>
      </c>
      <c r="B5" s="404" t="s">
        <v>868</v>
      </c>
      <c r="C5" s="404" t="s">
        <v>869</v>
      </c>
      <c r="D5" s="404" t="s">
        <v>870</v>
      </c>
      <c r="E5" s="404" t="s">
        <v>871</v>
      </c>
      <c r="F5" s="404" t="s">
        <v>872</v>
      </c>
      <c r="G5" s="404" t="s">
        <v>728</v>
      </c>
      <c r="H5" s="404" t="s">
        <v>873</v>
      </c>
      <c r="I5" s="404" t="s">
        <v>874</v>
      </c>
      <c r="J5" s="404" t="s">
        <v>875</v>
      </c>
      <c r="K5" s="405" t="s">
        <v>876</v>
      </c>
      <c r="L5" s="405" t="s">
        <v>877</v>
      </c>
      <c r="M5" s="404" t="s">
        <v>878</v>
      </c>
    </row>
    <row r="6" s="268" customFormat="true" ht="42.75" hidden="false" customHeight="true" outlineLevel="0" collapsed="false">
      <c r="A6" s="406" t="n">
        <v>1</v>
      </c>
      <c r="B6" s="407" t="s">
        <v>226</v>
      </c>
      <c r="C6" s="408" t="s">
        <v>879</v>
      </c>
      <c r="D6" s="409" t="n">
        <v>0.0138888888888889</v>
      </c>
      <c r="E6" s="410" t="n">
        <f aca="false">DUrb!AG41-DUrb!AG64</f>
        <v>0</v>
      </c>
      <c r="F6" s="411" t="n">
        <f aca="false">D6*E6</f>
        <v>0</v>
      </c>
      <c r="G6" s="412"/>
      <c r="H6" s="413" t="n">
        <v>0.583333333333333</v>
      </c>
      <c r="I6" s="414" t="str">
        <f aca="false">IF(E6=0,"",H$6+F6)</f>
        <v/>
      </c>
      <c r="J6" s="415"/>
      <c r="K6" s="416"/>
      <c r="L6" s="417" t="str">
        <f aca="false">IF(E6=0,"",K6/E6)</f>
        <v/>
      </c>
      <c r="M6" s="415"/>
    </row>
    <row r="7" s="268" customFormat="true" ht="42.75" hidden="false" customHeight="true" outlineLevel="0" collapsed="false">
      <c r="A7" s="406" t="n">
        <v>3</v>
      </c>
      <c r="B7" s="407"/>
      <c r="C7" s="408" t="s">
        <v>827</v>
      </c>
      <c r="D7" s="409" t="n">
        <v>0.00694444444444444</v>
      </c>
      <c r="E7" s="410" t="n">
        <f aca="false">DUrb!AB41-DUrb!AB64</f>
        <v>0</v>
      </c>
      <c r="F7" s="411" t="n">
        <f aca="false">D7*E7</f>
        <v>0</v>
      </c>
      <c r="G7" s="412"/>
      <c r="H7" s="413"/>
      <c r="I7" s="414" t="str">
        <f aca="false">IF(E7=0,"",H$6+F7)</f>
        <v/>
      </c>
      <c r="J7" s="415"/>
      <c r="K7" s="416"/>
      <c r="L7" s="417" t="str">
        <f aca="false">IF(E7=0,"",K7/E7)</f>
        <v/>
      </c>
      <c r="M7" s="415"/>
    </row>
    <row r="8" s="268" customFormat="true" ht="42.75" hidden="false" customHeight="true" outlineLevel="0" collapsed="false">
      <c r="A8" s="406" t="n">
        <v>4</v>
      </c>
      <c r="B8" s="407"/>
      <c r="C8" s="408" t="s">
        <v>880</v>
      </c>
      <c r="D8" s="409" t="n">
        <v>1.00694444444444</v>
      </c>
      <c r="E8" s="410" t="n">
        <f aca="false">DUrb!AC41-DUrb!AC64</f>
        <v>0</v>
      </c>
      <c r="F8" s="411" t="n">
        <f aca="false">D8*E8</f>
        <v>0</v>
      </c>
      <c r="G8" s="412"/>
      <c r="H8" s="413"/>
      <c r="I8" s="414" t="str">
        <f aca="false">IF(E8=0,"",H$6+F8)</f>
        <v/>
      </c>
      <c r="J8" s="415"/>
      <c r="K8" s="416"/>
      <c r="L8" s="417" t="str">
        <f aca="false">IF(E8=0,"",K8/E8)</f>
        <v/>
      </c>
      <c r="M8" s="415"/>
    </row>
    <row r="9" s="268" customFormat="true" ht="42.75" hidden="false" customHeight="true" outlineLevel="0" collapsed="false">
      <c r="A9" s="406" t="n">
        <v>5</v>
      </c>
      <c r="B9" s="407"/>
      <c r="C9" s="408" t="s">
        <v>881</v>
      </c>
      <c r="D9" s="409" t="n">
        <v>1.00694444444444</v>
      </c>
      <c r="E9" s="418" t="n">
        <f aca="false">DUrb!Y41-DUrb!Y64</f>
        <v>0</v>
      </c>
      <c r="F9" s="411" t="n">
        <f aca="false">D9*E9</f>
        <v>0</v>
      </c>
      <c r="G9" s="412"/>
      <c r="H9" s="413"/>
      <c r="I9" s="414" t="str">
        <f aca="false">IF(E9=0,"",H$6+F9)</f>
        <v/>
      </c>
      <c r="J9" s="415"/>
      <c r="K9" s="416"/>
      <c r="L9" s="417" t="str">
        <f aca="false">IF(E9=0,"",K9/E9)</f>
        <v/>
      </c>
      <c r="M9" s="415"/>
    </row>
    <row r="10" s="268" customFormat="true" ht="42.75" hidden="false" customHeight="true" outlineLevel="0" collapsed="false">
      <c r="A10" s="406" t="n">
        <v>6</v>
      </c>
      <c r="B10" s="407"/>
      <c r="C10" s="408" t="s">
        <v>882</v>
      </c>
      <c r="D10" s="409" t="n">
        <v>1.00694444444444</v>
      </c>
      <c r="E10" s="418" t="n">
        <f aca="false">DUrb!Z41-DUrb!Z64</f>
        <v>0</v>
      </c>
      <c r="F10" s="411" t="n">
        <f aca="false">D10*E10</f>
        <v>0</v>
      </c>
      <c r="G10" s="412"/>
      <c r="H10" s="413"/>
      <c r="I10" s="414" t="str">
        <f aca="false">IF(E10=0,"",H$6+F10)</f>
        <v/>
      </c>
      <c r="J10" s="415"/>
      <c r="K10" s="416"/>
      <c r="L10" s="417" t="str">
        <f aca="false">IF(E10=0,"",K10/E10)</f>
        <v/>
      </c>
      <c r="M10" s="415"/>
    </row>
    <row r="11" s="268" customFormat="true" ht="42.75" hidden="false" customHeight="true" outlineLevel="0" collapsed="false">
      <c r="A11" s="406" t="n">
        <v>7</v>
      </c>
      <c r="B11" s="407"/>
      <c r="C11" s="408" t="s">
        <v>883</v>
      </c>
      <c r="D11" s="409" t="n">
        <v>1.00694444444444</v>
      </c>
      <c r="E11" s="418" t="n">
        <f aca="false">DUrb!AA41-DUrb!AA64</f>
        <v>0</v>
      </c>
      <c r="F11" s="411" t="n">
        <f aca="false">D11*E11</f>
        <v>0</v>
      </c>
      <c r="G11" s="412"/>
      <c r="H11" s="413"/>
      <c r="I11" s="414" t="str">
        <f aca="false">IF(E11=0,"",H$6+F11)</f>
        <v/>
      </c>
      <c r="J11" s="415"/>
      <c r="K11" s="416"/>
      <c r="L11" s="417" t="str">
        <f aca="false">IF(E11=0,"",K11/E11)</f>
        <v/>
      </c>
      <c r="M11" s="415"/>
    </row>
    <row r="12" s="268" customFormat="true" ht="42.75" hidden="false" customHeight="true" outlineLevel="0" collapsed="false">
      <c r="A12" s="406" t="n">
        <v>8</v>
      </c>
      <c r="B12" s="407"/>
      <c r="C12" s="419" t="s">
        <v>884</v>
      </c>
      <c r="D12" s="409" t="n">
        <v>0.00694444444444444</v>
      </c>
      <c r="E12" s="410" t="n">
        <f aca="false">DUrb!X41-DUrb!X64</f>
        <v>0</v>
      </c>
      <c r="F12" s="411" t="n">
        <f aca="false">D12*E12</f>
        <v>0</v>
      </c>
      <c r="G12" s="412"/>
      <c r="H12" s="413"/>
      <c r="I12" s="414" t="str">
        <f aca="false">IF(E12=0,"",H$6+F12)</f>
        <v/>
      </c>
      <c r="J12" s="415"/>
      <c r="K12" s="416"/>
      <c r="L12" s="417" t="str">
        <f aca="false">IF(E12=0,"",K12/E12)</f>
        <v/>
      </c>
      <c r="M12" s="415"/>
    </row>
    <row r="13" s="268" customFormat="true" ht="42.75" hidden="false" customHeight="true" outlineLevel="0" collapsed="false">
      <c r="A13" s="406" t="n">
        <v>9</v>
      </c>
      <c r="B13" s="407"/>
      <c r="C13" s="419" t="s">
        <v>885</v>
      </c>
      <c r="D13" s="409" t="n">
        <v>0.00694444444444444</v>
      </c>
      <c r="E13" s="410" t="n">
        <f aca="false">DUrb!AE41-DUrb!AE64</f>
        <v>0</v>
      </c>
      <c r="F13" s="411" t="n">
        <f aca="false">D13*E13</f>
        <v>0</v>
      </c>
      <c r="G13" s="412"/>
      <c r="H13" s="413"/>
      <c r="I13" s="414" t="str">
        <f aca="false">IF(E13=0,"",H$6+F13)</f>
        <v/>
      </c>
      <c r="J13" s="415"/>
      <c r="K13" s="416"/>
      <c r="L13" s="417" t="str">
        <f aca="false">IF(E13=0,"",K13/E13)</f>
        <v/>
      </c>
      <c r="M13" s="415"/>
    </row>
    <row r="14" s="268" customFormat="true" ht="42.75" hidden="false" customHeight="true" outlineLevel="0" collapsed="false">
      <c r="A14" s="406" t="n">
        <v>10</v>
      </c>
      <c r="B14" s="407"/>
      <c r="C14" s="419" t="s">
        <v>886</v>
      </c>
      <c r="D14" s="409" t="n">
        <v>0.00694444444444444</v>
      </c>
      <c r="E14" s="410" t="n">
        <f aca="false">DUrb!AF41-DUrb!AF64</f>
        <v>0</v>
      </c>
      <c r="F14" s="411" t="n">
        <f aca="false">D14*E14</f>
        <v>0</v>
      </c>
      <c r="G14" s="412"/>
      <c r="H14" s="413"/>
      <c r="I14" s="414" t="str">
        <f aca="false">IF(E14=0,"",H$6+F14)</f>
        <v/>
      </c>
      <c r="J14" s="415"/>
      <c r="K14" s="416"/>
      <c r="L14" s="417" t="str">
        <f aca="false">IF(E14=0,"",K14/E14)</f>
        <v/>
      </c>
      <c r="M14" s="415"/>
    </row>
    <row r="15" s="268" customFormat="true" ht="42.75" hidden="false" customHeight="true" outlineLevel="0" collapsed="false">
      <c r="A15" s="406" t="n">
        <v>11</v>
      </c>
      <c r="B15" s="407"/>
      <c r="C15" s="419" t="s">
        <v>829</v>
      </c>
      <c r="D15" s="409" t="n">
        <v>0.00694444444444444</v>
      </c>
      <c r="E15" s="410" t="n">
        <f aca="false">DUrb!AD41-DUrb!AD64</f>
        <v>0</v>
      </c>
      <c r="F15" s="411" t="n">
        <f aca="false">D15*E15</f>
        <v>0</v>
      </c>
      <c r="G15" s="412"/>
      <c r="H15" s="413"/>
      <c r="I15" s="414" t="str">
        <f aca="false">IF(E15=0,"",H$6+F15)</f>
        <v/>
      </c>
      <c r="J15" s="415"/>
      <c r="K15" s="416"/>
      <c r="L15" s="417" t="str">
        <f aca="false">IF(E15=0,"",K15/E15)</f>
        <v/>
      </c>
      <c r="M15" s="415"/>
    </row>
    <row r="16" s="268" customFormat="true" ht="42.75" hidden="false" customHeight="true" outlineLevel="0" collapsed="false">
      <c r="A16" s="406" t="n">
        <v>12</v>
      </c>
      <c r="B16" s="407" t="s">
        <v>887</v>
      </c>
      <c r="C16" s="419" t="s">
        <v>888</v>
      </c>
      <c r="D16" s="420" t="n">
        <v>0.00208333333333333</v>
      </c>
      <c r="E16" s="410" t="n">
        <f aca="false">DUrb!G41-DUrb!G64</f>
        <v>0</v>
      </c>
      <c r="F16" s="411" t="n">
        <f aca="false">D16*E16</f>
        <v>0</v>
      </c>
      <c r="G16" s="412"/>
      <c r="H16" s="413"/>
      <c r="I16" s="414" t="str">
        <f aca="false">IF(E16=0,"",H$6+F16)</f>
        <v/>
      </c>
      <c r="J16" s="415"/>
      <c r="K16" s="416"/>
      <c r="L16" s="417" t="str">
        <f aca="false">IF(E16=0,"",K16/E16)</f>
        <v/>
      </c>
      <c r="M16" s="415"/>
    </row>
    <row r="17" s="268" customFormat="true" ht="38.85" hidden="false" customHeight="false" outlineLevel="0" collapsed="false">
      <c r="A17" s="406" t="n">
        <v>13</v>
      </c>
      <c r="B17" s="407"/>
      <c r="C17" s="419" t="s">
        <v>889</v>
      </c>
      <c r="D17" s="409" t="n">
        <v>0.0138888888888889</v>
      </c>
      <c r="E17" s="410" t="n">
        <f aca="false">DUrb!J41-DUrb!J64</f>
        <v>0</v>
      </c>
      <c r="F17" s="411" t="n">
        <f aca="false">D17*E17</f>
        <v>0</v>
      </c>
      <c r="G17" s="412"/>
      <c r="H17" s="413"/>
      <c r="I17" s="414" t="str">
        <f aca="false">IF(E17=0,"",H$6+F17)</f>
        <v/>
      </c>
      <c r="J17" s="415"/>
      <c r="K17" s="416"/>
      <c r="L17" s="417" t="str">
        <f aca="false">IF(E17=0,"",K17/E17)</f>
        <v/>
      </c>
      <c r="M17" s="415"/>
    </row>
    <row r="18" s="268" customFormat="true" ht="42.75" hidden="false" customHeight="true" outlineLevel="0" collapsed="false">
      <c r="A18" s="406" t="n">
        <v>14</v>
      </c>
      <c r="B18" s="407"/>
      <c r="C18" s="340" t="s">
        <v>891</v>
      </c>
      <c r="D18" s="409" t="n">
        <v>0.0138888888888889</v>
      </c>
      <c r="E18" s="410" t="n">
        <f aca="false">DUrb!R41-DUrb!R64</f>
        <v>0</v>
      </c>
      <c r="F18" s="411" t="n">
        <f aca="false">D18*E18</f>
        <v>0</v>
      </c>
      <c r="G18" s="412"/>
      <c r="H18" s="413"/>
      <c r="I18" s="414" t="str">
        <f aca="false">IF(E18=0,"",H$6+F18)</f>
        <v/>
      </c>
      <c r="J18" s="415"/>
      <c r="K18" s="416"/>
      <c r="L18" s="417" t="str">
        <f aca="false">IF(E18=0,"",K18/E18)</f>
        <v/>
      </c>
      <c r="M18" s="415"/>
    </row>
    <row r="19" s="268" customFormat="true" ht="57.75" hidden="false" customHeight="true" outlineLevel="0" collapsed="false">
      <c r="A19" s="406" t="n">
        <v>15</v>
      </c>
      <c r="B19" s="407"/>
      <c r="C19" s="419" t="s">
        <v>890</v>
      </c>
      <c r="D19" s="409" t="n">
        <v>0.0138888888888889</v>
      </c>
      <c r="E19" s="410" t="n">
        <f aca="false">DUrb!K41-DUrb!K64</f>
        <v>0</v>
      </c>
      <c r="F19" s="411" t="n">
        <f aca="false">D19*E19</f>
        <v>0</v>
      </c>
      <c r="G19" s="412"/>
      <c r="H19" s="413"/>
      <c r="I19" s="414" t="str">
        <f aca="false">IF(E19=0,"",H$6+F19)</f>
        <v/>
      </c>
      <c r="J19" s="415"/>
      <c r="K19" s="416"/>
      <c r="L19" s="417" t="str">
        <f aca="false">IF(E19=0,"",K19/E19)</f>
        <v/>
      </c>
      <c r="M19" s="415"/>
    </row>
    <row r="20" s="268" customFormat="true" ht="38.85" hidden="false" customHeight="false" outlineLevel="0" collapsed="false">
      <c r="A20" s="406" t="n">
        <v>16</v>
      </c>
      <c r="B20" s="407"/>
      <c r="C20" s="419" t="s">
        <v>892</v>
      </c>
      <c r="D20" s="409" t="n">
        <v>0.0138888888888889</v>
      </c>
      <c r="E20" s="410" t="n">
        <f aca="false">DUrb!M41-DUrb!M64</f>
        <v>0</v>
      </c>
      <c r="F20" s="411" t="n">
        <f aca="false">D20*E20</f>
        <v>0</v>
      </c>
      <c r="G20" s="412"/>
      <c r="H20" s="413"/>
      <c r="I20" s="414" t="str">
        <f aca="false">IF(E20=0,"",H$6+F20)</f>
        <v/>
      </c>
      <c r="J20" s="415"/>
      <c r="K20" s="416"/>
      <c r="L20" s="417" t="str">
        <f aca="false">IF(E20=0,"",K20/E20)</f>
        <v/>
      </c>
      <c r="M20" s="415"/>
    </row>
    <row r="21" s="268" customFormat="true" ht="23.25" hidden="false" customHeight="false" outlineLevel="0" collapsed="false">
      <c r="A21" s="406" t="n">
        <v>17</v>
      </c>
      <c r="B21" s="407"/>
      <c r="C21" s="340" t="s">
        <v>893</v>
      </c>
      <c r="D21" s="328" t="n">
        <v>0.0138888888888889</v>
      </c>
      <c r="E21" s="410" t="n">
        <f aca="false">DUrb!K30-DUrb!K53</f>
        <v>0</v>
      </c>
      <c r="F21" s="411" t="n">
        <f aca="false">D21*E21</f>
        <v>0</v>
      </c>
      <c r="G21" s="412"/>
      <c r="H21" s="413"/>
      <c r="I21" s="414"/>
      <c r="J21" s="415"/>
      <c r="K21" s="416"/>
      <c r="L21" s="417"/>
      <c r="M21" s="415"/>
    </row>
    <row r="22" s="268" customFormat="true" ht="38.85" hidden="false" customHeight="false" outlineLevel="0" collapsed="false">
      <c r="A22" s="406" t="n">
        <v>18</v>
      </c>
      <c r="B22" s="407" t="s">
        <v>894</v>
      </c>
      <c r="C22" s="419" t="s">
        <v>895</v>
      </c>
      <c r="D22" s="420" t="n">
        <v>0.00347222222222222</v>
      </c>
      <c r="E22" s="410" t="n">
        <f aca="false">DUrb!I41-DUrb!I64</f>
        <v>0</v>
      </c>
      <c r="F22" s="411" t="n">
        <f aca="false">D22*E22</f>
        <v>0</v>
      </c>
      <c r="G22" s="412"/>
      <c r="H22" s="413"/>
      <c r="I22" s="414" t="str">
        <f aca="false">IF(E22=0,"",H$6+F22)</f>
        <v/>
      </c>
      <c r="J22" s="421"/>
      <c r="K22" s="416"/>
      <c r="L22" s="417" t="str">
        <f aca="false">IF(E22=0,"",K22/E22)</f>
        <v/>
      </c>
      <c r="M22" s="421"/>
    </row>
    <row r="23" s="268" customFormat="true" ht="57.4" hidden="false" customHeight="false" outlineLevel="0" collapsed="false">
      <c r="A23" s="406" t="n">
        <v>19</v>
      </c>
      <c r="B23" s="422" t="s">
        <v>896</v>
      </c>
      <c r="C23" s="419" t="s">
        <v>897</v>
      </c>
      <c r="D23" s="409" t="n">
        <v>0.00694444444444444</v>
      </c>
      <c r="E23" s="410" t="n">
        <f aca="false">DUrb!H41-DUrb!H64</f>
        <v>0</v>
      </c>
      <c r="F23" s="411" t="n">
        <f aca="false">D23*E23</f>
        <v>0</v>
      </c>
      <c r="G23" s="412"/>
      <c r="H23" s="413"/>
      <c r="I23" s="414" t="str">
        <f aca="false">IF(E23=0,"",H$6+F23)</f>
        <v/>
      </c>
      <c r="J23" s="421"/>
      <c r="K23" s="416"/>
      <c r="L23" s="417" t="str">
        <f aca="false">IF(E23=0,"",K23/E23)</f>
        <v/>
      </c>
      <c r="M23" s="421"/>
    </row>
    <row r="24" s="268" customFormat="true" ht="49.5" hidden="false" customHeight="true" outlineLevel="0" collapsed="false">
      <c r="A24" s="406" t="n">
        <v>20</v>
      </c>
      <c r="B24" s="407" t="s">
        <v>759</v>
      </c>
      <c r="C24" s="423" t="s">
        <v>898</v>
      </c>
      <c r="D24" s="409" t="n">
        <v>0.0138888888888889</v>
      </c>
      <c r="E24" s="410" t="n">
        <f aca="false">DUrb!T41-DUrb!T64</f>
        <v>0</v>
      </c>
      <c r="F24" s="411" t="n">
        <f aca="false">D24*E24</f>
        <v>0</v>
      </c>
      <c r="G24" s="412"/>
      <c r="H24" s="413"/>
      <c r="I24" s="414" t="str">
        <f aca="false">IF(E24=0,"",H$6+F24)</f>
        <v/>
      </c>
      <c r="J24" s="415"/>
      <c r="K24" s="416"/>
      <c r="L24" s="417" t="str">
        <f aca="false">IF(E24=0,"",K24/E24)</f>
        <v/>
      </c>
      <c r="M24" s="415"/>
    </row>
    <row r="25" s="268" customFormat="true" ht="38.85" hidden="false" customHeight="false" outlineLevel="0" collapsed="false">
      <c r="A25" s="406" t="n">
        <v>21</v>
      </c>
      <c r="B25" s="407"/>
      <c r="C25" s="423" t="s">
        <v>899</v>
      </c>
      <c r="D25" s="420" t="n">
        <v>0.00138888888888889</v>
      </c>
      <c r="E25" s="410" t="n">
        <f aca="false">DUrb!E41-DUrb!E64</f>
        <v>0</v>
      </c>
      <c r="F25" s="411" t="n">
        <f aca="false">D25*E25</f>
        <v>0</v>
      </c>
      <c r="G25" s="412"/>
      <c r="H25" s="413"/>
      <c r="I25" s="414" t="str">
        <f aca="false">IF(E25=0,"",H$6+F25)</f>
        <v/>
      </c>
      <c r="J25" s="415"/>
      <c r="K25" s="416"/>
      <c r="L25" s="417" t="str">
        <f aca="false">IF(E25=0,"",K25/E25)</f>
        <v/>
      </c>
      <c r="M25" s="415"/>
    </row>
    <row r="26" s="268" customFormat="true" ht="23.25" hidden="false" customHeight="false" outlineLevel="0" collapsed="false">
      <c r="A26" s="406" t="n">
        <v>22</v>
      </c>
      <c r="B26" s="407"/>
      <c r="C26" s="341" t="s">
        <v>900</v>
      </c>
      <c r="D26" s="342" t="n">
        <v>0.00138888888888889</v>
      </c>
      <c r="E26" s="410" t="n">
        <f aca="false">DUrb!E30-DUrb!E53</f>
        <v>0</v>
      </c>
      <c r="F26" s="411" t="n">
        <f aca="false">D26*E26</f>
        <v>0</v>
      </c>
      <c r="G26" s="412"/>
      <c r="H26" s="413"/>
      <c r="I26" s="414"/>
      <c r="J26" s="415"/>
      <c r="K26" s="416"/>
      <c r="L26" s="417"/>
      <c r="M26" s="415"/>
    </row>
    <row r="27" customFormat="false" ht="18.75" hidden="false" customHeight="true" outlineLevel="0" collapsed="false">
      <c r="A27" s="424"/>
      <c r="B27" s="119"/>
      <c r="C27" s="119"/>
      <c r="D27" s="118"/>
      <c r="E27" s="425" t="n">
        <f aca="false">SUM(E6:E25)</f>
        <v>0</v>
      </c>
      <c r="F27" s="118"/>
      <c r="G27" s="426"/>
      <c r="H27" s="86"/>
      <c r="I27" s="86"/>
      <c r="J27" s="118"/>
      <c r="K27" s="118"/>
      <c r="L27" s="346" t="str">
        <f aca="false">IF(E27=0,"",AVERAGE(L6:L25))</f>
        <v/>
      </c>
      <c r="M27" s="119"/>
    </row>
    <row r="28" customFormat="false" ht="23.25" hidden="false" customHeight="false" outlineLevel="0" collapsed="false">
      <c r="A28" s="424"/>
      <c r="B28" s="119"/>
      <c r="C28" s="119"/>
      <c r="D28" s="118"/>
      <c r="E28" s="118"/>
      <c r="F28" s="118"/>
      <c r="G28" s="426"/>
      <c r="H28" s="86"/>
      <c r="I28" s="86"/>
      <c r="J28" s="118"/>
      <c r="K28" s="118"/>
      <c r="L28" s="346"/>
      <c r="M28" s="119"/>
    </row>
    <row r="29" customFormat="false" ht="23.25" hidden="true" customHeight="false" outlineLevel="0" collapsed="false">
      <c r="A29" s="424"/>
      <c r="B29" s="119"/>
      <c r="C29" s="119"/>
      <c r="D29" s="118"/>
      <c r="E29" s="118"/>
      <c r="F29" s="118"/>
      <c r="G29" s="426"/>
      <c r="H29" s="86"/>
      <c r="I29" s="86"/>
      <c r="J29" s="118"/>
      <c r="K29" s="118"/>
      <c r="L29" s="346"/>
      <c r="M29" s="119"/>
    </row>
    <row r="30" customFormat="false" ht="54" hidden="false" customHeight="true" outlineLevel="0" collapsed="false">
      <c r="A30" s="424"/>
      <c r="B30" s="427" t="s">
        <v>901</v>
      </c>
      <c r="C30" s="427"/>
      <c r="D30" s="404" t="s">
        <v>902</v>
      </c>
      <c r="E30" s="404"/>
      <c r="F30" s="404" t="s">
        <v>903</v>
      </c>
      <c r="G30" s="427" t="s">
        <v>904</v>
      </c>
      <c r="H30" s="427"/>
      <c r="I30" s="427" t="s">
        <v>905</v>
      </c>
      <c r="J30" s="427"/>
      <c r="K30" s="428"/>
      <c r="L30" s="119"/>
      <c r="M30" s="119"/>
    </row>
    <row r="31" customFormat="false" ht="39.75" hidden="false" customHeight="true" outlineLevel="0" collapsed="false">
      <c r="A31" s="424"/>
      <c r="B31" s="407" t="s">
        <v>906</v>
      </c>
      <c r="C31" s="407"/>
      <c r="D31" s="407"/>
      <c r="E31" s="407"/>
      <c r="F31" s="407"/>
      <c r="G31" s="429"/>
      <c r="H31" s="430"/>
      <c r="I31" s="431"/>
      <c r="J31" s="432"/>
      <c r="K31" s="428"/>
      <c r="L31" s="119"/>
      <c r="M31" s="119"/>
    </row>
    <row r="32" customFormat="false" ht="39.75" hidden="false" customHeight="true" outlineLevel="0" collapsed="false">
      <c r="A32" s="424"/>
      <c r="B32" s="407" t="s">
        <v>907</v>
      </c>
      <c r="C32" s="407"/>
      <c r="D32" s="433"/>
      <c r="E32" s="433"/>
      <c r="F32" s="407"/>
      <c r="G32" s="429"/>
      <c r="H32" s="430"/>
      <c r="I32" s="406"/>
      <c r="J32" s="406"/>
      <c r="K32" s="119"/>
      <c r="L32" s="119"/>
      <c r="M32" s="119"/>
    </row>
  </sheetData>
  <mergeCells count="21">
    <mergeCell ref="A1:B4"/>
    <mergeCell ref="C1:J3"/>
    <mergeCell ref="K1:M1"/>
    <mergeCell ref="K2:M2"/>
    <mergeCell ref="K3:M3"/>
    <mergeCell ref="D4:F4"/>
    <mergeCell ref="G4:K4"/>
    <mergeCell ref="B6:B15"/>
    <mergeCell ref="H6:H25"/>
    <mergeCell ref="B16:B21"/>
    <mergeCell ref="B24:B26"/>
    <mergeCell ref="L27:L29"/>
    <mergeCell ref="B30:C30"/>
    <mergeCell ref="D30:E30"/>
    <mergeCell ref="G30:H30"/>
    <mergeCell ref="I30:J30"/>
    <mergeCell ref="B31:C31"/>
    <mergeCell ref="D31:E31"/>
    <mergeCell ref="B32:C32"/>
    <mergeCell ref="D32:E32"/>
    <mergeCell ref="I32:J32"/>
  </mergeCells>
  <printOptions headings="false" gridLines="false" gridLinesSet="true" horizontalCentered="false" verticalCentered="false"/>
  <pageMargins left="0.35" right="0.259722222222222" top="0.509722222222222" bottom="0.6" header="0.25" footer="0.329861111111111"/>
  <pageSetup paperSize="1" scale="41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true"/>
  </sheetPr>
  <dimension ref="A1:AE49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D6" activeCellId="0" sqref="D6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24.41"/>
    <col collapsed="false" customWidth="true" hidden="false" outlineLevel="0" max="3" min="3" style="0" width="17"/>
    <col collapsed="false" customWidth="true" hidden="false" outlineLevel="0" max="4" min="4" style="0" width="68.42"/>
    <col collapsed="false" customWidth="true" hidden="false" outlineLevel="0" max="5" min="5" style="67" width="59.14"/>
    <col collapsed="false" customWidth="true" hidden="false" outlineLevel="0" max="6" min="6" style="67" width="10.29"/>
    <col collapsed="false" customWidth="true" hidden="false" outlineLevel="0" max="7" min="7" style="68" width="13.02"/>
    <col collapsed="false" customWidth="true" hidden="false" outlineLevel="0" max="8" min="8" style="67" width="11.71"/>
    <col collapsed="false" customWidth="true" hidden="false" outlineLevel="0" max="9" min="9" style="67" width="14.57"/>
    <col collapsed="false" customWidth="true" hidden="false" outlineLevel="0" max="10" min="10" style="67" width="24.57"/>
    <col collapsed="false" customWidth="true" hidden="true" outlineLevel="0" max="11" min="11" style="69" width="16.29"/>
    <col collapsed="false" customWidth="true" hidden="true" outlineLevel="0" max="12" min="12" style="0" width="16.29"/>
    <col collapsed="false" customWidth="true" hidden="true" outlineLevel="0" max="13" min="13" style="70" width="11.99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24.75" hidden="false" customHeight="true" outlineLevel="0" collapsed="false">
      <c r="B4" s="74" t="s">
        <v>85</v>
      </c>
      <c r="C4" s="74"/>
      <c r="D4" s="75" t="s">
        <v>712</v>
      </c>
      <c r="E4" s="76"/>
      <c r="F4" s="76"/>
      <c r="H4" s="76"/>
      <c r="I4" s="76"/>
      <c r="J4" s="77"/>
    </row>
    <row r="5" customFormat="false" ht="24.75" hidden="false" customHeight="true" outlineLevel="0" collapsed="false">
      <c r="B5" s="74" t="s">
        <v>713</v>
      </c>
      <c r="C5" s="74"/>
      <c r="D5" s="78" t="n">
        <v>46204</v>
      </c>
      <c r="E5" s="74" t="s">
        <v>715</v>
      </c>
      <c r="F5" s="79" t="s">
        <v>908</v>
      </c>
      <c r="G5" s="79"/>
      <c r="H5" s="79"/>
      <c r="I5" s="79"/>
      <c r="J5" s="79"/>
    </row>
    <row r="6" customFormat="false" ht="24.75" hidden="false" customHeight="true" outlineLevel="0" collapsed="false">
      <c r="B6" s="74" t="s">
        <v>717</v>
      </c>
      <c r="C6" s="74"/>
      <c r="D6" s="75" t="s">
        <v>48</v>
      </c>
      <c r="E6" s="74" t="s">
        <v>719</v>
      </c>
      <c r="F6" s="79" t="s">
        <v>720</v>
      </c>
      <c r="G6" s="79"/>
      <c r="H6" s="79"/>
      <c r="I6" s="79"/>
      <c r="J6" s="79"/>
      <c r="M6" s="70" t="s">
        <v>35</v>
      </c>
    </row>
    <row r="7" customFormat="false" ht="24.75" hidden="false" customHeight="true" outlineLevel="0" collapsed="false">
      <c r="A7" s="80"/>
      <c r="B7" s="81" t="s">
        <v>721</v>
      </c>
      <c r="C7" s="81"/>
      <c r="D7" s="82" t="s">
        <v>722</v>
      </c>
      <c r="E7" s="81" t="s">
        <v>723</v>
      </c>
      <c r="F7" s="79"/>
      <c r="G7" s="79"/>
      <c r="H7" s="79"/>
      <c r="I7" s="79"/>
      <c r="J7" s="79"/>
      <c r="K7" s="83"/>
      <c r="L7" s="80"/>
      <c r="M7" s="80" t="s">
        <v>724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4"/>
      <c r="AC7" s="84"/>
      <c r="AD7" s="84"/>
      <c r="AE7" s="84"/>
    </row>
    <row r="8" customFormat="false" ht="24.75" hidden="false" customHeight="true" outlineLevel="0" collapsed="false">
      <c r="A8" s="80"/>
      <c r="B8" s="81" t="s">
        <v>725</v>
      </c>
      <c r="C8" s="81"/>
      <c r="D8" s="82" t="n">
        <v>1752</v>
      </c>
      <c r="E8" s="81" t="s">
        <v>726</v>
      </c>
      <c r="F8" s="79" t="s">
        <v>720</v>
      </c>
      <c r="G8" s="79"/>
      <c r="H8" s="79"/>
      <c r="I8" s="79"/>
      <c r="J8" s="79"/>
      <c r="K8" s="83"/>
      <c r="L8" s="80"/>
      <c r="M8" s="80" t="s">
        <v>727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4"/>
      <c r="AC8" s="84"/>
      <c r="AD8" s="84"/>
      <c r="AE8" s="84"/>
    </row>
    <row r="9" customFormat="false" ht="6" hidden="false" customHeight="true" outlineLevel="0" collapsed="false">
      <c r="A9" s="80"/>
      <c r="B9" s="80"/>
      <c r="C9" s="80"/>
      <c r="D9" s="85"/>
      <c r="E9" s="86"/>
      <c r="F9" s="87"/>
      <c r="G9" s="88"/>
      <c r="H9" s="89"/>
      <c r="I9" s="89"/>
      <c r="J9" s="87"/>
      <c r="K9" s="83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4"/>
      <c r="AC9" s="84"/>
      <c r="AD9" s="84"/>
      <c r="AE9" s="84"/>
    </row>
    <row r="10" customFormat="false" ht="6" hidden="false" customHeight="true" outlineLevel="0" collapsed="false">
      <c r="A10" s="80"/>
      <c r="B10" s="86"/>
      <c r="C10" s="86"/>
      <c r="D10" s="83"/>
      <c r="E10" s="83"/>
      <c r="F10" s="86"/>
      <c r="G10" s="90"/>
      <c r="H10" s="86"/>
      <c r="I10" s="86"/>
      <c r="J10" s="86"/>
      <c r="K10" s="83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4"/>
      <c r="AC10" s="84"/>
      <c r="AD10" s="84"/>
      <c r="AE10" s="84"/>
    </row>
    <row r="11" s="99" customFormat="true" ht="27.75" hidden="false" customHeight="true" outlineLevel="0" collapsed="false">
      <c r="A11" s="80"/>
      <c r="B11" s="91" t="s">
        <v>728</v>
      </c>
      <c r="C11" s="92" t="s">
        <v>729</v>
      </c>
      <c r="D11" s="93" t="s">
        <v>730</v>
      </c>
      <c r="E11" s="94" t="s">
        <v>731</v>
      </c>
      <c r="F11" s="93" t="s">
        <v>732</v>
      </c>
      <c r="G11" s="95" t="s">
        <v>733</v>
      </c>
      <c r="H11" s="94" t="s">
        <v>734</v>
      </c>
      <c r="I11" s="92" t="s">
        <v>735</v>
      </c>
      <c r="J11" s="92" t="s">
        <v>736</v>
      </c>
      <c r="K11" s="96" t="s">
        <v>737</v>
      </c>
      <c r="L11" s="97" t="s">
        <v>738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98"/>
      <c r="AC11" s="98"/>
      <c r="AD11" s="98"/>
      <c r="AE11" s="98"/>
    </row>
    <row r="12" s="99" customFormat="true" ht="27.75" hidden="false" customHeight="true" outlineLevel="0" collapsed="false">
      <c r="A12" s="80"/>
      <c r="B12" s="100" t="s">
        <v>739</v>
      </c>
      <c r="C12" s="92"/>
      <c r="D12" s="101" t="s">
        <v>740</v>
      </c>
      <c r="E12" s="94"/>
      <c r="F12" s="102" t="n">
        <f aca="false">DEsc!B31</f>
        <v>2111</v>
      </c>
      <c r="G12" s="95"/>
      <c r="H12" s="94"/>
      <c r="I12" s="92"/>
      <c r="J12" s="92"/>
      <c r="K12" s="96"/>
      <c r="L12" s="97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98"/>
      <c r="AC12" s="98"/>
      <c r="AD12" s="98"/>
      <c r="AE12" s="98"/>
    </row>
    <row r="13" s="99" customFormat="true" ht="27.75" hidden="false" customHeight="true" outlineLevel="0" collapsed="false">
      <c r="A13" s="80"/>
      <c r="B13" s="100" t="s">
        <v>739</v>
      </c>
      <c r="C13" s="92"/>
      <c r="D13" s="101" t="s">
        <v>741</v>
      </c>
      <c r="E13" s="94"/>
      <c r="F13" s="102" t="n">
        <f aca="false">DEsc!C31</f>
        <v>2085</v>
      </c>
      <c r="G13" s="103" t="n">
        <f aca="false">IF(F12=0,"",F13/F12)</f>
        <v>0.987683562292752</v>
      </c>
      <c r="H13" s="94"/>
      <c r="I13" s="94"/>
      <c r="J13" s="92"/>
      <c r="K13" s="96"/>
      <c r="L13" s="97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98"/>
      <c r="AC13" s="98"/>
      <c r="AD13" s="98"/>
      <c r="AE13" s="98"/>
    </row>
    <row r="14" s="99" customFormat="true" ht="27.75" hidden="false" customHeight="true" outlineLevel="0" collapsed="false">
      <c r="A14" s="80"/>
      <c r="B14" s="100" t="s">
        <v>739</v>
      </c>
      <c r="C14" s="92"/>
      <c r="D14" s="104" t="s">
        <v>742</v>
      </c>
      <c r="E14" s="94"/>
      <c r="F14" s="102"/>
      <c r="G14" s="95"/>
      <c r="H14" s="94"/>
      <c r="I14" s="92"/>
      <c r="J14" s="92"/>
      <c r="K14" s="96"/>
      <c r="L14" s="97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98"/>
      <c r="AC14" s="98"/>
      <c r="AD14" s="98"/>
      <c r="AE14" s="98"/>
    </row>
    <row r="15" s="99" customFormat="true" ht="27.75" hidden="false" customHeight="true" outlineLevel="0" collapsed="false">
      <c r="A15" s="80"/>
      <c r="B15" s="105" t="s">
        <v>739</v>
      </c>
      <c r="C15" s="92"/>
      <c r="D15" s="106" t="s">
        <v>743</v>
      </c>
      <c r="E15" s="94"/>
      <c r="F15" s="107"/>
      <c r="G15" s="108"/>
      <c r="H15" s="94"/>
      <c r="I15" s="92"/>
      <c r="J15" s="92"/>
      <c r="K15" s="96"/>
      <c r="L15" s="97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98"/>
      <c r="AC15" s="98"/>
      <c r="AD15" s="98"/>
      <c r="AE15" s="98"/>
    </row>
    <row r="16" s="99" customFormat="true" ht="60.75" hidden="false" customHeight="true" outlineLevel="0" collapsed="false">
      <c r="A16" s="80"/>
      <c r="B16" s="434" t="s">
        <v>744</v>
      </c>
      <c r="C16" s="435" t="s">
        <v>143</v>
      </c>
      <c r="D16" s="436" t="s">
        <v>745</v>
      </c>
      <c r="E16" s="437" t="s">
        <v>746</v>
      </c>
      <c r="F16" s="112" t="s">
        <v>747</v>
      </c>
      <c r="G16" s="438" t="str">
        <f aca="false">IF(F16="NA","",IF(F16="SI",1,0))</f>
        <v/>
      </c>
      <c r="H16" s="439" t="n">
        <v>100</v>
      </c>
      <c r="I16" s="440" t="str">
        <f aca="false">IF(G16="","",IF(G16=0,0,IF(G16&gt;0,(H16*G16))))</f>
        <v/>
      </c>
      <c r="J16" s="441" t="str">
        <f aca="false">IF(SUM(M16)=0,"-",SUM(I16)/SUM(M16))</f>
        <v>-</v>
      </c>
      <c r="K16" s="116" t="s">
        <v>748</v>
      </c>
      <c r="L16" s="117" t="s">
        <v>749</v>
      </c>
      <c r="M16" s="118" t="str">
        <f aca="false">IF(F16="NA","No aplica",H16)</f>
        <v>No aplica</v>
      </c>
      <c r="N16" s="119"/>
      <c r="O16" s="119"/>
      <c r="P16" s="119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98"/>
      <c r="AC16" s="98"/>
      <c r="AD16" s="98"/>
      <c r="AE16" s="98"/>
    </row>
    <row r="17" s="99" customFormat="true" ht="60.75" hidden="false" customHeight="true" outlineLevel="0" collapsed="false">
      <c r="A17" s="80"/>
      <c r="B17" s="442" t="s">
        <v>750</v>
      </c>
      <c r="C17" s="443" t="s">
        <v>114</v>
      </c>
      <c r="D17" s="444" t="s">
        <v>751</v>
      </c>
      <c r="E17" s="445" t="s">
        <v>752</v>
      </c>
      <c r="F17" s="123" t="s">
        <v>747</v>
      </c>
      <c r="G17" s="446" t="str">
        <f aca="false">IF(F17="NA","",IF(F17="SI",1,0))</f>
        <v/>
      </c>
      <c r="H17" s="443" t="n">
        <v>100</v>
      </c>
      <c r="I17" s="447" t="str">
        <f aca="false">IF(G17="","",IF(G17=0,0,IF(G17&gt;0,(H17*G17))))</f>
        <v/>
      </c>
      <c r="J17" s="448" t="str">
        <f aca="false">IF(SUM(M17)=0,"-",SUM(I17)/SUM(M17))</f>
        <v>-</v>
      </c>
      <c r="K17" s="116" t="s">
        <v>748</v>
      </c>
      <c r="L17" s="117" t="s">
        <v>753</v>
      </c>
      <c r="M17" s="118" t="str">
        <f aca="false">IF(F17="NA","No aplica",H17)</f>
        <v>No aplica</v>
      </c>
      <c r="N17" s="119"/>
      <c r="O17" s="119"/>
      <c r="P17" s="119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98"/>
      <c r="AC17" s="98"/>
      <c r="AD17" s="98"/>
      <c r="AE17" s="98"/>
    </row>
    <row r="18" s="99" customFormat="true" ht="60.75" hidden="false" customHeight="true" outlineLevel="0" collapsed="false">
      <c r="A18" s="80"/>
      <c r="B18" s="434" t="s">
        <v>754</v>
      </c>
      <c r="C18" s="435" t="s">
        <v>143</v>
      </c>
      <c r="D18" s="449" t="s">
        <v>755</v>
      </c>
      <c r="E18" s="450" t="s">
        <v>756</v>
      </c>
      <c r="F18" s="128" t="s">
        <v>747</v>
      </c>
      <c r="G18" s="451" t="str">
        <f aca="false">IF(F18="NA","",IF(F18="SI",1,0))</f>
        <v/>
      </c>
      <c r="H18" s="452" t="n">
        <v>50</v>
      </c>
      <c r="I18" s="453" t="str">
        <f aca="false">IF(G18="","",IF(G18=0,0,IF(G18&gt;0,(H18*G18))))</f>
        <v/>
      </c>
      <c r="J18" s="441" t="str">
        <f aca="false">IF(SUM(M18:M19)=0,"-",SUM(I18:I19)/SUM(M18:M19))</f>
        <v>-</v>
      </c>
      <c r="K18" s="116" t="s">
        <v>748</v>
      </c>
      <c r="L18" s="117" t="s">
        <v>749</v>
      </c>
      <c r="M18" s="118" t="str">
        <f aca="false">IF(F18="NA","No aplica",H18)</f>
        <v>No aplica</v>
      </c>
      <c r="N18" s="119"/>
      <c r="O18" s="119"/>
      <c r="P18" s="119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98"/>
      <c r="AC18" s="98"/>
      <c r="AD18" s="98"/>
      <c r="AE18" s="98"/>
    </row>
    <row r="19" s="99" customFormat="true" ht="60.75" hidden="false" customHeight="true" outlineLevel="0" collapsed="false">
      <c r="A19" s="80"/>
      <c r="B19" s="434"/>
      <c r="C19" s="435"/>
      <c r="D19" s="454" t="s">
        <v>757</v>
      </c>
      <c r="E19" s="455" t="s">
        <v>758</v>
      </c>
      <c r="F19" s="132" t="s">
        <v>747</v>
      </c>
      <c r="G19" s="456" t="str">
        <f aca="false">IF(F19="NA","",IF(F19="SI",1,0))</f>
        <v/>
      </c>
      <c r="H19" s="457" t="n">
        <v>50</v>
      </c>
      <c r="I19" s="458" t="str">
        <f aca="false">IF(G19="","",IF(G19=0,0,IF(G19&gt;0,(H19*G19))))</f>
        <v/>
      </c>
      <c r="J19" s="441"/>
      <c r="K19" s="116" t="s">
        <v>748</v>
      </c>
      <c r="L19" s="117" t="s">
        <v>749</v>
      </c>
      <c r="M19" s="118" t="str">
        <f aca="false">IF(F19="NA","No aplica",H19)</f>
        <v>No aplica</v>
      </c>
      <c r="N19" s="119"/>
      <c r="O19" s="119"/>
      <c r="P19" s="119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98"/>
      <c r="AC19" s="98"/>
      <c r="AD19" s="98"/>
      <c r="AE19" s="98"/>
    </row>
    <row r="20" s="99" customFormat="true" ht="47.25" hidden="false" customHeight="true" outlineLevel="0" collapsed="false">
      <c r="A20" s="80"/>
      <c r="B20" s="459" t="s">
        <v>759</v>
      </c>
      <c r="C20" s="460" t="s">
        <v>114</v>
      </c>
      <c r="D20" s="461" t="s">
        <v>760</v>
      </c>
      <c r="E20" s="462" t="s">
        <v>761</v>
      </c>
      <c r="F20" s="137" t="s">
        <v>747</v>
      </c>
      <c r="G20" s="463" t="str">
        <f aca="false">IF(F20="NA","",IF(F20="SI",1,0))</f>
        <v/>
      </c>
      <c r="H20" s="460" t="n">
        <v>10</v>
      </c>
      <c r="I20" s="464" t="str">
        <f aca="false">IF(G20="","",IF(G20=0,0,IF(G20&gt;0,(H20*G20))))</f>
        <v/>
      </c>
      <c r="J20" s="465" t="str">
        <f aca="false">IF(SUM(M20:M30)=0,"-",SUM(I20:I30)/SUM(M20:M30))</f>
        <v>-</v>
      </c>
      <c r="K20" s="116" t="s">
        <v>748</v>
      </c>
      <c r="L20" s="117" t="s">
        <v>762</v>
      </c>
      <c r="M20" s="118" t="str">
        <f aca="false">IF(F20="NA","No aplica",H20)</f>
        <v>No aplica</v>
      </c>
      <c r="N20" s="119"/>
      <c r="O20" s="119"/>
      <c r="P20" s="11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98"/>
      <c r="AC20" s="98"/>
      <c r="AD20" s="98"/>
      <c r="AE20" s="98"/>
    </row>
    <row r="21" s="99" customFormat="true" ht="47.25" hidden="false" customHeight="true" outlineLevel="0" collapsed="false">
      <c r="A21" s="80"/>
      <c r="B21" s="459"/>
      <c r="C21" s="460"/>
      <c r="D21" s="466" t="s">
        <v>763</v>
      </c>
      <c r="E21" s="467" t="s">
        <v>764</v>
      </c>
      <c r="F21" s="141" t="s">
        <v>747</v>
      </c>
      <c r="G21" s="468" t="str">
        <f aca="false">IF(F21="NA","",IF(F21&lt;20,1-(F21*5/100),IF(F21&gt;10,0)))</f>
        <v/>
      </c>
      <c r="H21" s="469" t="n">
        <v>12</v>
      </c>
      <c r="I21" s="470" t="str">
        <f aca="false">IF(G21="","",IF(G21=0,0,IF(G21&gt;0,(H21*G21))))</f>
        <v/>
      </c>
      <c r="J21" s="465"/>
      <c r="K21" s="116" t="s">
        <v>765</v>
      </c>
      <c r="L21" s="117" t="s">
        <v>749</v>
      </c>
      <c r="M21" s="144" t="str">
        <f aca="false">IF(F21="NA","No aplica",H21)</f>
        <v>No aplica</v>
      </c>
      <c r="N21" s="119"/>
      <c r="O21" s="119"/>
      <c r="P21" s="119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98"/>
      <c r="AC21" s="98"/>
      <c r="AD21" s="98"/>
      <c r="AE21" s="98"/>
    </row>
    <row r="22" s="99" customFormat="true" ht="47.25" hidden="false" customHeight="true" outlineLevel="0" collapsed="false">
      <c r="A22" s="80"/>
      <c r="B22" s="459"/>
      <c r="C22" s="460"/>
      <c r="D22" s="466"/>
      <c r="E22" s="467"/>
      <c r="F22" s="141"/>
      <c r="G22" s="468"/>
      <c r="H22" s="469"/>
      <c r="I22" s="470"/>
      <c r="J22" s="465"/>
      <c r="K22" s="116"/>
      <c r="L22" s="117"/>
      <c r="M22" s="144"/>
      <c r="N22" s="119"/>
      <c r="O22" s="119"/>
      <c r="P22" s="119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98"/>
      <c r="AC22" s="98"/>
      <c r="AD22" s="98"/>
      <c r="AE22" s="98"/>
    </row>
    <row r="23" s="99" customFormat="true" ht="47.25" hidden="false" customHeight="true" outlineLevel="0" collapsed="false">
      <c r="A23" s="80"/>
      <c r="B23" s="459"/>
      <c r="C23" s="460"/>
      <c r="D23" s="471" t="s">
        <v>766</v>
      </c>
      <c r="E23" s="467" t="s">
        <v>767</v>
      </c>
      <c r="F23" s="141" t="s">
        <v>747</v>
      </c>
      <c r="G23" s="468" t="str">
        <f aca="false">IF(F23="NA","",1-(F23/F14))</f>
        <v/>
      </c>
      <c r="H23" s="469" t="n">
        <v>10</v>
      </c>
      <c r="I23" s="470" t="str">
        <f aca="false">IF(G23="","",IF(G23=0,0,IF(G23&gt;0,(H23*G23))))</f>
        <v/>
      </c>
      <c r="J23" s="465"/>
      <c r="K23" s="116" t="s">
        <v>748</v>
      </c>
      <c r="L23" s="117" t="s">
        <v>749</v>
      </c>
      <c r="M23" s="118" t="str">
        <f aca="false">IF(F23="NA","No aplica",H23)</f>
        <v>No aplica</v>
      </c>
      <c r="N23" s="119"/>
      <c r="O23" s="119"/>
      <c r="P23" s="119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98"/>
      <c r="AC23" s="98"/>
      <c r="AD23" s="98"/>
      <c r="AE23" s="98"/>
    </row>
    <row r="24" s="99" customFormat="true" ht="60.75" hidden="false" customHeight="true" outlineLevel="0" collapsed="false">
      <c r="B24" s="459"/>
      <c r="C24" s="460"/>
      <c r="D24" s="466" t="s">
        <v>768</v>
      </c>
      <c r="E24" s="467" t="s">
        <v>746</v>
      </c>
      <c r="F24" s="142" t="s">
        <v>747</v>
      </c>
      <c r="G24" s="472" t="str">
        <f aca="false">IF(F24="NA","",IF(F24="SI",1,0))</f>
        <v/>
      </c>
      <c r="H24" s="467" t="n">
        <v>21</v>
      </c>
      <c r="I24" s="473" t="str">
        <f aca="false">IF(G24="","",IF(G24=0,0,IF(G24&gt;0,(H24*G24))))</f>
        <v/>
      </c>
      <c r="J24" s="465"/>
      <c r="K24" s="146" t="s">
        <v>769</v>
      </c>
      <c r="L24" s="147" t="s">
        <v>770</v>
      </c>
      <c r="M24" s="148" t="str">
        <f aca="false">IF(F24="NA","No aplica",H24)</f>
        <v>No aplica</v>
      </c>
    </row>
    <row r="25" s="99" customFormat="true" ht="60.75" hidden="false" customHeight="true" outlineLevel="0" collapsed="false">
      <c r="B25" s="459"/>
      <c r="C25" s="460"/>
      <c r="D25" s="466"/>
      <c r="E25" s="467"/>
      <c r="F25" s="142"/>
      <c r="G25" s="472"/>
      <c r="H25" s="467"/>
      <c r="I25" s="473"/>
      <c r="J25" s="465"/>
      <c r="K25" s="146"/>
      <c r="L25" s="147"/>
      <c r="M25" s="148"/>
    </row>
    <row r="26" s="99" customFormat="true" ht="48.75" hidden="false" customHeight="true" outlineLevel="0" collapsed="false">
      <c r="B26" s="459"/>
      <c r="C26" s="460"/>
      <c r="D26" s="474" t="s">
        <v>771</v>
      </c>
      <c r="E26" s="467" t="s">
        <v>772</v>
      </c>
      <c r="F26" s="142" t="s">
        <v>747</v>
      </c>
      <c r="G26" s="472" t="str">
        <f aca="false">IF(F26="NA","",IF(F26="SI",1,0))</f>
        <v/>
      </c>
      <c r="H26" s="467" t="n">
        <v>11</v>
      </c>
      <c r="I26" s="473" t="str">
        <f aca="false">IF(G26="","",IF(G26=0,0,IF(G26&gt;0,(H26*G26))))</f>
        <v/>
      </c>
      <c r="J26" s="465"/>
      <c r="K26" s="146" t="s">
        <v>769</v>
      </c>
      <c r="L26" s="147" t="s">
        <v>749</v>
      </c>
      <c r="M26" s="150" t="str">
        <f aca="false">IF(F26="NA","No aplica",H26)</f>
        <v>No aplica</v>
      </c>
    </row>
    <row r="27" s="99" customFormat="true" ht="48.75" hidden="false" customHeight="true" outlineLevel="0" collapsed="false">
      <c r="B27" s="459"/>
      <c r="C27" s="460"/>
      <c r="D27" s="475" t="s">
        <v>773</v>
      </c>
      <c r="E27" s="467" t="s">
        <v>746</v>
      </c>
      <c r="F27" s="142" t="s">
        <v>747</v>
      </c>
      <c r="G27" s="472" t="str">
        <f aca="false">IF(F27="NA","",IF(F27="Si",1,0))</f>
        <v/>
      </c>
      <c r="H27" s="467" t="n">
        <v>11</v>
      </c>
      <c r="I27" s="473" t="str">
        <f aca="false">IF(G27="","",IF(G27=0,0,IF(G27&gt;0,(H27*G27))))</f>
        <v/>
      </c>
      <c r="J27" s="465"/>
      <c r="K27" s="146" t="s">
        <v>769</v>
      </c>
      <c r="L27" s="147" t="s">
        <v>749</v>
      </c>
      <c r="M27" s="150" t="str">
        <f aca="false">IF(F27="NA","No aplica",H27)</f>
        <v>No aplica</v>
      </c>
    </row>
    <row r="28" s="80" customFormat="true" ht="48.75" hidden="false" customHeight="true" outlineLevel="0" collapsed="false">
      <c r="B28" s="459"/>
      <c r="C28" s="460"/>
      <c r="D28" s="475" t="s">
        <v>774</v>
      </c>
      <c r="E28" s="467" t="s">
        <v>746</v>
      </c>
      <c r="F28" s="142" t="s">
        <v>747</v>
      </c>
      <c r="G28" s="468" t="str">
        <f aca="false">IF(F28="NA","",IF(F28="Si",1,0))</f>
        <v/>
      </c>
      <c r="H28" s="469" t="n">
        <v>9</v>
      </c>
      <c r="I28" s="470" t="str">
        <f aca="false">IF(G28="","",IF(G28=0,0,IF(G28&gt;0,(H28*G28))))</f>
        <v/>
      </c>
      <c r="J28" s="465"/>
      <c r="K28" s="116" t="s">
        <v>769</v>
      </c>
      <c r="L28" s="117" t="s">
        <v>749</v>
      </c>
      <c r="M28" s="118" t="str">
        <f aca="false">IF(F28="NA","No aplica",H28)</f>
        <v>No aplica</v>
      </c>
      <c r="N28" s="119"/>
      <c r="O28" s="119"/>
      <c r="P28" s="119"/>
    </row>
    <row r="29" s="80" customFormat="true" ht="48.75" hidden="false" customHeight="true" outlineLevel="0" collapsed="false">
      <c r="B29" s="459"/>
      <c r="C29" s="460"/>
      <c r="D29" s="475" t="s">
        <v>775</v>
      </c>
      <c r="E29" s="467" t="s">
        <v>746</v>
      </c>
      <c r="F29" s="142" t="s">
        <v>747</v>
      </c>
      <c r="G29" s="468" t="str">
        <f aca="false">IF(F29="NA","",IF(F29="Si",1,0))</f>
        <v/>
      </c>
      <c r="H29" s="469" t="n">
        <v>8</v>
      </c>
      <c r="I29" s="470" t="str">
        <f aca="false">IF(G29="","",IF(G29=0,0,IF(G29&gt;0,(H29*G29))))</f>
        <v/>
      </c>
      <c r="J29" s="465"/>
      <c r="K29" s="116" t="s">
        <v>769</v>
      </c>
      <c r="L29" s="117" t="s">
        <v>776</v>
      </c>
      <c r="M29" s="118" t="str">
        <f aca="false">IF(F29="NA","No aplica",H29)</f>
        <v>No aplica</v>
      </c>
      <c r="N29" s="119"/>
      <c r="O29" s="119"/>
      <c r="P29" s="119"/>
    </row>
    <row r="30" s="99" customFormat="true" ht="48.75" hidden="false" customHeight="true" outlineLevel="0" collapsed="false">
      <c r="B30" s="459"/>
      <c r="C30" s="476" t="s">
        <v>143</v>
      </c>
      <c r="D30" s="477" t="s">
        <v>777</v>
      </c>
      <c r="E30" s="476" t="s">
        <v>746</v>
      </c>
      <c r="F30" s="154" t="s">
        <v>747</v>
      </c>
      <c r="G30" s="478" t="str">
        <f aca="false">IF(F30="NA","",IF(F30="SI",1,0))</f>
        <v/>
      </c>
      <c r="H30" s="476" t="n">
        <v>8</v>
      </c>
      <c r="I30" s="479" t="str">
        <f aca="false">IF(G30="","",IF(G30=0,0,IF(G30&gt;0,(H30*G30))))</f>
        <v/>
      </c>
      <c r="J30" s="465"/>
      <c r="K30" s="146" t="s">
        <v>769</v>
      </c>
      <c r="L30" s="147" t="s">
        <v>778</v>
      </c>
      <c r="M30" s="150" t="str">
        <f aca="false">IF(F30="NA","No aplica",H30)</f>
        <v>No aplica</v>
      </c>
    </row>
    <row r="31" s="99" customFormat="true" ht="39.75" hidden="false" customHeight="true" outlineLevel="0" collapsed="false">
      <c r="B31" s="480" t="s">
        <v>393</v>
      </c>
      <c r="C31" s="435" t="s">
        <v>779</v>
      </c>
      <c r="D31" s="449" t="s">
        <v>780</v>
      </c>
      <c r="E31" s="450" t="s">
        <v>746</v>
      </c>
      <c r="F31" s="127" t="s">
        <v>747</v>
      </c>
      <c r="G31" s="451" t="str">
        <f aca="false">IF(F31="NA","",IF(F31="SI",1,0))</f>
        <v/>
      </c>
      <c r="H31" s="452" t="n">
        <v>30</v>
      </c>
      <c r="I31" s="453" t="str">
        <f aca="false">IF(G31="","",IF(G31=0,0,IF(G31&gt;0,(H31*G31))))</f>
        <v/>
      </c>
      <c r="J31" s="481" t="str">
        <f aca="false">IF(SUM(M31:M33)=0,"-",SUM(I31:I33)/SUM(M31:M33))</f>
        <v>-</v>
      </c>
      <c r="K31" s="116" t="s">
        <v>769</v>
      </c>
      <c r="L31" s="117" t="s">
        <v>749</v>
      </c>
      <c r="M31" s="118" t="str">
        <f aca="false">IF(F31="NA","No aplica",H31)</f>
        <v>No aplica</v>
      </c>
      <c r="N31" s="119"/>
      <c r="O31" s="119"/>
      <c r="P31" s="11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s="99" customFormat="true" ht="39.75" hidden="false" customHeight="true" outlineLevel="0" collapsed="false">
      <c r="B32" s="480"/>
      <c r="C32" s="435"/>
      <c r="D32" s="482" t="s">
        <v>781</v>
      </c>
      <c r="E32" s="483" t="s">
        <v>746</v>
      </c>
      <c r="F32" s="158" t="s">
        <v>747</v>
      </c>
      <c r="G32" s="484" t="str">
        <f aca="false">IF(F32="NA","",IF(F32="SI",1,0))</f>
        <v/>
      </c>
      <c r="H32" s="485" t="n">
        <v>30</v>
      </c>
      <c r="I32" s="486" t="str">
        <f aca="false">IF(G32="","",IF(G32=0,0,IF(G32&gt;0,(H32*G32))))</f>
        <v/>
      </c>
      <c r="J32" s="481"/>
      <c r="K32" s="116" t="s">
        <v>769</v>
      </c>
      <c r="L32" s="117" t="s">
        <v>749</v>
      </c>
      <c r="M32" s="118" t="str">
        <f aca="false">IF(F32="NA","No aplica",H32)</f>
        <v>No aplica</v>
      </c>
      <c r="N32" s="119"/>
      <c r="O32" s="119"/>
      <c r="P32" s="119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s="99" customFormat="true" ht="39.75" hidden="false" customHeight="true" outlineLevel="0" collapsed="false">
      <c r="B33" s="480"/>
      <c r="C33" s="435"/>
      <c r="D33" s="454" t="s">
        <v>782</v>
      </c>
      <c r="E33" s="455" t="s">
        <v>746</v>
      </c>
      <c r="F33" s="131" t="s">
        <v>747</v>
      </c>
      <c r="G33" s="456" t="str">
        <f aca="false">IF(F33="NA","",IF(F33="SI",1,0))</f>
        <v/>
      </c>
      <c r="H33" s="457" t="n">
        <v>40</v>
      </c>
      <c r="I33" s="458" t="str">
        <f aca="false">IF(G33="","",IF(G33=0,0,IF(G33&gt;0,(H33*G33))))</f>
        <v/>
      </c>
      <c r="J33" s="481"/>
      <c r="K33" s="116" t="s">
        <v>769</v>
      </c>
      <c r="L33" s="117" t="s">
        <v>749</v>
      </c>
      <c r="M33" s="118" t="str">
        <f aca="false">IF(F33="NA","No aplica",H33)</f>
        <v>No aplica</v>
      </c>
      <c r="N33" s="119"/>
      <c r="O33" s="119"/>
      <c r="P33" s="11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s="99" customFormat="true" ht="39.75" hidden="false" customHeight="true" outlineLevel="0" collapsed="false">
      <c r="B34" s="487" t="s">
        <v>783</v>
      </c>
      <c r="C34" s="488" t="s">
        <v>114</v>
      </c>
      <c r="D34" s="489" t="s">
        <v>784</v>
      </c>
      <c r="E34" s="490" t="s">
        <v>746</v>
      </c>
      <c r="F34" s="162" t="s">
        <v>747</v>
      </c>
      <c r="G34" s="491" t="str">
        <f aca="false">IF(F34="NA","",IF(F34="SI",1,0))</f>
        <v/>
      </c>
      <c r="H34" s="488" t="n">
        <v>100</v>
      </c>
      <c r="I34" s="492" t="str">
        <f aca="false">IF(G34="","",IF(G34=0,0,IF(G34&gt;0,(H34*G34))))</f>
        <v/>
      </c>
      <c r="J34" s="493" t="str">
        <f aca="false">IF(SUM(M34)=0,"-",SUM(I34)/SUM(M34))</f>
        <v>-</v>
      </c>
      <c r="K34" s="116" t="s">
        <v>769</v>
      </c>
      <c r="L34" s="117" t="s">
        <v>785</v>
      </c>
      <c r="M34" s="118" t="str">
        <f aca="false">IF(F34="NA","No aplica",H34)</f>
        <v>No aplica</v>
      </c>
      <c r="N34" s="119"/>
      <c r="O34" s="119"/>
      <c r="P34" s="11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="99" customFormat="true" ht="39.75" hidden="false" customHeight="true" outlineLevel="0" collapsed="false">
      <c r="B35" s="480" t="s">
        <v>786</v>
      </c>
      <c r="C35" s="435" t="s">
        <v>779</v>
      </c>
      <c r="D35" s="436" t="s">
        <v>787</v>
      </c>
      <c r="E35" s="437" t="s">
        <v>746</v>
      </c>
      <c r="F35" s="110" t="s">
        <v>747</v>
      </c>
      <c r="G35" s="494" t="str">
        <f aca="false">IF(F35="NA","",IF(F35="SI",1,0))</f>
        <v/>
      </c>
      <c r="H35" s="435" t="n">
        <v>100</v>
      </c>
      <c r="I35" s="435" t="str">
        <f aca="false">IF(G35="","",IF(G35=0,0,IF(G35&gt;0,(H35*G35))))</f>
        <v/>
      </c>
      <c r="J35" s="481" t="str">
        <f aca="false">IF(SUM(M35)=0,"-",SUM(I35)/SUM(M35))</f>
        <v>-</v>
      </c>
      <c r="K35" s="116" t="s">
        <v>749</v>
      </c>
      <c r="L35" s="117" t="s">
        <v>749</v>
      </c>
      <c r="M35" s="118" t="str">
        <f aca="false">IF(F35="NA","No aplica",H35)</f>
        <v>No aplica</v>
      </c>
      <c r="N35" s="119"/>
      <c r="O35" s="119"/>
      <c r="P35" s="119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="99" customFormat="true" ht="39.75" hidden="false" customHeight="true" outlineLevel="0" collapsed="false">
      <c r="B36" s="495" t="s">
        <v>788</v>
      </c>
      <c r="C36" s="496" t="s">
        <v>114</v>
      </c>
      <c r="D36" s="461" t="s">
        <v>789</v>
      </c>
      <c r="E36" s="462" t="s">
        <v>790</v>
      </c>
      <c r="F36" s="170" t="s">
        <v>747</v>
      </c>
      <c r="G36" s="451" t="str">
        <f aca="false">IF(F36="Na","",F36)</f>
        <v/>
      </c>
      <c r="H36" s="460" t="n">
        <v>50</v>
      </c>
      <c r="I36" s="464" t="str">
        <f aca="false">IF(G36="","",IF(G36=0,0,IF(G36&gt;0,(H36*G36))))</f>
        <v/>
      </c>
      <c r="J36" s="441" t="str">
        <f aca="false">IF(SUM(M36:M38)=0,"-",SUM(I36:I38)/SUM(M36:M38))</f>
        <v>-</v>
      </c>
      <c r="K36" s="116" t="s">
        <v>749</v>
      </c>
      <c r="L36" s="117" t="s">
        <v>749</v>
      </c>
      <c r="M36" s="118" t="str">
        <f aca="false">IF(F36="NA","No aplica",H36)</f>
        <v>No aplica</v>
      </c>
      <c r="N36" s="119"/>
      <c r="O36" s="119"/>
      <c r="P36" s="119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="99" customFormat="true" ht="39.75" hidden="false" customHeight="true" outlineLevel="0" collapsed="false">
      <c r="B37" s="495"/>
      <c r="C37" s="496"/>
      <c r="D37" s="471" t="s">
        <v>791</v>
      </c>
      <c r="E37" s="467" t="s">
        <v>792</v>
      </c>
      <c r="F37" s="171" t="s">
        <v>747</v>
      </c>
      <c r="G37" s="484" t="str">
        <f aca="false">IF(F37="Na","",F37)</f>
        <v/>
      </c>
      <c r="H37" s="469" t="n">
        <v>50</v>
      </c>
      <c r="I37" s="470" t="str">
        <f aca="false">IF(G37="","",IF(G37=0,0,IF(G37&gt;0,(H37*G37))))</f>
        <v/>
      </c>
      <c r="J37" s="441"/>
      <c r="K37" s="116" t="s">
        <v>749</v>
      </c>
      <c r="L37" s="117" t="s">
        <v>749</v>
      </c>
      <c r="M37" s="118" t="str">
        <f aca="false">IF(F37="NA","No aplica",H37)</f>
        <v>No aplica</v>
      </c>
      <c r="N37" s="119"/>
      <c r="O37" s="119"/>
      <c r="P37" s="11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="99" customFormat="true" ht="39.75" hidden="false" customHeight="true" outlineLevel="0" collapsed="false">
      <c r="K38" s="116"/>
      <c r="L38" s="117"/>
      <c r="M38" s="118"/>
      <c r="N38" s="119"/>
      <c r="O38" s="119"/>
      <c r="P38" s="11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customFormat="false" ht="23.25" hidden="false" customHeight="false" outlineLevel="0" collapsed="false">
      <c r="C39" s="80"/>
      <c r="D39" s="172"/>
      <c r="E39" s="173"/>
      <c r="F39" s="86"/>
      <c r="G39" s="90"/>
      <c r="H39" s="174"/>
      <c r="I39" s="174"/>
      <c r="J39" s="86"/>
      <c r="K39" s="83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customFormat="false" ht="23.25" hidden="false" customHeight="false" outlineLevel="0" collapsed="false">
      <c r="C40" s="80"/>
      <c r="D40" s="172"/>
      <c r="E40" s="175" t="str">
        <f aca="false">D6</f>
        <v>Escolar</v>
      </c>
      <c r="F40" s="175"/>
      <c r="G40" s="175"/>
      <c r="H40" s="176"/>
      <c r="I40" s="86"/>
      <c r="J40" s="86"/>
      <c r="K40" s="83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customFormat="false" ht="21.75" hidden="false" customHeight="true" outlineLevel="0" collapsed="false">
      <c r="C41" s="80"/>
      <c r="D41" s="172"/>
      <c r="E41" s="177" t="s">
        <v>744</v>
      </c>
      <c r="F41" s="178" t="str">
        <f aca="false">J16</f>
        <v>-</v>
      </c>
      <c r="G41" s="178"/>
      <c r="H41" s="80"/>
      <c r="I41" s="86"/>
      <c r="J41" s="86"/>
      <c r="K41" s="83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customFormat="false" ht="21.75" hidden="false" customHeight="true" outlineLevel="0" collapsed="false">
      <c r="C42" s="80"/>
      <c r="D42" s="172"/>
      <c r="E42" s="179" t="s">
        <v>750</v>
      </c>
      <c r="F42" s="180" t="str">
        <f aca="false">J17</f>
        <v>-</v>
      </c>
      <c r="G42" s="180"/>
      <c r="H42" s="80"/>
      <c r="I42" s="80"/>
      <c r="J42" s="80"/>
      <c r="K42" s="83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customFormat="false" ht="21.75" hidden="false" customHeight="true" outlineLevel="0" collapsed="false">
      <c r="C43" s="80"/>
      <c r="D43" s="172"/>
      <c r="E43" s="181" t="s">
        <v>754</v>
      </c>
      <c r="F43" s="182" t="str">
        <f aca="false">J18</f>
        <v>-</v>
      </c>
      <c r="G43" s="182"/>
      <c r="H43" s="83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customFormat="false" ht="21.75" hidden="false" customHeight="true" outlineLevel="0" collapsed="false">
      <c r="C44" s="80"/>
      <c r="D44" s="172"/>
      <c r="E44" s="179" t="s">
        <v>759</v>
      </c>
      <c r="F44" s="180" t="str">
        <f aca="false">J20</f>
        <v>-</v>
      </c>
      <c r="G44" s="180"/>
      <c r="H44" s="83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customFormat="false" ht="21.75" hidden="false" customHeight="true" outlineLevel="0" collapsed="false">
      <c r="C45" s="80"/>
      <c r="D45" s="172"/>
      <c r="E45" s="181" t="s">
        <v>793</v>
      </c>
      <c r="F45" s="182" t="str">
        <f aca="false">J31</f>
        <v>-</v>
      </c>
      <c r="G45" s="182"/>
      <c r="H45" s="8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customFormat="false" ht="21.75" hidden="false" customHeight="true" outlineLevel="0" collapsed="false">
      <c r="C46" s="80"/>
      <c r="D46" s="172"/>
      <c r="E46" s="179" t="s">
        <v>783</v>
      </c>
      <c r="F46" s="180" t="str">
        <f aca="false">J34</f>
        <v>-</v>
      </c>
      <c r="G46" s="180"/>
      <c r="H46" s="8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customFormat="false" ht="21.75" hidden="false" customHeight="true" outlineLevel="0" collapsed="false">
      <c r="C47" s="80"/>
      <c r="D47" s="172"/>
      <c r="E47" s="181" t="s">
        <v>786</v>
      </c>
      <c r="F47" s="182" t="str">
        <f aca="false">J35</f>
        <v>-</v>
      </c>
      <c r="G47" s="182"/>
      <c r="H47" s="8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customFormat="false" ht="21.75" hidden="false" customHeight="true" outlineLevel="0" collapsed="false">
      <c r="C48" s="80"/>
      <c r="D48" s="172"/>
      <c r="E48" s="183" t="s">
        <v>788</v>
      </c>
      <c r="F48" s="184" t="str">
        <f aca="false">J36</f>
        <v>-</v>
      </c>
      <c r="G48" s="184"/>
      <c r="H48" s="83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customFormat="false" ht="53.25" hidden="false" customHeight="true" outlineLevel="0" collapsed="false">
      <c r="C49" s="80"/>
      <c r="D49" s="80"/>
      <c r="E49" s="185" t="s">
        <v>794</v>
      </c>
      <c r="F49" s="186" t="str">
        <f aca="false">IF(COUNT(F41:F48)&gt;0,AVERAGE(F41:F48),"-")</f>
        <v>-</v>
      </c>
      <c r="G49" s="186"/>
      <c r="H49" s="83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</sheetData>
  <mergeCells count="61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5"/>
    <mergeCell ref="E11:E15"/>
    <mergeCell ref="H11:H15"/>
    <mergeCell ref="I11:I15"/>
    <mergeCell ref="J11:J15"/>
    <mergeCell ref="K11:K15"/>
    <mergeCell ref="L11:L15"/>
    <mergeCell ref="B18:B19"/>
    <mergeCell ref="C18:C19"/>
    <mergeCell ref="J18:J19"/>
    <mergeCell ref="B20:B30"/>
    <mergeCell ref="C20:C29"/>
    <mergeCell ref="J20:J30"/>
    <mergeCell ref="D21:D22"/>
    <mergeCell ref="E21:E22"/>
    <mergeCell ref="F21:F22"/>
    <mergeCell ref="G21:G22"/>
    <mergeCell ref="H21:H22"/>
    <mergeCell ref="I21:I22"/>
    <mergeCell ref="K21:K22"/>
    <mergeCell ref="L21:L22"/>
    <mergeCell ref="M21:M22"/>
    <mergeCell ref="D24:D25"/>
    <mergeCell ref="E24:E25"/>
    <mergeCell ref="F24:F25"/>
    <mergeCell ref="G24:G25"/>
    <mergeCell ref="H24:H25"/>
    <mergeCell ref="I24:I25"/>
    <mergeCell ref="K24:K25"/>
    <mergeCell ref="L24:L25"/>
    <mergeCell ref="M24:M25"/>
    <mergeCell ref="B31:B33"/>
    <mergeCell ref="C31:C33"/>
    <mergeCell ref="J31:J33"/>
    <mergeCell ref="B36:B37"/>
    <mergeCell ref="C36:C37"/>
    <mergeCell ref="J36:J37"/>
    <mergeCell ref="E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</mergeCells>
  <conditionalFormatting sqref="G25">
    <cfRule type="cellIs" priority="2" operator="lessThan" aboveAverage="0" equalAverage="0" bottom="0" percent="0" rank="0" text="" dxfId="26">
      <formula>0.9</formula>
    </cfRule>
    <cfRule type="cellIs" priority="3" operator="between" aboveAverage="0" equalAverage="0" bottom="0" percent="0" rank="0" text="" dxfId="27">
      <formula>0.949</formula>
      <formula>0.9</formula>
    </cfRule>
    <cfRule type="cellIs" priority="4" operator="greaterThan" aboveAverage="0" equalAverage="0" bottom="0" percent="0" rank="0" text="" dxfId="28">
      <formula>0.949</formula>
    </cfRule>
  </conditionalFormatting>
  <conditionalFormatting sqref="J20:J30">
    <cfRule type="cellIs" priority="5" operator="greaterThan" aboveAverage="0" equalAverage="0" bottom="0" percent="0" rank="0" text="" dxfId="29">
      <formula>0.949</formula>
    </cfRule>
    <cfRule type="cellIs" priority="6" operator="between" aboveAverage="0" equalAverage="0" bottom="0" percent="0" rank="0" text="" dxfId="30">
      <formula>0.949</formula>
      <formula>0.9</formula>
    </cfRule>
    <cfRule type="cellIs" priority="7" operator="lessThan" aboveAverage="0" equalAverage="0" bottom="0" percent="0" rank="0" text="" dxfId="31">
      <formula>0.9</formula>
    </cfRule>
  </conditionalFormatting>
  <conditionalFormatting sqref="G26:G37 G16:G21 G23:G24">
    <cfRule type="cellIs" priority="8" operator="lessThan" aboveAverage="0" equalAverage="0" bottom="0" percent="0" rank="0" text="" dxfId="32">
      <formula>0.9</formula>
    </cfRule>
    <cfRule type="cellIs" priority="9" operator="between" aboveAverage="0" equalAverage="0" bottom="0" percent="0" rank="0" text="" dxfId="33">
      <formula>0.949</formula>
      <formula>0.9</formula>
    </cfRule>
    <cfRule type="cellIs" priority="10" operator="greaterThan" aboveAverage="0" equalAverage="0" bottom="0" percent="0" rank="0" text="" dxfId="34">
      <formula>0.949</formula>
    </cfRule>
  </conditionalFormatting>
  <conditionalFormatting sqref="J31:J36 J16:J19">
    <cfRule type="cellIs" priority="11" operator="greaterThan" aboveAverage="0" equalAverage="0" bottom="0" percent="0" rank="0" text="" dxfId="35">
      <formula>0.949</formula>
    </cfRule>
    <cfRule type="cellIs" priority="12" operator="between" aboveAverage="0" equalAverage="0" bottom="0" percent="0" rank="0" text="" dxfId="36">
      <formula>0.949</formula>
      <formula>0.9</formula>
    </cfRule>
    <cfRule type="cellIs" priority="13" operator="lessThan" aboveAverage="0" equalAverage="0" bottom="0" percent="0" rank="0" text="" dxfId="37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100" firstPageNumber="1" fitToWidth="1" fitToHeight="0" pageOrder="overThenDown" orientation="portrait" blackAndWhite="false" draft="false" cellComments="none" useFirstPageNumber="tru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rowBreaks count="1" manualBreakCount="1">
    <brk id="82" man="true" max="16383" min="0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AMJ82"/>
  <sheetViews>
    <sheetView showFormulas="false" showGridLines="false" showRowColHeaders="true" showZeros="true" rightToLeft="false" tabSelected="false" showOutlineSymbols="true" defaultGridColor="true" view="pageBreakPreview" topLeftCell="A7" colorId="64" zoomScale="32" zoomScaleNormal="32" zoomScalePageLayoutView="32" workbookViewId="0">
      <selection pane="topLeft" activeCell="S33" activeCellId="0" sqref="S33"/>
    </sheetView>
  </sheetViews>
  <sheetFormatPr defaultColWidth="11.31640625" defaultRowHeight="15" zeroHeight="false" outlineLevelRow="0" outlineLevelCol="0"/>
  <cols>
    <col collapsed="false" customWidth="true" hidden="false" outlineLevel="0" max="1" min="1" style="187" width="15"/>
    <col collapsed="false" customWidth="true" hidden="false" outlineLevel="0" max="2" min="2" style="187" width="15.42"/>
    <col collapsed="false" customWidth="true" hidden="false" outlineLevel="0" max="3" min="3" style="187" width="13.02"/>
    <col collapsed="false" customWidth="true" hidden="false" outlineLevel="0" max="4" min="4" style="187" width="11.99"/>
    <col collapsed="false" customWidth="true" hidden="false" outlineLevel="0" max="8" min="5" style="187" width="9.71"/>
    <col collapsed="false" customWidth="true" hidden="false" outlineLevel="0" max="9" min="9" style="187" width="7.15"/>
    <col collapsed="false" customWidth="true" hidden="false" outlineLevel="0" max="10" min="10" style="187" width="10.99"/>
    <col collapsed="false" customWidth="true" hidden="false" outlineLevel="0" max="13" min="11" style="187" width="11.86"/>
    <col collapsed="false" customWidth="true" hidden="false" outlineLevel="0" max="17" min="14" style="187" width="9.71"/>
    <col collapsed="false" customWidth="true" hidden="false" outlineLevel="0" max="18" min="18" style="187" width="17.13"/>
    <col collapsed="false" customWidth="true" hidden="false" outlineLevel="0" max="19" min="19" style="187" width="12.57"/>
    <col collapsed="false" customWidth="true" hidden="false" outlineLevel="0" max="20" min="20" style="187" width="13.14"/>
    <col collapsed="false" customWidth="true" hidden="false" outlineLevel="0" max="22" min="21" style="187" width="15"/>
    <col collapsed="false" customWidth="true" hidden="false" outlineLevel="0" max="32" min="23" style="187" width="12.57"/>
    <col collapsed="false" customWidth="true" hidden="false" outlineLevel="0" max="33" min="33" style="187" width="32"/>
    <col collapsed="false" customWidth="true" hidden="false" outlineLevel="0" max="34" min="34" style="187" width="51.13"/>
    <col collapsed="false" customWidth="true" hidden="false" outlineLevel="0" max="35" min="35" style="187" width="53.86"/>
    <col collapsed="false" customWidth="true" hidden="false" outlineLevel="0" max="36" min="36" style="187" width="14.57"/>
    <col collapsed="false" customWidth="false" hidden="false" outlineLevel="0" max="1021" min="37" style="187" width="11.3"/>
    <col collapsed="false" customWidth="true" hidden="false" outlineLevel="0" max="1025" min="1022" style="0" width="9"/>
  </cols>
  <sheetData>
    <row r="1" s="190" customFormat="true" ht="51.75" hidden="false" customHeight="true" outlineLevel="0" collapsed="false">
      <c r="A1" s="71"/>
      <c r="B1" s="71"/>
      <c r="C1" s="71"/>
      <c r="D1" s="188" t="s">
        <v>795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361" t="s">
        <v>796</v>
      </c>
      <c r="AI1" s="361"/>
      <c r="AJ1" s="361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361" t="s">
        <v>2</v>
      </c>
      <c r="AI2" s="361"/>
      <c r="AJ2" s="361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361" t="s">
        <v>5</v>
      </c>
      <c r="AI3" s="361"/>
      <c r="AJ3" s="361"/>
    </row>
    <row r="4" customFormat="false" ht="24" hidden="false" customHeight="true" outlineLevel="0" collapsed="false">
      <c r="A4" s="497"/>
      <c r="B4" s="497"/>
      <c r="C4" s="396" t="s">
        <v>797</v>
      </c>
      <c r="D4" s="397" t="str">
        <f aca="false">Esc!D6</f>
        <v>Escolar</v>
      </c>
      <c r="E4" s="397"/>
      <c r="F4" s="396"/>
      <c r="G4" s="497"/>
      <c r="H4" s="497"/>
      <c r="I4" s="497"/>
      <c r="J4" s="497"/>
      <c r="K4" s="497"/>
      <c r="L4" s="497"/>
      <c r="M4" s="497"/>
      <c r="N4" s="497"/>
      <c r="O4" s="497"/>
      <c r="P4" s="497"/>
      <c r="Q4" s="497"/>
      <c r="R4" s="498" t="s">
        <v>798</v>
      </c>
      <c r="S4" s="498"/>
      <c r="T4" s="498"/>
      <c r="U4" s="498"/>
      <c r="V4" s="499"/>
      <c r="W4" s="500" t="n">
        <v>455</v>
      </c>
      <c r="X4" s="500"/>
      <c r="Y4" s="500"/>
      <c r="Z4" s="500"/>
      <c r="AA4" s="497"/>
      <c r="AB4" s="497"/>
      <c r="AC4" s="497"/>
      <c r="AD4" s="501" t="s">
        <v>911</v>
      </c>
      <c r="AE4" s="501"/>
      <c r="AF4" s="501"/>
      <c r="AG4" s="502" t="n">
        <f aca="false">Esc!D5</f>
        <v>46204</v>
      </c>
      <c r="AH4" s="502"/>
      <c r="AI4" s="200"/>
      <c r="AJ4" s="200"/>
    </row>
    <row r="5" customFormat="false" ht="24" hidden="false" customHeight="true" outlineLevel="0" collapsed="false">
      <c r="A5" s="497"/>
      <c r="B5" s="497"/>
      <c r="C5" s="503" t="s">
        <v>799</v>
      </c>
      <c r="D5" s="397" t="str">
        <f aca="false">Esc!D7</f>
        <v>Hazminda Garcia</v>
      </c>
      <c r="E5" s="397"/>
      <c r="F5" s="497"/>
      <c r="G5" s="497"/>
      <c r="H5" s="497"/>
      <c r="I5" s="497"/>
      <c r="J5" s="497"/>
      <c r="K5" s="497"/>
      <c r="L5" s="497"/>
      <c r="M5" s="497"/>
      <c r="N5" s="497"/>
      <c r="O5" s="497"/>
      <c r="P5" s="497"/>
      <c r="Q5" s="497"/>
      <c r="R5" s="498" t="s">
        <v>800</v>
      </c>
      <c r="S5" s="498"/>
      <c r="T5" s="498"/>
      <c r="U5" s="498"/>
      <c r="V5" s="499"/>
      <c r="W5" s="504" t="n">
        <v>0</v>
      </c>
      <c r="X5" s="504"/>
      <c r="Y5" s="504"/>
      <c r="Z5" s="504"/>
      <c r="AA5" s="497"/>
      <c r="AB5" s="497"/>
      <c r="AC5" s="497"/>
      <c r="AD5" s="497"/>
      <c r="AE5" s="497"/>
      <c r="AF5" s="497"/>
      <c r="AG5" s="497"/>
      <c r="AH5" s="497"/>
    </row>
    <row r="6" s="204" customFormat="true" ht="24" hidden="false" customHeight="true" outlineLevel="0" collapsed="false">
      <c r="A6" s="499"/>
      <c r="B6" s="499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499"/>
      <c r="P6" s="499"/>
      <c r="Q6" s="499"/>
      <c r="R6" s="194" t="s">
        <v>801</v>
      </c>
      <c r="S6" s="194"/>
      <c r="T6" s="194"/>
      <c r="U6" s="194"/>
      <c r="V6" s="499"/>
      <c r="W6" s="504" t="n">
        <f aca="false">B31</f>
        <v>2111</v>
      </c>
      <c r="X6" s="504"/>
      <c r="Y6" s="504"/>
      <c r="Z6" s="504"/>
      <c r="AA6" s="499"/>
      <c r="AB6" s="499"/>
      <c r="AC6" s="499"/>
      <c r="AD6" s="499"/>
      <c r="AE6" s="499"/>
      <c r="AF6" s="499"/>
      <c r="AG6" s="499"/>
      <c r="AH6" s="499"/>
      <c r="AI6" s="215"/>
      <c r="AJ6" s="215"/>
    </row>
    <row r="7" s="205" customFormat="true" ht="21.75" hidden="false" customHeight="true" outlineLevel="0" collapsed="false">
      <c r="C7" s="206"/>
      <c r="D7" s="207" t="s">
        <v>802</v>
      </c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93" t="s">
        <v>803</v>
      </c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104"/>
      <c r="AH7" s="104"/>
      <c r="AI7" s="215"/>
      <c r="AJ7" s="215"/>
    </row>
    <row r="8" s="215" customFormat="true" ht="174" hidden="false" customHeight="true" outlineLevel="0" collapsed="false">
      <c r="A8" s="210" t="s">
        <v>9</v>
      </c>
      <c r="B8" s="211" t="s">
        <v>804</v>
      </c>
      <c r="C8" s="212" t="s">
        <v>805</v>
      </c>
      <c r="D8" s="213" t="s">
        <v>87</v>
      </c>
      <c r="E8" s="213" t="s">
        <v>806</v>
      </c>
      <c r="F8" s="213" t="s">
        <v>807</v>
      </c>
      <c r="G8" s="213" t="s">
        <v>808</v>
      </c>
      <c r="H8" s="213" t="s">
        <v>809</v>
      </c>
      <c r="I8" s="213" t="s">
        <v>810</v>
      </c>
      <c r="J8" s="213" t="s">
        <v>811</v>
      </c>
      <c r="K8" s="213" t="s">
        <v>812</v>
      </c>
      <c r="L8" s="213" t="s">
        <v>813</v>
      </c>
      <c r="M8" s="213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213" t="s">
        <v>819</v>
      </c>
      <c r="S8" s="214" t="s">
        <v>820</v>
      </c>
      <c r="T8" s="214" t="s">
        <v>821</v>
      </c>
      <c r="U8" s="214" t="s">
        <v>822</v>
      </c>
      <c r="V8" s="214" t="s">
        <v>92</v>
      </c>
      <c r="W8" s="214" t="s">
        <v>823</v>
      </c>
      <c r="X8" s="214" t="s">
        <v>824</v>
      </c>
      <c r="Y8" s="214" t="s">
        <v>825</v>
      </c>
      <c r="Z8" s="214" t="s">
        <v>826</v>
      </c>
      <c r="AA8" s="214" t="s">
        <v>827</v>
      </c>
      <c r="AB8" s="214" t="s">
        <v>828</v>
      </c>
      <c r="AC8" s="214" t="s">
        <v>829</v>
      </c>
      <c r="AD8" s="214" t="s">
        <v>830</v>
      </c>
      <c r="AE8" s="214" t="s">
        <v>831</v>
      </c>
      <c r="AF8" s="214" t="s">
        <v>832</v>
      </c>
      <c r="AG8" s="210" t="s">
        <v>833</v>
      </c>
      <c r="AH8" s="210" t="s">
        <v>834</v>
      </c>
    </row>
    <row r="9" s="508" customFormat="true" ht="30.75" hidden="false" customHeight="true" outlineLevel="0" collapsed="false">
      <c r="A9" s="216" t="s">
        <v>49</v>
      </c>
      <c r="B9" s="216" t="n">
        <v>166</v>
      </c>
      <c r="C9" s="216" t="n">
        <v>166</v>
      </c>
      <c r="D9" s="216" t="n">
        <v>0</v>
      </c>
      <c r="E9" s="216" t="n">
        <v>0</v>
      </c>
      <c r="F9" s="216" t="n">
        <v>0</v>
      </c>
      <c r="G9" s="216" t="n">
        <v>0</v>
      </c>
      <c r="H9" s="216" t="n">
        <v>0</v>
      </c>
      <c r="I9" s="216" t="n">
        <v>0</v>
      </c>
      <c r="J9" s="216" t="n">
        <v>0</v>
      </c>
      <c r="K9" s="216" t="n">
        <v>0</v>
      </c>
      <c r="L9" s="216" t="n">
        <v>0</v>
      </c>
      <c r="M9" s="216" t="n">
        <v>0</v>
      </c>
      <c r="N9" s="216" t="n">
        <v>0</v>
      </c>
      <c r="O9" s="216" t="n">
        <v>0</v>
      </c>
      <c r="P9" s="216" t="n">
        <v>0</v>
      </c>
      <c r="Q9" s="216" t="n">
        <v>0</v>
      </c>
      <c r="R9" s="505" t="n">
        <f aca="false">($W$4*(SUM(D9:Q9)))</f>
        <v>0</v>
      </c>
      <c r="S9" s="216" t="n">
        <f aca="false">IFERROR(SUMIF('Exhibiciones '!$E$5:$E$550,A9,'Exhibiciones '!$AF$5:$AF$550),"")</f>
        <v>0</v>
      </c>
      <c r="T9" s="216" t="n">
        <f aca="false">IFERROR(SUMIF('Exhibiciones '!$E$5:$E$550,A9,'Exhibiciones '!$AG$5:$AG$550),"-")</f>
        <v>0</v>
      </c>
      <c r="U9" s="216" t="n">
        <v>1</v>
      </c>
      <c r="V9" s="216" t="n">
        <v>0</v>
      </c>
      <c r="W9" s="216" t="n">
        <v>0</v>
      </c>
      <c r="X9" s="216" t="n">
        <v>0</v>
      </c>
      <c r="Y9" s="216" t="n">
        <v>0</v>
      </c>
      <c r="Z9" s="216" t="n">
        <v>0</v>
      </c>
      <c r="AA9" s="216" t="n">
        <v>0</v>
      </c>
      <c r="AB9" s="216" t="n">
        <v>0</v>
      </c>
      <c r="AC9" s="216" t="n">
        <v>0</v>
      </c>
      <c r="AD9" s="216" t="n">
        <v>0</v>
      </c>
      <c r="AE9" s="216" t="n">
        <v>0</v>
      </c>
      <c r="AF9" s="216" t="n">
        <v>0</v>
      </c>
      <c r="AG9" s="216" t="n">
        <v>127209</v>
      </c>
      <c r="AH9" s="216" t="str">
        <f aca="false">IFERROR(VLOOKUP(AG9,'Plantilla y Concentrado'!$B$4:$C$677,2,0),"")</f>
        <v>Castillo Ramirez Tania Mayeli</v>
      </c>
      <c r="AI9" s="506"/>
      <c r="AJ9" s="506"/>
      <c r="AK9" s="507"/>
    </row>
    <row r="10" s="508" customFormat="true" ht="30.75" hidden="false" customHeight="true" outlineLevel="0" collapsed="false">
      <c r="A10" s="220" t="n">
        <v>42</v>
      </c>
      <c r="B10" s="220" t="n">
        <v>522</v>
      </c>
      <c r="C10" s="220" t="n">
        <v>522</v>
      </c>
      <c r="D10" s="220" t="n">
        <v>0</v>
      </c>
      <c r="E10" s="220" t="n">
        <v>0</v>
      </c>
      <c r="F10" s="220" t="n">
        <v>0</v>
      </c>
      <c r="G10" s="220" t="n">
        <v>0</v>
      </c>
      <c r="H10" s="220" t="n">
        <v>0</v>
      </c>
      <c r="I10" s="220" t="n">
        <v>0</v>
      </c>
      <c r="J10" s="220" t="n">
        <v>0</v>
      </c>
      <c r="K10" s="220" t="n">
        <v>0</v>
      </c>
      <c r="L10" s="220" t="n">
        <v>0</v>
      </c>
      <c r="M10" s="220" t="n">
        <v>0</v>
      </c>
      <c r="N10" s="220" t="n">
        <v>0</v>
      </c>
      <c r="O10" s="220" t="n">
        <v>0</v>
      </c>
      <c r="P10" s="220" t="n">
        <v>0</v>
      </c>
      <c r="Q10" s="220" t="n">
        <v>0</v>
      </c>
      <c r="R10" s="509" t="n">
        <f aca="false">($W$4*(SUM(D10:Q10)))</f>
        <v>0</v>
      </c>
      <c r="S10" s="220" t="n">
        <f aca="false">IFERROR(SUMIF('Exhibiciones '!$E$5:$E$550,A10,'Exhibiciones '!$AF$5:$AF$550),"")</f>
        <v>0</v>
      </c>
      <c r="T10" s="220" t="n">
        <f aca="false">IFERROR(SUMIF('Exhibiciones '!$E$5:$E$550,A10,'Exhibiciones '!$AG$5:$AG$550),"-")</f>
        <v>2</v>
      </c>
      <c r="U10" s="220" t="n">
        <v>0</v>
      </c>
      <c r="V10" s="220" t="n">
        <v>0</v>
      </c>
      <c r="W10" s="220" t="n">
        <v>0</v>
      </c>
      <c r="X10" s="220" t="n">
        <v>0</v>
      </c>
      <c r="Y10" s="220" t="n">
        <v>0</v>
      </c>
      <c r="Z10" s="220" t="n">
        <v>0</v>
      </c>
      <c r="AA10" s="220" t="n">
        <v>0</v>
      </c>
      <c r="AB10" s="220" t="n">
        <v>0</v>
      </c>
      <c r="AC10" s="220" t="n">
        <v>0</v>
      </c>
      <c r="AD10" s="220" t="n">
        <v>0</v>
      </c>
      <c r="AE10" s="220" t="n">
        <v>0</v>
      </c>
      <c r="AF10" s="220" t="n">
        <v>0</v>
      </c>
      <c r="AG10" s="220" t="n">
        <v>136675</v>
      </c>
      <c r="AH10" s="220" t="str">
        <f aca="false">IFERROR(VLOOKUP(AG10,'Plantilla y Concentrado'!$B$4:$C$677,2,0),"")</f>
        <v>Montiel Ramirez Cintya Elizabeth</v>
      </c>
      <c r="AI10" s="506"/>
      <c r="AJ10" s="506"/>
      <c r="AK10" s="507"/>
    </row>
    <row r="11" s="508" customFormat="true" ht="27.75" hidden="false" customHeight="true" outlineLevel="0" collapsed="false">
      <c r="A11" s="216" t="n">
        <v>43</v>
      </c>
      <c r="B11" s="216" t="n">
        <v>292</v>
      </c>
      <c r="C11" s="216" t="n">
        <v>292</v>
      </c>
      <c r="D11" s="216" t="n">
        <v>0</v>
      </c>
      <c r="E11" s="216" t="n">
        <v>0</v>
      </c>
      <c r="F11" s="216" t="n">
        <v>1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0</v>
      </c>
      <c r="L11" s="216" t="n">
        <v>0</v>
      </c>
      <c r="M11" s="216" t="n">
        <v>0</v>
      </c>
      <c r="N11" s="216" t="n">
        <v>0</v>
      </c>
      <c r="O11" s="216" t="n">
        <v>0</v>
      </c>
      <c r="P11" s="216" t="n">
        <v>0</v>
      </c>
      <c r="Q11" s="216" t="n">
        <v>0</v>
      </c>
      <c r="R11" s="505" t="n">
        <f aca="false">($W$4*(SUM(D11:Q11)))</f>
        <v>455</v>
      </c>
      <c r="S11" s="216" t="n">
        <f aca="false">IFERROR(SUMIF('Exhibiciones '!$E$5:$E$550,A11,'Exhibiciones '!$AF$5:$AF$550),"")</f>
        <v>0</v>
      </c>
      <c r="T11" s="216" t="n">
        <f aca="false">IFERROR(SUMIF('Exhibiciones '!$E$5:$E$550,A11,'Exhibiciones '!$AG$5:$AG$550),"-")</f>
        <v>1</v>
      </c>
      <c r="U11" s="216" t="n">
        <v>1</v>
      </c>
      <c r="V11" s="216" t="n">
        <v>0</v>
      </c>
      <c r="W11" s="216" t="n">
        <v>0</v>
      </c>
      <c r="X11" s="216" t="n">
        <v>0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0</v>
      </c>
      <c r="AF11" s="216" t="n">
        <v>0</v>
      </c>
      <c r="AG11" s="216" t="n">
        <v>151630</v>
      </c>
      <c r="AH11" s="216" t="str">
        <f aca="false">IFERROR(VLOOKUP(AG11,'Plantilla y Concentrado'!$B$4:$C$677,2,0),"")</f>
        <v>Muñoz Lara Karla Paola</v>
      </c>
      <c r="AI11" s="506"/>
      <c r="AJ11" s="506"/>
      <c r="AK11" s="507"/>
    </row>
    <row r="12" s="508" customFormat="true" ht="27.75" hidden="false" customHeight="true" outlineLevel="0" collapsed="false">
      <c r="A12" s="220" t="n">
        <v>44</v>
      </c>
      <c r="B12" s="220" t="n">
        <v>151</v>
      </c>
      <c r="C12" s="220" t="n">
        <v>151</v>
      </c>
      <c r="D12" s="220" t="n">
        <v>0</v>
      </c>
      <c r="E12" s="220" t="n">
        <v>0</v>
      </c>
      <c r="F12" s="220" t="n">
        <v>0</v>
      </c>
      <c r="G12" s="220" t="n">
        <v>0</v>
      </c>
      <c r="H12" s="220" t="n">
        <v>0</v>
      </c>
      <c r="I12" s="220" t="n">
        <v>0</v>
      </c>
      <c r="J12" s="220" t="n">
        <v>0</v>
      </c>
      <c r="K12" s="220" t="n">
        <v>0</v>
      </c>
      <c r="L12" s="220" t="n">
        <v>0</v>
      </c>
      <c r="M12" s="220" t="n">
        <v>0</v>
      </c>
      <c r="N12" s="220" t="n">
        <v>0</v>
      </c>
      <c r="O12" s="220" t="n">
        <v>0</v>
      </c>
      <c r="P12" s="220" t="n">
        <v>0</v>
      </c>
      <c r="Q12" s="220" t="n">
        <v>0</v>
      </c>
      <c r="R12" s="509" t="n">
        <f aca="false">($W$4*(SUM(D12:Q12)))</f>
        <v>0</v>
      </c>
      <c r="S12" s="220" t="n">
        <f aca="false">IFERROR(SUMIF('Exhibiciones '!$E$5:$E$550,A12,'Exhibiciones '!$AF$5:$AF$550),"")</f>
        <v>0</v>
      </c>
      <c r="T12" s="220" t="n">
        <f aca="false">IFERROR(SUMIF('Exhibiciones '!$E$5:$E$550,A12,'Exhibiciones '!$AG$5:$AG$550),"-")</f>
        <v>0</v>
      </c>
      <c r="U12" s="220" t="n">
        <v>0</v>
      </c>
      <c r="V12" s="220" t="n">
        <v>0</v>
      </c>
      <c r="W12" s="220" t="n">
        <v>0</v>
      </c>
      <c r="X12" s="220" t="n">
        <v>0</v>
      </c>
      <c r="Y12" s="220" t="n">
        <v>0</v>
      </c>
      <c r="Z12" s="220" t="n">
        <v>0</v>
      </c>
      <c r="AA12" s="220" t="n">
        <v>0</v>
      </c>
      <c r="AB12" s="220" t="n">
        <v>0</v>
      </c>
      <c r="AC12" s="220" t="n">
        <v>0</v>
      </c>
      <c r="AD12" s="220" t="n">
        <v>0</v>
      </c>
      <c r="AE12" s="220" t="n">
        <v>0</v>
      </c>
      <c r="AF12" s="220" t="n">
        <v>0</v>
      </c>
      <c r="AG12" s="220" t="n">
        <v>154648</v>
      </c>
      <c r="AH12" s="263" t="str">
        <f aca="false">IFERROR(VLOOKUP(AG12,'Plantilla y Concentrado'!$B$4:$C$677,2,0),"")</f>
        <v>Sanchez Vazquez Anayareli</v>
      </c>
      <c r="AI12" s="506"/>
      <c r="AJ12" s="506"/>
      <c r="AK12" s="507"/>
    </row>
    <row r="13" s="205" customFormat="true" ht="27.75" hidden="false" customHeight="true" outlineLevel="0" collapsed="false">
      <c r="A13" s="216" t="n">
        <v>45</v>
      </c>
      <c r="B13" s="216" t="n">
        <v>332</v>
      </c>
      <c r="C13" s="216" t="n">
        <v>306</v>
      </c>
      <c r="D13" s="216" t="n">
        <v>0</v>
      </c>
      <c r="E13" s="216" t="n">
        <v>0</v>
      </c>
      <c r="F13" s="216" t="n">
        <v>0</v>
      </c>
      <c r="G13" s="216" t="n">
        <v>0</v>
      </c>
      <c r="H13" s="216" t="n">
        <v>0</v>
      </c>
      <c r="I13" s="216" t="n">
        <v>0</v>
      </c>
      <c r="J13" s="216" t="n">
        <v>0</v>
      </c>
      <c r="K13" s="216" t="n">
        <v>0</v>
      </c>
      <c r="L13" s="216" t="n">
        <v>0</v>
      </c>
      <c r="M13" s="216" t="n">
        <v>0</v>
      </c>
      <c r="N13" s="216" t="n">
        <v>0</v>
      </c>
      <c r="O13" s="216" t="n">
        <v>0</v>
      </c>
      <c r="P13" s="216" t="n">
        <v>0</v>
      </c>
      <c r="Q13" s="216" t="n">
        <v>0</v>
      </c>
      <c r="R13" s="510" t="n">
        <f aca="false">($W$4*(SUM(D13:Q13)))</f>
        <v>0</v>
      </c>
      <c r="S13" s="216" t="n">
        <f aca="false">IFERROR(SUMIF('Exhibiciones '!$E$5:$E$550,A13,'Exhibiciones '!$AF$5:$AF$550),"")</f>
        <v>0</v>
      </c>
      <c r="T13" s="216" t="n">
        <f aca="false">IFERROR(SUMIF('Exhibiciones '!$E$5:$E$550,A13,'Exhibiciones '!$AG$5:$AG$550),"-")</f>
        <v>0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</v>
      </c>
      <c r="AD13" s="216" t="n">
        <v>0</v>
      </c>
      <c r="AE13" s="216" t="n">
        <v>0</v>
      </c>
      <c r="AF13" s="216" t="n">
        <v>0</v>
      </c>
      <c r="AG13" s="216" t="n">
        <v>136675</v>
      </c>
      <c r="AH13" s="216" t="str">
        <f aca="false">IFERROR(VLOOKUP(AG13,'Plantilla y Concentrado'!$B$4:$C$677,2,0),"")</f>
        <v>Montiel Ramirez Cintya Elizabeth</v>
      </c>
      <c r="AI13" s="215"/>
      <c r="AJ13" s="215"/>
      <c r="AK13" s="369"/>
    </row>
    <row r="14" s="205" customFormat="true" ht="27.75" hidden="false" customHeight="true" outlineLevel="0" collapsed="false">
      <c r="A14" s="220" t="n">
        <v>46</v>
      </c>
      <c r="B14" s="220" t="n">
        <v>321</v>
      </c>
      <c r="C14" s="220" t="n">
        <v>321</v>
      </c>
      <c r="D14" s="220" t="n">
        <v>0</v>
      </c>
      <c r="E14" s="220" t="n">
        <v>0</v>
      </c>
      <c r="F14" s="220" t="n">
        <v>0</v>
      </c>
      <c r="G14" s="220" t="n">
        <v>0</v>
      </c>
      <c r="H14" s="220" t="n">
        <v>0</v>
      </c>
      <c r="I14" s="220" t="n">
        <v>0</v>
      </c>
      <c r="J14" s="220" t="n">
        <v>0</v>
      </c>
      <c r="K14" s="220" t="n">
        <v>0</v>
      </c>
      <c r="L14" s="220" t="n">
        <v>0</v>
      </c>
      <c r="M14" s="220" t="n">
        <v>0</v>
      </c>
      <c r="N14" s="220" t="n">
        <v>0</v>
      </c>
      <c r="O14" s="220" t="n">
        <v>0</v>
      </c>
      <c r="P14" s="220" t="n">
        <v>0</v>
      </c>
      <c r="Q14" s="220" t="n">
        <v>0</v>
      </c>
      <c r="R14" s="511" t="n">
        <f aca="false">($W$4*(SUM(D14:Q14)))</f>
        <v>0</v>
      </c>
      <c r="S14" s="220" t="n">
        <f aca="false">IFERROR(SUMIF('Exhibiciones '!$E$5:$E$550,A14,'Exhibiciones '!$AF$5:$AF$550),"")</f>
        <v>0</v>
      </c>
      <c r="T14" s="220" t="n">
        <f aca="false">IFERROR(SUMIF('Exhibiciones '!$E$5:$E$550,A14,'Exhibiciones '!$AG$5:$AG$550),"-")</f>
        <v>2</v>
      </c>
      <c r="U14" s="220" t="n">
        <v>0</v>
      </c>
      <c r="V14" s="220" t="n">
        <v>0</v>
      </c>
      <c r="W14" s="220" t="n">
        <v>0</v>
      </c>
      <c r="X14" s="220" t="n">
        <v>0</v>
      </c>
      <c r="Y14" s="220" t="n">
        <v>0</v>
      </c>
      <c r="Z14" s="220" t="n">
        <v>0</v>
      </c>
      <c r="AA14" s="220" t="n">
        <v>0</v>
      </c>
      <c r="AB14" s="220" t="n">
        <v>0</v>
      </c>
      <c r="AC14" s="220" t="n">
        <v>0</v>
      </c>
      <c r="AD14" s="220" t="n">
        <v>0</v>
      </c>
      <c r="AE14" s="220" t="n">
        <v>0</v>
      </c>
      <c r="AF14" s="220" t="n">
        <v>0</v>
      </c>
      <c r="AG14" s="220" t="n">
        <v>155938</v>
      </c>
      <c r="AH14" s="220" t="str">
        <f aca="false">IFERROR(VLOOKUP(AG14,'Plantilla y Concentrado'!$B$4:$C$677,2,0),"")</f>
        <v>Aguilar Flores Erika Jazmin</v>
      </c>
      <c r="AI14" s="215"/>
      <c r="AJ14" s="215"/>
      <c r="AK14" s="369"/>
    </row>
    <row r="15" s="205" customFormat="true" ht="27.75" hidden="false" customHeight="true" outlineLevel="0" collapsed="false">
      <c r="A15" s="216" t="s">
        <v>51</v>
      </c>
      <c r="B15" s="216" t="n">
        <v>327</v>
      </c>
      <c r="C15" s="216" t="n">
        <v>327</v>
      </c>
      <c r="D15" s="216" t="n">
        <v>0</v>
      </c>
      <c r="E15" s="216" t="n">
        <v>0</v>
      </c>
      <c r="F15" s="216" t="n">
        <v>0</v>
      </c>
      <c r="G15" s="216" t="n">
        <v>0</v>
      </c>
      <c r="H15" s="216" t="n">
        <v>0</v>
      </c>
      <c r="I15" s="216" t="n">
        <v>0</v>
      </c>
      <c r="J15" s="216" t="n">
        <v>0</v>
      </c>
      <c r="K15" s="216" t="n">
        <v>0</v>
      </c>
      <c r="L15" s="216" t="n">
        <v>0</v>
      </c>
      <c r="M15" s="216" t="n">
        <v>0</v>
      </c>
      <c r="N15" s="216" t="n">
        <v>0</v>
      </c>
      <c r="O15" s="216" t="n">
        <v>0</v>
      </c>
      <c r="P15" s="216" t="n">
        <v>0</v>
      </c>
      <c r="Q15" s="216" t="n">
        <v>0</v>
      </c>
      <c r="R15" s="510" t="n">
        <f aca="false">($W$4*(SUM(D15:Q15)))</f>
        <v>0</v>
      </c>
      <c r="S15" s="216" t="n">
        <f aca="false">IFERROR(SUMIF('Exhibiciones '!$E$5:$E$550,A15,'Exhibiciones '!$AF$5:$AF$550),"")</f>
        <v>0</v>
      </c>
      <c r="T15" s="216" t="n">
        <f aca="false">IFERROR(SUMIF('Exhibiciones '!$E$5:$E$550,A15,'Exhibiciones '!$AG$5:$AG$550),"-")</f>
        <v>0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6" t="n">
        <v>0</v>
      </c>
      <c r="AD15" s="216" t="n">
        <v>0</v>
      </c>
      <c r="AE15" s="216" t="n">
        <v>0</v>
      </c>
      <c r="AF15" s="216" t="n">
        <v>0</v>
      </c>
      <c r="AG15" s="216" t="n">
        <v>154648</v>
      </c>
      <c r="AH15" s="216" t="str">
        <f aca="false">IFERROR(VLOOKUP(AG15,'Plantilla y Concentrado'!$B$4:$C$677,2,0),"")</f>
        <v>Sanchez Vazquez Anayareli</v>
      </c>
      <c r="AI15" s="215"/>
      <c r="AJ15" s="215"/>
      <c r="AK15" s="369"/>
    </row>
    <row r="16" s="205" customFormat="true" ht="27.75" hidden="true" customHeight="true" outlineLevel="0" collapsed="false">
      <c r="A16" s="220"/>
      <c r="B16" s="220"/>
      <c r="C16" s="220"/>
      <c r="D16" s="220" t="n">
        <v>0</v>
      </c>
      <c r="E16" s="220" t="n">
        <v>0</v>
      </c>
      <c r="F16" s="220" t="n">
        <v>0</v>
      </c>
      <c r="G16" s="220" t="n">
        <v>0</v>
      </c>
      <c r="H16" s="220" t="n">
        <v>0</v>
      </c>
      <c r="I16" s="220" t="n">
        <v>0</v>
      </c>
      <c r="J16" s="220" t="n">
        <v>0</v>
      </c>
      <c r="K16" s="220" t="n">
        <v>0</v>
      </c>
      <c r="L16" s="220" t="n">
        <v>0</v>
      </c>
      <c r="M16" s="220" t="n">
        <v>0</v>
      </c>
      <c r="N16" s="220" t="n">
        <v>0</v>
      </c>
      <c r="O16" s="220" t="n">
        <v>0</v>
      </c>
      <c r="P16" s="220" t="n">
        <v>0</v>
      </c>
      <c r="Q16" s="220" t="n">
        <v>0</v>
      </c>
      <c r="R16" s="511" t="n">
        <f aca="false">($W$4*(SUM(D16:Q16)))</f>
        <v>0</v>
      </c>
      <c r="S16" s="220" t="n">
        <f aca="false">IFERROR(SUMIF('Exhibiciones '!$E$5:$E$550,A16,'Exhibiciones '!$AF$5:$AF$550),"")</f>
        <v>0</v>
      </c>
      <c r="T16" s="220" t="n">
        <f aca="false">IFERROR(SUMIF('Exhibiciones '!$E$5:$E$550,A16,'Exhibiciones '!$AG$5:$AG$550),"-")</f>
        <v>0</v>
      </c>
      <c r="U16" s="220" t="n">
        <v>0</v>
      </c>
      <c r="V16" s="220" t="n">
        <v>0</v>
      </c>
      <c r="W16" s="220" t="n">
        <v>0</v>
      </c>
      <c r="X16" s="220" t="n">
        <v>0</v>
      </c>
      <c r="Y16" s="220" t="n">
        <v>0</v>
      </c>
      <c r="Z16" s="220" t="n">
        <v>0</v>
      </c>
      <c r="AA16" s="220" t="n">
        <v>0</v>
      </c>
      <c r="AB16" s="220" t="n">
        <v>0</v>
      </c>
      <c r="AC16" s="220" t="n">
        <v>0</v>
      </c>
      <c r="AD16" s="220" t="n">
        <v>0</v>
      </c>
      <c r="AE16" s="220" t="n">
        <v>0</v>
      </c>
      <c r="AF16" s="220" t="n">
        <v>0</v>
      </c>
      <c r="AG16" s="220"/>
      <c r="AH16" s="220" t="str">
        <f aca="false">IFERROR(VLOOKUP(AG16,'Plantilla y Concentrado'!$B$4:$C$677,2,0),"")</f>
        <v/>
      </c>
      <c r="AI16" s="215"/>
      <c r="AJ16" s="215"/>
      <c r="AK16" s="369"/>
    </row>
    <row r="17" s="205" customFormat="true" ht="27.75" hidden="true" customHeight="true" outlineLevel="0" collapsed="false">
      <c r="A17" s="216"/>
      <c r="B17" s="216"/>
      <c r="C17" s="216"/>
      <c r="D17" s="216" t="n">
        <v>0</v>
      </c>
      <c r="E17" s="216" t="n">
        <v>0</v>
      </c>
      <c r="F17" s="216" t="n">
        <v>0</v>
      </c>
      <c r="G17" s="216" t="n">
        <v>0</v>
      </c>
      <c r="H17" s="216" t="n">
        <v>0</v>
      </c>
      <c r="I17" s="216" t="n">
        <v>0</v>
      </c>
      <c r="J17" s="216" t="n">
        <v>0</v>
      </c>
      <c r="K17" s="216" t="n">
        <v>0</v>
      </c>
      <c r="L17" s="216" t="n">
        <v>0</v>
      </c>
      <c r="M17" s="216" t="n">
        <v>0</v>
      </c>
      <c r="N17" s="216" t="n">
        <v>0</v>
      </c>
      <c r="O17" s="216" t="n">
        <v>0</v>
      </c>
      <c r="P17" s="216" t="n">
        <v>0</v>
      </c>
      <c r="Q17" s="216" t="n">
        <v>0</v>
      </c>
      <c r="R17" s="510" t="n">
        <f aca="false">($W$4*(SUM(D17:Q17)))</f>
        <v>0</v>
      </c>
      <c r="S17" s="216" t="n">
        <f aca="false">IFERROR(SUMIF('Exhibiciones '!$E$5:$E$550,A17,'Exhibiciones '!$AF$5:$AF$550),"")</f>
        <v>0</v>
      </c>
      <c r="T17" s="216" t="n">
        <f aca="false">IFERROR(SUMIF('Exhibiciones '!$E$5:$E$550,A17,'Exhibiciones '!$AG$5:$AG$550),"-")</f>
        <v>0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0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0</v>
      </c>
      <c r="AG17" s="216"/>
      <c r="AH17" s="216" t="str">
        <f aca="false">IFERROR(VLOOKUP(AG17,'Plantilla y Concentrado'!$B$4:$C$677,2,0),"")</f>
        <v/>
      </c>
      <c r="AI17" s="215"/>
      <c r="AJ17" s="215"/>
      <c r="AK17" s="369"/>
    </row>
    <row r="18" s="205" customFormat="true" ht="27.75" hidden="true" customHeight="true" outlineLevel="0" collapsed="false">
      <c r="A18" s="220"/>
      <c r="B18" s="220"/>
      <c r="C18" s="220"/>
      <c r="D18" s="220" t="n">
        <v>0</v>
      </c>
      <c r="E18" s="220" t="n">
        <v>0</v>
      </c>
      <c r="F18" s="220" t="n">
        <v>0</v>
      </c>
      <c r="G18" s="220" t="n">
        <v>0</v>
      </c>
      <c r="H18" s="220" t="n">
        <v>0</v>
      </c>
      <c r="I18" s="220" t="n">
        <v>0</v>
      </c>
      <c r="J18" s="220" t="n">
        <v>0</v>
      </c>
      <c r="K18" s="220" t="n">
        <v>0</v>
      </c>
      <c r="L18" s="220" t="n">
        <v>0</v>
      </c>
      <c r="M18" s="220" t="n">
        <v>0</v>
      </c>
      <c r="N18" s="220" t="n">
        <v>0</v>
      </c>
      <c r="O18" s="220" t="n">
        <v>0</v>
      </c>
      <c r="P18" s="220" t="n">
        <v>0</v>
      </c>
      <c r="Q18" s="220" t="n">
        <v>0</v>
      </c>
      <c r="R18" s="511" t="n">
        <f aca="false">($W$4*(SUM(D18:Q18)))</f>
        <v>0</v>
      </c>
      <c r="S18" s="220" t="n">
        <f aca="false">IFERROR(SUMIF('Exhibiciones '!$E$5:$E$550,A18,'Exhibiciones '!$AF$5:$AF$550),"")</f>
        <v>0</v>
      </c>
      <c r="T18" s="220" t="n">
        <f aca="false">IFERROR(SUMIF('Exhibiciones '!$E$5:$E$550,A18,'Exhibiciones '!$AG$5:$AG$550),"-")</f>
        <v>0</v>
      </c>
      <c r="U18" s="220" t="n">
        <v>0</v>
      </c>
      <c r="V18" s="220" t="n">
        <v>0</v>
      </c>
      <c r="W18" s="220" t="n">
        <v>0</v>
      </c>
      <c r="X18" s="220" t="n">
        <v>0</v>
      </c>
      <c r="Y18" s="220" t="n">
        <v>0</v>
      </c>
      <c r="Z18" s="220" t="n">
        <v>0</v>
      </c>
      <c r="AA18" s="220" t="n">
        <v>0</v>
      </c>
      <c r="AB18" s="220" t="n">
        <v>0</v>
      </c>
      <c r="AC18" s="220" t="n">
        <v>0</v>
      </c>
      <c r="AD18" s="220" t="n">
        <v>0</v>
      </c>
      <c r="AE18" s="220" t="n">
        <v>0</v>
      </c>
      <c r="AF18" s="220" t="n">
        <v>0</v>
      </c>
      <c r="AG18" s="220"/>
      <c r="AH18" s="220" t="str">
        <f aca="false">IFERROR(VLOOKUP(AG18,'Plantilla y Concentrado'!$B$4:$C$677,2,0),"")</f>
        <v/>
      </c>
      <c r="AI18" s="215"/>
      <c r="AJ18" s="215"/>
      <c r="AK18" s="369"/>
    </row>
    <row r="19" s="205" customFormat="true" ht="27.75" hidden="true" customHeight="true" outlineLevel="0" collapsed="false">
      <c r="A19" s="216"/>
      <c r="B19" s="216"/>
      <c r="C19" s="216"/>
      <c r="D19" s="216" t="n">
        <v>0</v>
      </c>
      <c r="E19" s="216" t="n">
        <v>0</v>
      </c>
      <c r="F19" s="216" t="n">
        <v>0</v>
      </c>
      <c r="G19" s="216" t="n">
        <v>0</v>
      </c>
      <c r="H19" s="216" t="n">
        <v>0</v>
      </c>
      <c r="I19" s="216" t="n">
        <v>0</v>
      </c>
      <c r="J19" s="216" t="n">
        <v>0</v>
      </c>
      <c r="K19" s="216" t="n">
        <v>0</v>
      </c>
      <c r="L19" s="216" t="n">
        <v>0</v>
      </c>
      <c r="M19" s="216" t="n">
        <v>0</v>
      </c>
      <c r="N19" s="216" t="n">
        <v>0</v>
      </c>
      <c r="O19" s="216" t="n">
        <v>0</v>
      </c>
      <c r="P19" s="216" t="n">
        <v>0</v>
      </c>
      <c r="Q19" s="216" t="n">
        <v>0</v>
      </c>
      <c r="R19" s="510" t="n">
        <f aca="false">($W$4*(SUM(D19:Q19)))</f>
        <v>0</v>
      </c>
      <c r="S19" s="216" t="n">
        <f aca="false">IFERROR(SUMIF('Exhibiciones '!$E$5:$E$550,A19,'Exhibiciones '!$AF$5:$AF$550),"")</f>
        <v>0</v>
      </c>
      <c r="T19" s="216" t="n">
        <f aca="false">IFERROR(SUMIF('Exhibiciones '!$E$5:$E$550,A19,'Exhibiciones '!$AG$5:$AG$550),"-")</f>
        <v>0</v>
      </c>
      <c r="U19" s="216" t="n">
        <v>0</v>
      </c>
      <c r="V19" s="216" t="n">
        <v>0</v>
      </c>
      <c r="W19" s="216" t="n">
        <v>0</v>
      </c>
      <c r="X19" s="216" t="n">
        <v>0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</v>
      </c>
      <c r="AF19" s="216" t="n">
        <v>0</v>
      </c>
      <c r="AG19" s="216"/>
      <c r="AH19" s="216" t="str">
        <f aca="false">IFERROR(VLOOKUP(AG19,'Plantilla y Concentrado'!$B$4:$C$677,2,0),"")</f>
        <v/>
      </c>
      <c r="AI19" s="215"/>
      <c r="AJ19" s="215"/>
      <c r="AK19" s="369"/>
    </row>
    <row r="20" s="205" customFormat="true" ht="27.75" hidden="true" customHeight="true" outlineLevel="0" collapsed="false">
      <c r="A20" s="220"/>
      <c r="B20" s="220"/>
      <c r="C20" s="220"/>
      <c r="D20" s="220" t="n">
        <v>0</v>
      </c>
      <c r="E20" s="220" t="n">
        <v>0</v>
      </c>
      <c r="F20" s="220" t="n">
        <v>0</v>
      </c>
      <c r="G20" s="220" t="n">
        <v>0</v>
      </c>
      <c r="H20" s="220" t="n">
        <v>0</v>
      </c>
      <c r="I20" s="220" t="n">
        <v>0</v>
      </c>
      <c r="J20" s="220" t="n">
        <v>0</v>
      </c>
      <c r="K20" s="220" t="n">
        <v>0</v>
      </c>
      <c r="L20" s="220" t="n">
        <v>0</v>
      </c>
      <c r="M20" s="220" t="n">
        <v>0</v>
      </c>
      <c r="N20" s="220" t="n">
        <v>0</v>
      </c>
      <c r="O20" s="220" t="n">
        <v>0</v>
      </c>
      <c r="P20" s="220" t="n">
        <v>0</v>
      </c>
      <c r="Q20" s="220" t="n">
        <v>0</v>
      </c>
      <c r="R20" s="511" t="n">
        <f aca="false">($W$4*(SUM(D20:Q20)))</f>
        <v>0</v>
      </c>
      <c r="S20" s="220" t="n">
        <f aca="false">IFERROR(SUMIF('Exhibiciones '!$E$5:$E$550,A20,'Exhibiciones '!$AF$5:$AF$550),"")</f>
        <v>0</v>
      </c>
      <c r="T20" s="220" t="n">
        <f aca="false">IFERROR(SUMIF('Exhibiciones '!$E$5:$E$550,A20,'Exhibiciones '!$AG$5:$AG$550),"-")</f>
        <v>0</v>
      </c>
      <c r="U20" s="220" t="n">
        <v>0</v>
      </c>
      <c r="V20" s="220" t="n">
        <v>0</v>
      </c>
      <c r="W20" s="220" t="n">
        <v>0</v>
      </c>
      <c r="X20" s="220" t="n">
        <v>0</v>
      </c>
      <c r="Y20" s="220" t="n">
        <v>0</v>
      </c>
      <c r="Z20" s="220" t="n">
        <v>0</v>
      </c>
      <c r="AA20" s="220" t="n">
        <v>0</v>
      </c>
      <c r="AB20" s="220" t="n">
        <v>0</v>
      </c>
      <c r="AC20" s="220" t="n">
        <v>0</v>
      </c>
      <c r="AD20" s="220" t="n">
        <v>0</v>
      </c>
      <c r="AE20" s="220" t="n">
        <v>0</v>
      </c>
      <c r="AF20" s="220" t="n">
        <v>0</v>
      </c>
      <c r="AG20" s="220"/>
      <c r="AH20" s="220" t="str">
        <f aca="false">IFERROR(VLOOKUP(AG20,'Plantilla y Concentrado'!$B$4:$C$677,2,0),"")</f>
        <v/>
      </c>
      <c r="AI20" s="215"/>
      <c r="AJ20" s="215"/>
      <c r="AK20" s="369"/>
    </row>
    <row r="21" s="205" customFormat="true" ht="27.75" hidden="true" customHeight="true" outlineLevel="0" collapsed="false">
      <c r="A21" s="216"/>
      <c r="B21" s="216"/>
      <c r="C21" s="216"/>
      <c r="D21" s="216" t="n">
        <v>0</v>
      </c>
      <c r="E21" s="216" t="n">
        <v>0</v>
      </c>
      <c r="F21" s="216" t="n">
        <v>0</v>
      </c>
      <c r="G21" s="216" t="n">
        <v>0</v>
      </c>
      <c r="H21" s="216" t="n">
        <v>0</v>
      </c>
      <c r="I21" s="216" t="n">
        <v>0</v>
      </c>
      <c r="J21" s="216" t="n">
        <v>0</v>
      </c>
      <c r="K21" s="216" t="n">
        <v>0</v>
      </c>
      <c r="L21" s="216" t="n">
        <v>0</v>
      </c>
      <c r="M21" s="216" t="n">
        <v>0</v>
      </c>
      <c r="N21" s="216" t="n">
        <v>0</v>
      </c>
      <c r="O21" s="216" t="n">
        <v>0</v>
      </c>
      <c r="P21" s="216" t="n">
        <v>0</v>
      </c>
      <c r="Q21" s="216" t="n">
        <v>0</v>
      </c>
      <c r="R21" s="510" t="n">
        <f aca="false">($W$4*(SUM(D21:Q21)))</f>
        <v>0</v>
      </c>
      <c r="S21" s="216" t="n">
        <f aca="false">IFERROR(SUMIF('Exhibiciones '!$E$5:$E$550,A21,'Exhibiciones '!$AF$5:$AF$550),"")</f>
        <v>0</v>
      </c>
      <c r="T21" s="216" t="n">
        <f aca="false">IFERROR(SUMIF('Exhibiciones '!$E$5:$E$550,A21,'Exhibiciones '!$AG$5:$AG$550),"-")</f>
        <v>0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16" t="n">
        <v>0</v>
      </c>
      <c r="AD21" s="216" t="n">
        <v>0</v>
      </c>
      <c r="AE21" s="216" t="n">
        <v>0</v>
      </c>
      <c r="AF21" s="216" t="n">
        <v>0</v>
      </c>
      <c r="AG21" s="216"/>
      <c r="AH21" s="216" t="str">
        <f aca="false">IFERROR(VLOOKUP(AG21,'Plantilla y Concentrado'!$B$4:$C$677,2,0),"")</f>
        <v/>
      </c>
      <c r="AI21" s="215"/>
      <c r="AJ21" s="215"/>
      <c r="AK21" s="369"/>
    </row>
    <row r="22" s="205" customFormat="true" ht="27.75" hidden="true" customHeight="true" outlineLevel="0" collapsed="false">
      <c r="A22" s="220"/>
      <c r="B22" s="220"/>
      <c r="C22" s="220"/>
      <c r="D22" s="220" t="n">
        <v>0</v>
      </c>
      <c r="E22" s="220" t="n">
        <v>0</v>
      </c>
      <c r="F22" s="220" t="n">
        <v>0</v>
      </c>
      <c r="G22" s="220" t="n">
        <v>0</v>
      </c>
      <c r="H22" s="220" t="n">
        <v>0</v>
      </c>
      <c r="I22" s="220" t="n">
        <v>0</v>
      </c>
      <c r="J22" s="220" t="n">
        <v>0</v>
      </c>
      <c r="K22" s="220" t="n">
        <v>0</v>
      </c>
      <c r="L22" s="220" t="n">
        <v>0</v>
      </c>
      <c r="M22" s="220" t="n">
        <v>0</v>
      </c>
      <c r="N22" s="220" t="n">
        <v>0</v>
      </c>
      <c r="O22" s="220" t="n">
        <v>0</v>
      </c>
      <c r="P22" s="220" t="n">
        <v>0</v>
      </c>
      <c r="Q22" s="220" t="n">
        <v>0</v>
      </c>
      <c r="R22" s="511" t="n">
        <f aca="false">($W$4*(SUM(D22:Q22)))</f>
        <v>0</v>
      </c>
      <c r="S22" s="220" t="n">
        <f aca="false">IFERROR(SUMIF('Exhibiciones '!$E$5:$E$550,A22,'Exhibiciones '!$AF$5:$AF$550),"")</f>
        <v>0</v>
      </c>
      <c r="T22" s="220" t="n">
        <f aca="false">IFERROR(SUMIF('Exhibiciones '!$E$5:$E$550,A22,'Exhibiciones '!$AG$5:$AG$550),"-")</f>
        <v>0</v>
      </c>
      <c r="U22" s="220" t="n">
        <v>0</v>
      </c>
      <c r="V22" s="220" t="n">
        <v>0</v>
      </c>
      <c r="W22" s="220" t="n">
        <v>0</v>
      </c>
      <c r="X22" s="220" t="n">
        <v>0</v>
      </c>
      <c r="Y22" s="220" t="n">
        <v>0</v>
      </c>
      <c r="Z22" s="220" t="n">
        <v>0</v>
      </c>
      <c r="AA22" s="220" t="n">
        <v>0</v>
      </c>
      <c r="AB22" s="220" t="n">
        <v>0</v>
      </c>
      <c r="AC22" s="220" t="n">
        <v>0</v>
      </c>
      <c r="AD22" s="220" t="n">
        <v>0</v>
      </c>
      <c r="AE22" s="220" t="n">
        <v>0</v>
      </c>
      <c r="AF22" s="220" t="n">
        <v>0</v>
      </c>
      <c r="AG22" s="220"/>
      <c r="AH22" s="220" t="str">
        <f aca="false">IFERROR(VLOOKUP(AG22,'Plantilla y Concentrado'!$B$4:$C$677,2,0),"")</f>
        <v/>
      </c>
      <c r="AI22" s="215"/>
      <c r="AJ22" s="215"/>
      <c r="AK22" s="369"/>
    </row>
    <row r="23" s="205" customFormat="true" ht="27.75" hidden="true" customHeight="true" outlineLevel="0" collapsed="false">
      <c r="A23" s="216"/>
      <c r="B23" s="216"/>
      <c r="C23" s="216"/>
      <c r="D23" s="216" t="n">
        <v>0</v>
      </c>
      <c r="E23" s="216" t="n">
        <v>0</v>
      </c>
      <c r="F23" s="216" t="n">
        <v>0</v>
      </c>
      <c r="G23" s="216" t="n">
        <v>0</v>
      </c>
      <c r="H23" s="216" t="n">
        <v>0</v>
      </c>
      <c r="I23" s="216" t="n">
        <v>0</v>
      </c>
      <c r="J23" s="216" t="n">
        <v>0</v>
      </c>
      <c r="K23" s="216" t="n">
        <v>0</v>
      </c>
      <c r="L23" s="216" t="n">
        <v>0</v>
      </c>
      <c r="M23" s="216" t="n">
        <v>0</v>
      </c>
      <c r="N23" s="216" t="n">
        <v>0</v>
      </c>
      <c r="O23" s="216" t="n">
        <v>0</v>
      </c>
      <c r="P23" s="216" t="n">
        <v>0</v>
      </c>
      <c r="Q23" s="216" t="n">
        <v>0</v>
      </c>
      <c r="R23" s="510" t="n">
        <f aca="false">($W$4*(SUM(D23:Q23)))</f>
        <v>0</v>
      </c>
      <c r="S23" s="216" t="n">
        <f aca="false">IFERROR(SUMIF('Exhibiciones '!$E$5:$E$550,A23,'Exhibiciones '!$AF$5:$AF$550),"")</f>
        <v>0</v>
      </c>
      <c r="T23" s="216" t="n">
        <f aca="false">IFERROR(SUMIF('Exhibiciones '!$E$5:$E$550,A23,'Exhibiciones '!$AG$5:$AG$550),"-")</f>
        <v>0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16" t="n">
        <v>0</v>
      </c>
      <c r="AD23" s="216" t="n">
        <v>0</v>
      </c>
      <c r="AE23" s="216" t="n">
        <v>0</v>
      </c>
      <c r="AF23" s="216" t="n">
        <v>0</v>
      </c>
      <c r="AG23" s="216"/>
      <c r="AH23" s="216" t="str">
        <f aca="false">IFERROR(VLOOKUP(AG23,'Plantilla y Concentrado'!$B$4:$C$677,2,0),"")</f>
        <v/>
      </c>
      <c r="AI23" s="215"/>
      <c r="AJ23" s="215"/>
      <c r="AK23" s="369"/>
    </row>
    <row r="24" s="205" customFormat="true" ht="27.75" hidden="true" customHeight="true" outlineLevel="0" collapsed="false">
      <c r="A24" s="220"/>
      <c r="B24" s="220"/>
      <c r="C24" s="220"/>
      <c r="D24" s="220" t="n">
        <v>0</v>
      </c>
      <c r="E24" s="220" t="n">
        <v>0</v>
      </c>
      <c r="F24" s="220" t="n">
        <v>0</v>
      </c>
      <c r="G24" s="220" t="n">
        <v>0</v>
      </c>
      <c r="H24" s="220" t="n">
        <v>0</v>
      </c>
      <c r="I24" s="220" t="n">
        <v>0</v>
      </c>
      <c r="J24" s="220" t="n">
        <v>0</v>
      </c>
      <c r="K24" s="220" t="n">
        <v>0</v>
      </c>
      <c r="L24" s="220" t="n">
        <v>0</v>
      </c>
      <c r="M24" s="220" t="n">
        <v>0</v>
      </c>
      <c r="N24" s="220" t="n">
        <v>0</v>
      </c>
      <c r="O24" s="220" t="n">
        <v>0</v>
      </c>
      <c r="P24" s="220" t="n">
        <v>0</v>
      </c>
      <c r="Q24" s="220" t="n">
        <v>0</v>
      </c>
      <c r="R24" s="511" t="n">
        <f aca="false">($W$4*(SUM(D24:Q24)))</f>
        <v>0</v>
      </c>
      <c r="S24" s="220" t="n">
        <f aca="false">IFERROR(SUMIF('Exhibiciones '!$E$5:$E$550,A24,'Exhibiciones '!$AF$5:$AF$550),"")</f>
        <v>0</v>
      </c>
      <c r="T24" s="220" t="n">
        <f aca="false">IFERROR(SUMIF('Exhibiciones '!$E$5:$E$550,A24,'Exhibiciones '!$AG$5:$AG$550),"-")</f>
        <v>0</v>
      </c>
      <c r="U24" s="220" t="n">
        <v>0</v>
      </c>
      <c r="V24" s="220" t="n">
        <v>0</v>
      </c>
      <c r="W24" s="220" t="n">
        <v>0</v>
      </c>
      <c r="X24" s="220" t="n">
        <v>0</v>
      </c>
      <c r="Y24" s="220" t="n">
        <v>0</v>
      </c>
      <c r="Z24" s="220" t="n">
        <v>0</v>
      </c>
      <c r="AA24" s="220" t="n">
        <v>0</v>
      </c>
      <c r="AB24" s="220" t="n">
        <v>0</v>
      </c>
      <c r="AC24" s="220" t="n">
        <v>0</v>
      </c>
      <c r="AD24" s="220" t="n">
        <v>0</v>
      </c>
      <c r="AE24" s="220" t="n">
        <v>0</v>
      </c>
      <c r="AF24" s="220" t="n">
        <v>0</v>
      </c>
      <c r="AG24" s="220"/>
      <c r="AH24" s="220" t="str">
        <f aca="false">IFERROR(VLOOKUP(AG24,'Plantilla y Concentrado'!$B$4:$C$677,2,0),"")</f>
        <v/>
      </c>
      <c r="AI24" s="215"/>
      <c r="AJ24" s="215"/>
      <c r="AK24" s="369"/>
    </row>
    <row r="25" s="205" customFormat="true" ht="27.75" hidden="true" customHeight="true" outlineLevel="0" collapsed="false">
      <c r="A25" s="216"/>
      <c r="B25" s="216"/>
      <c r="C25" s="216"/>
      <c r="D25" s="216" t="n">
        <v>0</v>
      </c>
      <c r="E25" s="216" t="n">
        <v>0</v>
      </c>
      <c r="F25" s="216" t="n">
        <v>0</v>
      </c>
      <c r="G25" s="216" t="n">
        <v>0</v>
      </c>
      <c r="H25" s="216" t="n">
        <v>0</v>
      </c>
      <c r="I25" s="216" t="n">
        <v>0</v>
      </c>
      <c r="J25" s="216" t="n">
        <v>0</v>
      </c>
      <c r="K25" s="216" t="n">
        <v>0</v>
      </c>
      <c r="L25" s="216" t="n">
        <v>0</v>
      </c>
      <c r="M25" s="216" t="n">
        <v>0</v>
      </c>
      <c r="N25" s="216" t="n">
        <v>0</v>
      </c>
      <c r="O25" s="216" t="n">
        <v>0</v>
      </c>
      <c r="P25" s="216" t="n">
        <v>0</v>
      </c>
      <c r="Q25" s="216" t="n">
        <v>0</v>
      </c>
      <c r="R25" s="510" t="n">
        <f aca="false">($W$4*(SUM(D25:Q25)))</f>
        <v>0</v>
      </c>
      <c r="S25" s="216" t="n">
        <f aca="false">IFERROR(SUMIF('Exhibiciones '!$E$5:$E$550,A25,'Exhibiciones '!$AF$5:$AF$550),"")</f>
        <v>0</v>
      </c>
      <c r="T25" s="216" t="n">
        <f aca="false">IFERROR(SUMIF('Exhibiciones '!$E$5:$E$550,A25,'Exhibiciones '!$AG$5:$AG$550),"-")</f>
        <v>0</v>
      </c>
      <c r="U25" s="216" t="n">
        <v>0</v>
      </c>
      <c r="V25" s="216" t="n">
        <v>0</v>
      </c>
      <c r="W25" s="216" t="n">
        <v>0</v>
      </c>
      <c r="X25" s="216" t="n">
        <v>0</v>
      </c>
      <c r="Y25" s="216" t="n">
        <v>0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6" t="n">
        <v>0</v>
      </c>
      <c r="AG25" s="216"/>
      <c r="AH25" s="216" t="str">
        <f aca="false">IFERROR(VLOOKUP(AG25,'Plantilla y Concentrado'!$B$4:$C$677,2,0),"")</f>
        <v/>
      </c>
      <c r="AI25" s="215"/>
      <c r="AJ25" s="215"/>
      <c r="AK25" s="369"/>
    </row>
    <row r="26" s="205" customFormat="true" ht="27.75" hidden="true" customHeight="true" outlineLevel="0" collapsed="false">
      <c r="A26" s="220"/>
      <c r="B26" s="220"/>
      <c r="C26" s="220"/>
      <c r="D26" s="220" t="n">
        <v>0</v>
      </c>
      <c r="E26" s="220" t="n">
        <v>0</v>
      </c>
      <c r="F26" s="220" t="n">
        <v>0</v>
      </c>
      <c r="G26" s="220" t="n">
        <v>0</v>
      </c>
      <c r="H26" s="220" t="n">
        <v>0</v>
      </c>
      <c r="I26" s="220" t="n">
        <v>0</v>
      </c>
      <c r="J26" s="220" t="n">
        <v>0</v>
      </c>
      <c r="K26" s="220" t="n">
        <v>0</v>
      </c>
      <c r="L26" s="220" t="n">
        <v>0</v>
      </c>
      <c r="M26" s="220" t="n">
        <v>0</v>
      </c>
      <c r="N26" s="220" t="n">
        <v>0</v>
      </c>
      <c r="O26" s="220" t="n">
        <v>0</v>
      </c>
      <c r="P26" s="220" t="n">
        <v>0</v>
      </c>
      <c r="Q26" s="220" t="n">
        <v>0</v>
      </c>
      <c r="R26" s="511" t="n">
        <f aca="false">($W$4*(SUM(D26:Q26)))</f>
        <v>0</v>
      </c>
      <c r="S26" s="220" t="n">
        <f aca="false">IFERROR(SUMIF('Exhibiciones '!$E$5:$E$550,A26,'Exhibiciones '!$AF$5:$AF$550),"")</f>
        <v>0</v>
      </c>
      <c r="T26" s="220" t="n">
        <f aca="false">IFERROR(SUMIF('Exhibiciones '!$E$5:$E$550,A26,'Exhibiciones '!$AG$5:$AG$550),"-")</f>
        <v>0</v>
      </c>
      <c r="U26" s="220" t="n">
        <v>0</v>
      </c>
      <c r="V26" s="220" t="n">
        <v>0</v>
      </c>
      <c r="W26" s="220" t="n">
        <v>0</v>
      </c>
      <c r="X26" s="220" t="n">
        <v>0</v>
      </c>
      <c r="Y26" s="220" t="n">
        <v>0</v>
      </c>
      <c r="Z26" s="220" t="n">
        <v>0</v>
      </c>
      <c r="AA26" s="220" t="n">
        <v>0</v>
      </c>
      <c r="AB26" s="220" t="n">
        <v>0</v>
      </c>
      <c r="AC26" s="220" t="n">
        <v>0</v>
      </c>
      <c r="AD26" s="220" t="n">
        <v>0</v>
      </c>
      <c r="AE26" s="220" t="n">
        <v>0</v>
      </c>
      <c r="AF26" s="220" t="n">
        <v>0</v>
      </c>
      <c r="AG26" s="220"/>
      <c r="AH26" s="220" t="str">
        <f aca="false">IFERROR(VLOOKUP(AG26,'Plantilla y Concentrado'!$B$4:$C$677,2,0),"")</f>
        <v/>
      </c>
      <c r="AI26" s="215"/>
      <c r="AJ26" s="215"/>
      <c r="AK26" s="369"/>
    </row>
    <row r="27" s="205" customFormat="true" ht="27.75" hidden="true" customHeight="true" outlineLevel="0" collapsed="false">
      <c r="A27" s="216"/>
      <c r="B27" s="216"/>
      <c r="C27" s="216"/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216" t="n">
        <v>0</v>
      </c>
      <c r="R27" s="510" t="n">
        <f aca="false">($W$4*(SUM(D27:Q27)))</f>
        <v>0</v>
      </c>
      <c r="S27" s="216" t="n">
        <f aca="false">IFERROR(SUMIF('Exhibiciones '!$E$5:$E$550,A27,'Exhibiciones '!$AF$5:$AF$550),"")</f>
        <v>0</v>
      </c>
      <c r="T27" s="216" t="n">
        <f aca="false">IFERROR(SUMIF('Exhibiciones '!$E$5:$E$550,A27,'Exhibiciones '!$AG$5:$AG$550),"-")</f>
        <v>0</v>
      </c>
      <c r="U27" s="216" t="n">
        <v>0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/>
      <c r="AH27" s="216" t="str">
        <f aca="false">IFERROR(VLOOKUP(AG27,'Plantilla y Concentrado'!$B$4:$C$677,2,0),"")</f>
        <v/>
      </c>
      <c r="AI27" s="215"/>
      <c r="AJ27" s="215"/>
      <c r="AK27" s="369"/>
    </row>
    <row r="28" s="205" customFormat="true" ht="27.75" hidden="true" customHeight="true" outlineLevel="0" collapsed="false">
      <c r="A28" s="220"/>
      <c r="B28" s="220"/>
      <c r="C28" s="220"/>
      <c r="D28" s="220" t="n">
        <v>0</v>
      </c>
      <c r="E28" s="220" t="n">
        <v>0</v>
      </c>
      <c r="F28" s="220" t="n">
        <v>0</v>
      </c>
      <c r="G28" s="220" t="n">
        <v>0</v>
      </c>
      <c r="H28" s="220" t="n">
        <v>0</v>
      </c>
      <c r="I28" s="220" t="n">
        <v>0</v>
      </c>
      <c r="J28" s="220" t="n">
        <v>0</v>
      </c>
      <c r="K28" s="220" t="n">
        <v>0</v>
      </c>
      <c r="L28" s="220" t="n">
        <v>0</v>
      </c>
      <c r="M28" s="220" t="n">
        <v>0</v>
      </c>
      <c r="N28" s="220" t="n">
        <v>0</v>
      </c>
      <c r="O28" s="220" t="n">
        <v>0</v>
      </c>
      <c r="P28" s="220" t="n">
        <v>0</v>
      </c>
      <c r="Q28" s="220" t="n">
        <v>0</v>
      </c>
      <c r="R28" s="511" t="n">
        <f aca="false">($W$4*(SUM(D28:Q28)))</f>
        <v>0</v>
      </c>
      <c r="S28" s="220" t="n">
        <f aca="false">IFERROR(SUMIF('Exhibiciones '!$E$5:$E$550,A28,'Exhibiciones '!$AF$5:$AF$550),"")</f>
        <v>0</v>
      </c>
      <c r="T28" s="220" t="n">
        <f aca="false">IFERROR(SUMIF('Exhibiciones '!$E$5:$E$550,A28,'Exhibiciones '!$AG$5:$AG$550),"-")</f>
        <v>0</v>
      </c>
      <c r="U28" s="220" t="n">
        <v>0</v>
      </c>
      <c r="V28" s="220" t="n">
        <v>0</v>
      </c>
      <c r="W28" s="220" t="n">
        <v>0</v>
      </c>
      <c r="X28" s="220" t="n">
        <v>0</v>
      </c>
      <c r="Y28" s="220" t="n">
        <v>0</v>
      </c>
      <c r="Z28" s="220" t="n">
        <v>0</v>
      </c>
      <c r="AA28" s="220" t="n">
        <v>0</v>
      </c>
      <c r="AB28" s="220" t="n">
        <v>0</v>
      </c>
      <c r="AC28" s="220" t="n">
        <v>0</v>
      </c>
      <c r="AD28" s="220" t="n">
        <v>0</v>
      </c>
      <c r="AE28" s="220" t="n">
        <v>0</v>
      </c>
      <c r="AF28" s="220" t="n">
        <v>0</v>
      </c>
      <c r="AG28" s="220"/>
      <c r="AH28" s="220" t="str">
        <f aca="false">IFERROR(VLOOKUP(AG28,'Plantilla y Concentrado'!$B$4:$C$677,2,0),"")</f>
        <v/>
      </c>
      <c r="AI28" s="215"/>
      <c r="AJ28" s="215"/>
      <c r="AK28" s="369"/>
    </row>
    <row r="29" s="205" customFormat="true" ht="27.75" hidden="true" customHeight="true" outlineLevel="0" collapsed="false">
      <c r="A29" s="216"/>
      <c r="B29" s="216"/>
      <c r="C29" s="216"/>
      <c r="D29" s="216" t="n">
        <v>0</v>
      </c>
      <c r="E29" s="216" t="n">
        <v>0</v>
      </c>
      <c r="F29" s="216" t="n">
        <v>0</v>
      </c>
      <c r="G29" s="216" t="n">
        <v>0</v>
      </c>
      <c r="H29" s="216" t="n">
        <v>0</v>
      </c>
      <c r="I29" s="216" t="n">
        <v>0</v>
      </c>
      <c r="J29" s="216" t="n">
        <v>0</v>
      </c>
      <c r="K29" s="216" t="n">
        <v>0</v>
      </c>
      <c r="L29" s="216" t="n">
        <v>0</v>
      </c>
      <c r="M29" s="216" t="n">
        <v>0</v>
      </c>
      <c r="N29" s="216" t="n">
        <v>0</v>
      </c>
      <c r="O29" s="216" t="n">
        <v>0</v>
      </c>
      <c r="P29" s="216" t="n">
        <v>0</v>
      </c>
      <c r="Q29" s="216" t="n">
        <v>0</v>
      </c>
      <c r="R29" s="510" t="n">
        <f aca="false">($W$4*(SUM(D29:Q29)))</f>
        <v>0</v>
      </c>
      <c r="S29" s="216" t="n">
        <f aca="false">IFERROR(SUMIF('Exhibiciones '!$E$5:$E$550,A29,'Exhibiciones '!$AF$5:$AF$550),"")</f>
        <v>0</v>
      </c>
      <c r="T29" s="216" t="n">
        <f aca="false">IFERROR(SUMIF('Exhibiciones '!$E$5:$E$550,A29,'Exhibiciones '!$AG$5:$AG$550),"-")</f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16" t="n">
        <v>0</v>
      </c>
      <c r="AF29" s="216" t="n">
        <v>0</v>
      </c>
      <c r="AG29" s="216"/>
      <c r="AH29" s="216" t="str">
        <f aca="false">IFERROR(VLOOKUP(AG29,'Plantilla y Concentrado'!$B$4:$C$677,2,0),"")</f>
        <v/>
      </c>
      <c r="AI29" s="215"/>
      <c r="AJ29" s="215"/>
      <c r="AK29" s="369"/>
      <c r="AMH29" s="230"/>
      <c r="AMI29" s="230"/>
      <c r="AMJ29" s="230"/>
    </row>
    <row r="30" s="205" customFormat="true" ht="27.75" hidden="true" customHeight="true" outlineLevel="0" collapsed="false">
      <c r="A30" s="220"/>
      <c r="B30" s="220"/>
      <c r="C30" s="220"/>
      <c r="D30" s="220" t="n">
        <v>0</v>
      </c>
      <c r="E30" s="220" t="n">
        <v>0</v>
      </c>
      <c r="F30" s="220" t="n">
        <v>0</v>
      </c>
      <c r="G30" s="220" t="n">
        <v>0</v>
      </c>
      <c r="H30" s="220" t="n">
        <v>0</v>
      </c>
      <c r="I30" s="220" t="n">
        <v>0</v>
      </c>
      <c r="J30" s="220" t="n">
        <v>0</v>
      </c>
      <c r="K30" s="220" t="n">
        <v>0</v>
      </c>
      <c r="L30" s="220" t="n">
        <v>0</v>
      </c>
      <c r="M30" s="220" t="n">
        <v>0</v>
      </c>
      <c r="N30" s="220" t="n">
        <v>0</v>
      </c>
      <c r="O30" s="220" t="n">
        <v>0</v>
      </c>
      <c r="P30" s="220" t="n">
        <v>0</v>
      </c>
      <c r="Q30" s="220" t="n">
        <v>0</v>
      </c>
      <c r="R30" s="511" t="n">
        <f aca="false">($W$4*(SUM(D30:Q30)))</f>
        <v>0</v>
      </c>
      <c r="S30" s="220" t="n">
        <f aca="false">IFERROR(SUMIF('Exhibiciones '!$E$5:$E$550,A30,'Exhibiciones '!$AF$5:$AF$550),"")</f>
        <v>0</v>
      </c>
      <c r="T30" s="220" t="n">
        <f aca="false">IFERROR(SUMIF('Exhibiciones '!$E$5:$E$550,A30,'Exhibiciones '!$AG$5:$AG$550),"-")</f>
        <v>0</v>
      </c>
      <c r="U30" s="220" t="n">
        <v>0</v>
      </c>
      <c r="V30" s="220" t="n">
        <v>0</v>
      </c>
      <c r="W30" s="220" t="n">
        <v>0</v>
      </c>
      <c r="X30" s="220" t="n">
        <v>0</v>
      </c>
      <c r="Y30" s="220" t="n">
        <v>0</v>
      </c>
      <c r="Z30" s="220" t="n">
        <v>0</v>
      </c>
      <c r="AA30" s="220" t="n">
        <v>0</v>
      </c>
      <c r="AB30" s="220" t="n">
        <v>0</v>
      </c>
      <c r="AC30" s="220" t="n">
        <v>0</v>
      </c>
      <c r="AD30" s="220" t="n">
        <v>0</v>
      </c>
      <c r="AE30" s="220" t="n">
        <v>0</v>
      </c>
      <c r="AF30" s="220" t="n">
        <v>0</v>
      </c>
      <c r="AG30" s="220"/>
      <c r="AH30" s="220" t="str">
        <f aca="false">IFERROR(VLOOKUP(AG30,'Plantilla y Concentrado'!$B$4:$C$677,2,0),"")</f>
        <v/>
      </c>
      <c r="AI30" s="215"/>
      <c r="AJ30" s="215"/>
      <c r="AK30" s="369"/>
    </row>
    <row r="31" s="230" customFormat="true" ht="30.75" hidden="false" customHeight="true" outlineLevel="0" collapsed="false">
      <c r="A31" s="512" t="s">
        <v>82</v>
      </c>
      <c r="B31" s="512" t="n">
        <f aca="false">SUM(B9:B30)</f>
        <v>2111</v>
      </c>
      <c r="C31" s="512" t="n">
        <f aca="false">SUM(C9:C30)</f>
        <v>2085</v>
      </c>
      <c r="D31" s="226" t="n">
        <f aca="false">SUM(D9:D30)</f>
        <v>0</v>
      </c>
      <c r="E31" s="226" t="n">
        <f aca="false">SUM(E9:E30)</f>
        <v>0</v>
      </c>
      <c r="F31" s="226" t="n">
        <f aca="false">SUM(F9:F30)</f>
        <v>1</v>
      </c>
      <c r="G31" s="226" t="n">
        <f aca="false">SUM(G9:G30)</f>
        <v>0</v>
      </c>
      <c r="H31" s="226" t="n">
        <f aca="false">SUM(H9:H30)</f>
        <v>0</v>
      </c>
      <c r="I31" s="226" t="n">
        <f aca="false">SUM(I9:I30)</f>
        <v>0</v>
      </c>
      <c r="J31" s="226" t="n">
        <f aca="false">SUM(J9:J30)</f>
        <v>0</v>
      </c>
      <c r="K31" s="226" t="n">
        <f aca="false">SUM(K9:K30)</f>
        <v>0</v>
      </c>
      <c r="L31" s="226" t="n">
        <f aca="false">SUM(L9:L30)</f>
        <v>0</v>
      </c>
      <c r="M31" s="226" t="n">
        <f aca="false">SUM(M9:M30)</f>
        <v>0</v>
      </c>
      <c r="N31" s="226" t="n">
        <f aca="false">SUM(N9:N30)</f>
        <v>0</v>
      </c>
      <c r="O31" s="226" t="n">
        <f aca="false">SUM(O9:O30)</f>
        <v>0</v>
      </c>
      <c r="P31" s="226" t="n">
        <f aca="false">SUM(P9:P30)</f>
        <v>0</v>
      </c>
      <c r="Q31" s="226" t="n">
        <f aca="false">SUM(Q9:Q30)</f>
        <v>0</v>
      </c>
      <c r="R31" s="513" t="n">
        <f aca="false">SUM(D31:Q31)</f>
        <v>1</v>
      </c>
      <c r="S31" s="228" t="n">
        <f aca="false">SUM(S9:S30)</f>
        <v>0</v>
      </c>
      <c r="T31" s="228" t="n">
        <f aca="false">SUM(T9:T30)</f>
        <v>5</v>
      </c>
      <c r="U31" s="228" t="n">
        <f aca="false">SUM(U9:U30)</f>
        <v>2</v>
      </c>
      <c r="V31" s="228" t="n">
        <f aca="false">SUM(V9:V30)</f>
        <v>0</v>
      </c>
      <c r="W31" s="228" t="n">
        <f aca="false">SUM(W9:W30)</f>
        <v>0</v>
      </c>
      <c r="X31" s="228" t="n">
        <f aca="false">SUM(X9:X30)</f>
        <v>0</v>
      </c>
      <c r="Y31" s="228" t="n">
        <f aca="false">SUM(Y9:Y30)</f>
        <v>0</v>
      </c>
      <c r="Z31" s="228" t="n">
        <f aca="false">SUM(Z9:Z30)</f>
        <v>0</v>
      </c>
      <c r="AA31" s="228" t="n">
        <f aca="false">SUM(AA9:AA30)</f>
        <v>0</v>
      </c>
      <c r="AB31" s="228" t="n">
        <f aca="false">SUM(AB9:AB30)</f>
        <v>0</v>
      </c>
      <c r="AC31" s="228" t="n">
        <f aca="false">SUM(AC9:AC30)</f>
        <v>0</v>
      </c>
      <c r="AD31" s="228" t="n">
        <f aca="false">SUM(AD9:AD30)</f>
        <v>0</v>
      </c>
      <c r="AE31" s="228" t="n">
        <f aca="false">SUM(AE9:AE30)</f>
        <v>0</v>
      </c>
      <c r="AF31" s="228" t="n">
        <f aca="false">SUM(AF9:AF30)</f>
        <v>0</v>
      </c>
      <c r="AG31" s="373"/>
      <c r="AH31" s="373"/>
      <c r="AI31" s="514"/>
      <c r="AJ31" s="514"/>
      <c r="AK31" s="369"/>
      <c r="AMH31" s="508"/>
      <c r="AMI31" s="508"/>
      <c r="AMJ31" s="508"/>
    </row>
    <row r="32" s="205" customFormat="true" ht="45" hidden="false" customHeight="true" outlineLevel="0" collapsed="false">
      <c r="A32" s="515" t="s">
        <v>835</v>
      </c>
      <c r="B32" s="515"/>
      <c r="C32" s="515"/>
      <c r="D32" s="231" t="n">
        <f aca="false">($W$4*R31)</f>
        <v>455</v>
      </c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2" t="s">
        <v>836</v>
      </c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  <c r="AE32" s="232"/>
      <c r="AF32" s="232"/>
      <c r="AG32" s="233"/>
      <c r="AH32" s="233"/>
      <c r="AI32" s="215"/>
      <c r="AJ32" s="215"/>
      <c r="AK32" s="369"/>
      <c r="AMH32" s="508"/>
      <c r="AMI32" s="508"/>
      <c r="AMJ32" s="508"/>
    </row>
    <row r="33" s="508" customFormat="true" ht="30" hidden="false" customHeight="true" outlineLevel="0" collapsed="false">
      <c r="A33" s="516" t="s">
        <v>837</v>
      </c>
      <c r="B33" s="516"/>
      <c r="C33" s="517" t="str">
        <f aca="false">A9</f>
        <v>41A</v>
      </c>
      <c r="D33" s="216" t="n">
        <v>0</v>
      </c>
      <c r="E33" s="216" t="n">
        <v>0</v>
      </c>
      <c r="F33" s="216" t="n">
        <v>0</v>
      </c>
      <c r="G33" s="216" t="n">
        <v>0</v>
      </c>
      <c r="H33" s="216" t="n">
        <v>0</v>
      </c>
      <c r="I33" s="216" t="n">
        <v>0</v>
      </c>
      <c r="J33" s="216" t="n">
        <v>0</v>
      </c>
      <c r="K33" s="216" t="n">
        <v>0</v>
      </c>
      <c r="L33" s="216" t="n">
        <v>0</v>
      </c>
      <c r="M33" s="216" t="n">
        <v>0</v>
      </c>
      <c r="N33" s="216" t="n">
        <v>0</v>
      </c>
      <c r="O33" s="216" t="n">
        <v>0</v>
      </c>
      <c r="P33" s="216" t="n">
        <v>0</v>
      </c>
      <c r="Q33" s="216" t="n">
        <v>0</v>
      </c>
      <c r="R33" s="505" t="n">
        <f aca="false">($W$4*(SUM(D33:Q33)))</f>
        <v>0</v>
      </c>
      <c r="S33" s="517" t="n">
        <v>0</v>
      </c>
      <c r="T33" s="517" t="n">
        <v>0</v>
      </c>
      <c r="U33" s="517" t="n">
        <v>1</v>
      </c>
      <c r="V33" s="517" t="n">
        <v>0</v>
      </c>
      <c r="W33" s="517" t="n">
        <v>0</v>
      </c>
      <c r="X33" s="517" t="n">
        <v>0</v>
      </c>
      <c r="Y33" s="517" t="n">
        <v>0</v>
      </c>
      <c r="Z33" s="517" t="n">
        <v>0</v>
      </c>
      <c r="AA33" s="517" t="n">
        <v>0</v>
      </c>
      <c r="AB33" s="517" t="n">
        <v>0</v>
      </c>
      <c r="AC33" s="517" t="n">
        <v>0</v>
      </c>
      <c r="AD33" s="517" t="n">
        <v>0</v>
      </c>
      <c r="AE33" s="517" t="n">
        <v>0</v>
      </c>
      <c r="AF33" s="517" t="n">
        <v>0</v>
      </c>
      <c r="AK33" s="507"/>
    </row>
    <row r="34" s="508" customFormat="true" ht="30" hidden="false" customHeight="true" outlineLevel="0" collapsed="false">
      <c r="A34" s="516"/>
      <c r="B34" s="516"/>
      <c r="C34" s="518" t="n">
        <f aca="false">A10</f>
        <v>42</v>
      </c>
      <c r="D34" s="220" t="n">
        <v>0</v>
      </c>
      <c r="E34" s="220" t="n">
        <v>0</v>
      </c>
      <c r="F34" s="220" t="n">
        <v>0</v>
      </c>
      <c r="G34" s="220" t="n">
        <v>0</v>
      </c>
      <c r="H34" s="220" t="n">
        <v>0</v>
      </c>
      <c r="I34" s="220" t="n">
        <v>0</v>
      </c>
      <c r="J34" s="220" t="n">
        <v>0</v>
      </c>
      <c r="K34" s="220" t="n">
        <v>0</v>
      </c>
      <c r="L34" s="220" t="n">
        <v>0</v>
      </c>
      <c r="M34" s="220" t="n">
        <v>0</v>
      </c>
      <c r="N34" s="220" t="n">
        <v>0</v>
      </c>
      <c r="O34" s="236" t="n">
        <v>0</v>
      </c>
      <c r="P34" s="236" t="n">
        <v>0</v>
      </c>
      <c r="Q34" s="236" t="n">
        <v>0</v>
      </c>
      <c r="R34" s="509" t="n">
        <f aca="false">($W$4*(SUM(D34:Q34)))</f>
        <v>0</v>
      </c>
      <c r="S34" s="518" t="n">
        <v>0</v>
      </c>
      <c r="T34" s="518" t="n">
        <v>2</v>
      </c>
      <c r="U34" s="518" t="n">
        <v>0</v>
      </c>
      <c r="V34" s="518" t="n">
        <v>0</v>
      </c>
      <c r="W34" s="518" t="n">
        <v>0</v>
      </c>
      <c r="X34" s="518" t="n">
        <v>0</v>
      </c>
      <c r="Y34" s="518" t="n">
        <v>0</v>
      </c>
      <c r="Z34" s="518" t="n">
        <v>0</v>
      </c>
      <c r="AA34" s="518" t="n">
        <v>0</v>
      </c>
      <c r="AB34" s="518" t="n">
        <v>0</v>
      </c>
      <c r="AC34" s="518" t="n">
        <v>0</v>
      </c>
      <c r="AD34" s="518" t="n">
        <v>0</v>
      </c>
      <c r="AE34" s="518" t="n">
        <v>0</v>
      </c>
      <c r="AF34" s="518" t="n">
        <v>0</v>
      </c>
      <c r="AG34" s="519"/>
      <c r="AH34" s="519"/>
      <c r="AI34" s="519"/>
      <c r="AJ34" s="519"/>
      <c r="AK34" s="507"/>
    </row>
    <row r="35" s="508" customFormat="true" ht="27.75" hidden="false" customHeight="true" outlineLevel="0" collapsed="false">
      <c r="A35" s="516"/>
      <c r="B35" s="516"/>
      <c r="C35" s="517" t="n">
        <f aca="false">A11</f>
        <v>43</v>
      </c>
      <c r="D35" s="216" t="n">
        <v>0</v>
      </c>
      <c r="E35" s="216" t="n">
        <v>0</v>
      </c>
      <c r="F35" s="216" t="n">
        <v>1</v>
      </c>
      <c r="G35" s="216" t="n">
        <v>0</v>
      </c>
      <c r="H35" s="216" t="n">
        <v>0</v>
      </c>
      <c r="I35" s="216" t="n">
        <v>0</v>
      </c>
      <c r="J35" s="216" t="n">
        <v>0</v>
      </c>
      <c r="K35" s="216" t="n">
        <v>0</v>
      </c>
      <c r="L35" s="216" t="n">
        <v>0</v>
      </c>
      <c r="M35" s="216" t="n">
        <v>0</v>
      </c>
      <c r="N35" s="216" t="n">
        <v>0</v>
      </c>
      <c r="O35" s="216" t="n">
        <v>0</v>
      </c>
      <c r="P35" s="216" t="n">
        <v>0</v>
      </c>
      <c r="Q35" s="216" t="n">
        <v>0</v>
      </c>
      <c r="R35" s="505" t="n">
        <f aca="false">($W$4*(SUM(D35:Q35)))</f>
        <v>455</v>
      </c>
      <c r="S35" s="517" t="n">
        <v>0</v>
      </c>
      <c r="T35" s="517" t="n">
        <v>1</v>
      </c>
      <c r="U35" s="517" t="n">
        <v>1</v>
      </c>
      <c r="V35" s="517" t="n">
        <v>0</v>
      </c>
      <c r="W35" s="517" t="n">
        <v>0</v>
      </c>
      <c r="X35" s="517" t="n">
        <v>0</v>
      </c>
      <c r="Y35" s="517" t="n">
        <v>0</v>
      </c>
      <c r="Z35" s="517" t="n">
        <v>0</v>
      </c>
      <c r="AA35" s="517" t="n">
        <v>0</v>
      </c>
      <c r="AB35" s="517" t="n">
        <v>0</v>
      </c>
      <c r="AC35" s="517" t="n">
        <v>0</v>
      </c>
      <c r="AD35" s="517" t="n">
        <v>0</v>
      </c>
      <c r="AE35" s="517" t="n">
        <v>0</v>
      </c>
      <c r="AF35" s="517" t="n">
        <v>0</v>
      </c>
      <c r="AG35" s="519"/>
      <c r="AH35" s="519"/>
      <c r="AI35" s="519"/>
      <c r="AJ35" s="519"/>
      <c r="AK35" s="507"/>
      <c r="AMH35" s="205"/>
      <c r="AMI35" s="205"/>
      <c r="AMJ35" s="205"/>
    </row>
    <row r="36" s="508" customFormat="true" ht="27.75" hidden="false" customHeight="true" outlineLevel="0" collapsed="false">
      <c r="A36" s="516"/>
      <c r="B36" s="516"/>
      <c r="C36" s="518" t="n">
        <f aca="false">A12</f>
        <v>44</v>
      </c>
      <c r="D36" s="220" t="n">
        <v>0</v>
      </c>
      <c r="E36" s="220" t="n">
        <v>0</v>
      </c>
      <c r="F36" s="220" t="n">
        <v>0</v>
      </c>
      <c r="G36" s="220" t="n">
        <v>0</v>
      </c>
      <c r="H36" s="220" t="n">
        <v>0</v>
      </c>
      <c r="I36" s="220" t="n">
        <v>0</v>
      </c>
      <c r="J36" s="220" t="n">
        <v>0</v>
      </c>
      <c r="K36" s="220" t="n">
        <v>0</v>
      </c>
      <c r="L36" s="220" t="n">
        <v>0</v>
      </c>
      <c r="M36" s="220" t="n">
        <v>0</v>
      </c>
      <c r="N36" s="220" t="n">
        <v>0</v>
      </c>
      <c r="O36" s="236" t="n">
        <v>0</v>
      </c>
      <c r="P36" s="236" t="n">
        <v>0</v>
      </c>
      <c r="Q36" s="236" t="n">
        <v>0</v>
      </c>
      <c r="R36" s="509" t="n">
        <f aca="false">($W$4*(SUM(D36:Q36)))</f>
        <v>0</v>
      </c>
      <c r="S36" s="518" t="n">
        <v>0</v>
      </c>
      <c r="T36" s="518" t="n">
        <v>0</v>
      </c>
      <c r="U36" s="518" t="n">
        <v>0</v>
      </c>
      <c r="V36" s="518" t="n">
        <v>0</v>
      </c>
      <c r="W36" s="518" t="n">
        <v>0</v>
      </c>
      <c r="X36" s="518" t="n">
        <v>0</v>
      </c>
      <c r="Y36" s="518" t="n">
        <v>0</v>
      </c>
      <c r="Z36" s="518" t="n">
        <v>0</v>
      </c>
      <c r="AA36" s="518" t="n">
        <v>0</v>
      </c>
      <c r="AB36" s="518" t="n">
        <v>0</v>
      </c>
      <c r="AC36" s="518" t="n">
        <v>0</v>
      </c>
      <c r="AD36" s="518" t="n">
        <v>0</v>
      </c>
      <c r="AE36" s="518" t="n">
        <v>0</v>
      </c>
      <c r="AF36" s="518" t="n">
        <v>0</v>
      </c>
      <c r="AG36" s="519"/>
      <c r="AH36" s="519"/>
      <c r="AI36" s="519"/>
      <c r="AJ36" s="519"/>
      <c r="AK36" s="507"/>
      <c r="AMH36" s="205"/>
      <c r="AMI36" s="205"/>
      <c r="AMJ36" s="205"/>
    </row>
    <row r="37" s="205" customFormat="true" ht="27.75" hidden="false" customHeight="true" outlineLevel="0" collapsed="false">
      <c r="A37" s="516"/>
      <c r="B37" s="516"/>
      <c r="C37" s="517" t="n">
        <v>45</v>
      </c>
      <c r="D37" s="379" t="n">
        <v>0</v>
      </c>
      <c r="E37" s="379" t="n">
        <v>0</v>
      </c>
      <c r="F37" s="379" t="n">
        <v>0</v>
      </c>
      <c r="G37" s="379" t="n">
        <v>0</v>
      </c>
      <c r="H37" s="379" t="n">
        <v>0</v>
      </c>
      <c r="I37" s="379" t="n">
        <v>0</v>
      </c>
      <c r="J37" s="379" t="n">
        <v>0</v>
      </c>
      <c r="K37" s="379" t="n">
        <v>0</v>
      </c>
      <c r="L37" s="379" t="n">
        <v>0</v>
      </c>
      <c r="M37" s="379" t="n">
        <v>0</v>
      </c>
      <c r="N37" s="379" t="n">
        <v>0</v>
      </c>
      <c r="O37" s="379" t="n">
        <v>0</v>
      </c>
      <c r="P37" s="379" t="n">
        <v>0</v>
      </c>
      <c r="Q37" s="379" t="n">
        <v>0</v>
      </c>
      <c r="R37" s="510" t="n">
        <f aca="false">($W$4*(SUM(D37:Q37)))</f>
        <v>0</v>
      </c>
      <c r="S37" s="379" t="n">
        <v>0</v>
      </c>
      <c r="T37" s="379" t="n">
        <v>0</v>
      </c>
      <c r="U37" s="379" t="n">
        <v>0</v>
      </c>
      <c r="V37" s="379" t="n">
        <v>0</v>
      </c>
      <c r="W37" s="379" t="n">
        <v>0</v>
      </c>
      <c r="X37" s="379" t="n">
        <v>0</v>
      </c>
      <c r="Y37" s="379" t="n">
        <v>0</v>
      </c>
      <c r="Z37" s="379" t="n">
        <v>0</v>
      </c>
      <c r="AA37" s="379" t="n">
        <v>0</v>
      </c>
      <c r="AB37" s="379" t="n">
        <v>0</v>
      </c>
      <c r="AC37" s="379" t="n">
        <v>0</v>
      </c>
      <c r="AD37" s="379" t="n">
        <v>0</v>
      </c>
      <c r="AE37" s="379" t="n">
        <v>0</v>
      </c>
      <c r="AF37" s="379" t="n">
        <v>0</v>
      </c>
      <c r="AG37" s="520"/>
      <c r="AH37" s="520"/>
      <c r="AI37" s="520"/>
      <c r="AJ37" s="520"/>
      <c r="AK37" s="369"/>
    </row>
    <row r="38" s="205" customFormat="true" ht="27.75" hidden="false" customHeight="true" outlineLevel="0" collapsed="false">
      <c r="A38" s="516"/>
      <c r="B38" s="516"/>
      <c r="C38" s="518" t="n">
        <f aca="false">A14</f>
        <v>46</v>
      </c>
      <c r="D38" s="380" t="n">
        <v>0</v>
      </c>
      <c r="E38" s="380" t="n">
        <v>0</v>
      </c>
      <c r="F38" s="380" t="n">
        <v>0</v>
      </c>
      <c r="G38" s="380" t="n">
        <v>0</v>
      </c>
      <c r="H38" s="380" t="n">
        <v>0</v>
      </c>
      <c r="I38" s="380" t="n">
        <v>0</v>
      </c>
      <c r="J38" s="380" t="n">
        <v>0</v>
      </c>
      <c r="K38" s="380" t="n">
        <v>0</v>
      </c>
      <c r="L38" s="380" t="n">
        <v>0</v>
      </c>
      <c r="M38" s="380" t="n">
        <v>0</v>
      </c>
      <c r="N38" s="380" t="n">
        <v>0</v>
      </c>
      <c r="O38" s="380" t="n">
        <v>0</v>
      </c>
      <c r="P38" s="380" t="n">
        <v>0</v>
      </c>
      <c r="Q38" s="380" t="n">
        <v>0</v>
      </c>
      <c r="R38" s="511" t="n">
        <f aca="false">($W$4*(SUM(D38:Q38)))</f>
        <v>0</v>
      </c>
      <c r="S38" s="380" t="n">
        <v>0</v>
      </c>
      <c r="T38" s="380" t="n">
        <v>2</v>
      </c>
      <c r="U38" s="380" t="n">
        <v>0</v>
      </c>
      <c r="V38" s="380" t="n">
        <v>0</v>
      </c>
      <c r="W38" s="380" t="n">
        <v>0</v>
      </c>
      <c r="X38" s="380" t="n">
        <v>0</v>
      </c>
      <c r="Y38" s="380" t="n">
        <v>0</v>
      </c>
      <c r="Z38" s="380" t="n">
        <v>0</v>
      </c>
      <c r="AA38" s="380" t="n">
        <v>0</v>
      </c>
      <c r="AB38" s="380" t="n">
        <v>0</v>
      </c>
      <c r="AC38" s="380" t="n">
        <v>0</v>
      </c>
      <c r="AD38" s="380" t="n">
        <v>0</v>
      </c>
      <c r="AE38" s="380" t="n">
        <v>0</v>
      </c>
      <c r="AF38" s="380" t="n">
        <v>0</v>
      </c>
      <c r="AG38" s="520"/>
      <c r="AH38" s="520"/>
      <c r="AI38" s="520"/>
      <c r="AJ38" s="520"/>
      <c r="AK38" s="369"/>
    </row>
    <row r="39" s="205" customFormat="true" ht="27.75" hidden="false" customHeight="true" outlineLevel="0" collapsed="false">
      <c r="A39" s="516"/>
      <c r="B39" s="516"/>
      <c r="C39" s="517" t="str">
        <f aca="false">A15</f>
        <v>47B</v>
      </c>
      <c r="D39" s="379" t="n">
        <v>0</v>
      </c>
      <c r="E39" s="379" t="n">
        <v>0</v>
      </c>
      <c r="F39" s="379" t="n">
        <v>0</v>
      </c>
      <c r="G39" s="379" t="n">
        <v>0</v>
      </c>
      <c r="H39" s="379" t="n">
        <v>0</v>
      </c>
      <c r="I39" s="379" t="n">
        <v>0</v>
      </c>
      <c r="J39" s="379" t="n">
        <v>0</v>
      </c>
      <c r="K39" s="379" t="n">
        <v>0</v>
      </c>
      <c r="L39" s="379" t="n">
        <v>0</v>
      </c>
      <c r="M39" s="379" t="n">
        <v>0</v>
      </c>
      <c r="N39" s="379" t="n">
        <v>0</v>
      </c>
      <c r="O39" s="379" t="n">
        <v>0</v>
      </c>
      <c r="P39" s="379" t="n">
        <v>0</v>
      </c>
      <c r="Q39" s="379" t="n">
        <v>0</v>
      </c>
      <c r="R39" s="510" t="n">
        <f aca="false">($W$4*(SUM(D39:Q39)))</f>
        <v>0</v>
      </c>
      <c r="S39" s="379" t="n">
        <v>0</v>
      </c>
      <c r="T39" s="379" t="n">
        <v>0</v>
      </c>
      <c r="U39" s="379" t="n">
        <v>0</v>
      </c>
      <c r="V39" s="379" t="n">
        <v>0</v>
      </c>
      <c r="W39" s="379" t="n">
        <v>0</v>
      </c>
      <c r="X39" s="379" t="n">
        <v>0</v>
      </c>
      <c r="Y39" s="379" t="n">
        <v>0</v>
      </c>
      <c r="Z39" s="379" t="n">
        <v>0</v>
      </c>
      <c r="AA39" s="379" t="n">
        <v>0</v>
      </c>
      <c r="AB39" s="379" t="n">
        <v>0</v>
      </c>
      <c r="AC39" s="379" t="n">
        <v>0</v>
      </c>
      <c r="AD39" s="379" t="n">
        <v>0</v>
      </c>
      <c r="AE39" s="379" t="n">
        <v>0</v>
      </c>
      <c r="AF39" s="379" t="n">
        <v>0</v>
      </c>
      <c r="AG39" s="520"/>
      <c r="AH39" s="520"/>
      <c r="AI39" s="520"/>
      <c r="AJ39" s="520"/>
    </row>
    <row r="40" s="205" customFormat="true" ht="27.75" hidden="true" customHeight="true" outlineLevel="0" collapsed="false">
      <c r="A40" s="516"/>
      <c r="B40" s="516"/>
      <c r="C40" s="380" t="n">
        <f aca="false">A16</f>
        <v>0</v>
      </c>
      <c r="D40" s="380" t="n">
        <v>0</v>
      </c>
      <c r="E40" s="380" t="n">
        <v>0</v>
      </c>
      <c r="F40" s="380" t="n">
        <v>0</v>
      </c>
      <c r="G40" s="380" t="n">
        <v>0</v>
      </c>
      <c r="H40" s="380" t="n">
        <v>0</v>
      </c>
      <c r="I40" s="380" t="n">
        <v>0</v>
      </c>
      <c r="J40" s="380" t="n">
        <v>0</v>
      </c>
      <c r="K40" s="380" t="n">
        <v>0</v>
      </c>
      <c r="L40" s="380" t="n">
        <v>0</v>
      </c>
      <c r="M40" s="380" t="n">
        <v>0</v>
      </c>
      <c r="N40" s="380" t="n">
        <v>0</v>
      </c>
      <c r="O40" s="380" t="n">
        <v>0</v>
      </c>
      <c r="P40" s="380" t="n">
        <v>0</v>
      </c>
      <c r="Q40" s="380" t="n">
        <v>0</v>
      </c>
      <c r="R40" s="511" t="n">
        <f aca="false">($W$4*(SUM(D40:Q40)))</f>
        <v>0</v>
      </c>
      <c r="S40" s="380" t="n">
        <v>0</v>
      </c>
      <c r="T40" s="380" t="n">
        <v>0</v>
      </c>
      <c r="U40" s="380" t="n">
        <v>0</v>
      </c>
      <c r="V40" s="380" t="n">
        <v>0</v>
      </c>
      <c r="W40" s="380" t="n">
        <v>0</v>
      </c>
      <c r="X40" s="380" t="n">
        <v>0</v>
      </c>
      <c r="Y40" s="380" t="n">
        <v>0</v>
      </c>
      <c r="Z40" s="380" t="n">
        <v>0</v>
      </c>
      <c r="AA40" s="380" t="n">
        <v>0</v>
      </c>
      <c r="AB40" s="380" t="n">
        <v>0</v>
      </c>
      <c r="AC40" s="380" t="n">
        <v>0</v>
      </c>
      <c r="AD40" s="380" t="n">
        <v>0</v>
      </c>
      <c r="AE40" s="380" t="n">
        <v>0</v>
      </c>
      <c r="AF40" s="380" t="n">
        <v>0</v>
      </c>
      <c r="AG40" s="520"/>
      <c r="AH40" s="520"/>
      <c r="AI40" s="520"/>
      <c r="AJ40" s="520"/>
    </row>
    <row r="41" s="205" customFormat="true" ht="27.75" hidden="true" customHeight="true" outlineLevel="0" collapsed="false">
      <c r="A41" s="516"/>
      <c r="B41" s="516"/>
      <c r="C41" s="379" t="n">
        <f aca="false">A17</f>
        <v>0</v>
      </c>
      <c r="D41" s="379" t="n">
        <v>0</v>
      </c>
      <c r="E41" s="379" t="n">
        <v>0</v>
      </c>
      <c r="F41" s="379" t="n">
        <v>0</v>
      </c>
      <c r="G41" s="379" t="n">
        <v>0</v>
      </c>
      <c r="H41" s="379" t="n">
        <v>0</v>
      </c>
      <c r="I41" s="379" t="n">
        <v>0</v>
      </c>
      <c r="J41" s="379" t="n">
        <v>0</v>
      </c>
      <c r="K41" s="379" t="n">
        <v>0</v>
      </c>
      <c r="L41" s="379" t="n">
        <v>0</v>
      </c>
      <c r="M41" s="379" t="n">
        <v>0</v>
      </c>
      <c r="N41" s="379" t="n">
        <v>0</v>
      </c>
      <c r="O41" s="379" t="n">
        <v>0</v>
      </c>
      <c r="P41" s="379" t="n">
        <v>0</v>
      </c>
      <c r="Q41" s="379" t="n">
        <v>0</v>
      </c>
      <c r="R41" s="510" t="n">
        <f aca="false">($W$4*(SUM(D41:Q41)))</f>
        <v>0</v>
      </c>
      <c r="S41" s="379" t="n">
        <v>0</v>
      </c>
      <c r="T41" s="379" t="n">
        <v>0</v>
      </c>
      <c r="U41" s="379" t="n">
        <v>0</v>
      </c>
      <c r="V41" s="379" t="n">
        <v>0</v>
      </c>
      <c r="W41" s="379" t="n">
        <v>0</v>
      </c>
      <c r="X41" s="379" t="n">
        <v>0</v>
      </c>
      <c r="Y41" s="379" t="n">
        <v>0</v>
      </c>
      <c r="Z41" s="379" t="n">
        <v>0</v>
      </c>
      <c r="AA41" s="379" t="n">
        <v>0</v>
      </c>
      <c r="AB41" s="379" t="n">
        <v>0</v>
      </c>
      <c r="AC41" s="379" t="n">
        <v>0</v>
      </c>
      <c r="AD41" s="379" t="n">
        <v>0</v>
      </c>
      <c r="AE41" s="379" t="n">
        <v>0</v>
      </c>
      <c r="AF41" s="379" t="n">
        <v>0</v>
      </c>
      <c r="AG41" s="520"/>
      <c r="AH41" s="520"/>
      <c r="AI41" s="520"/>
      <c r="AJ41" s="520"/>
    </row>
    <row r="42" s="205" customFormat="true" ht="27.75" hidden="true" customHeight="true" outlineLevel="0" collapsed="false">
      <c r="A42" s="516"/>
      <c r="B42" s="516"/>
      <c r="C42" s="380" t="n">
        <f aca="false">A18</f>
        <v>0</v>
      </c>
      <c r="D42" s="380" t="n">
        <v>0</v>
      </c>
      <c r="E42" s="380" t="n">
        <v>0</v>
      </c>
      <c r="F42" s="380" t="n">
        <v>0</v>
      </c>
      <c r="G42" s="380" t="n">
        <v>0</v>
      </c>
      <c r="H42" s="380" t="n">
        <v>0</v>
      </c>
      <c r="I42" s="380" t="n">
        <v>0</v>
      </c>
      <c r="J42" s="380" t="n">
        <v>0</v>
      </c>
      <c r="K42" s="380" t="n">
        <v>0</v>
      </c>
      <c r="L42" s="380" t="n">
        <v>0</v>
      </c>
      <c r="M42" s="380" t="n">
        <v>0</v>
      </c>
      <c r="N42" s="380" t="n">
        <v>0</v>
      </c>
      <c r="O42" s="380" t="n">
        <v>0</v>
      </c>
      <c r="P42" s="380" t="n">
        <v>0</v>
      </c>
      <c r="Q42" s="380" t="n">
        <v>0</v>
      </c>
      <c r="R42" s="511" t="n">
        <f aca="false">($W$4*(SUM(D42:Q42)))</f>
        <v>0</v>
      </c>
      <c r="S42" s="380" t="n">
        <v>0</v>
      </c>
      <c r="T42" s="380" t="n">
        <v>0</v>
      </c>
      <c r="U42" s="380" t="n">
        <v>0</v>
      </c>
      <c r="V42" s="380" t="n">
        <v>0</v>
      </c>
      <c r="W42" s="380" t="n">
        <v>0</v>
      </c>
      <c r="X42" s="380" t="n">
        <v>0</v>
      </c>
      <c r="Y42" s="380" t="n">
        <v>0</v>
      </c>
      <c r="Z42" s="380" t="n">
        <v>0</v>
      </c>
      <c r="AA42" s="380" t="n">
        <v>0</v>
      </c>
      <c r="AB42" s="380" t="n">
        <v>0</v>
      </c>
      <c r="AC42" s="380" t="n">
        <v>0</v>
      </c>
      <c r="AD42" s="380" t="n">
        <v>0</v>
      </c>
      <c r="AE42" s="380" t="n">
        <v>0</v>
      </c>
      <c r="AF42" s="380" t="n">
        <v>0</v>
      </c>
      <c r="AG42" s="520"/>
      <c r="AH42" s="520"/>
      <c r="AI42" s="520"/>
      <c r="AJ42" s="520"/>
    </row>
    <row r="43" s="205" customFormat="true" ht="27.75" hidden="true" customHeight="true" outlineLevel="0" collapsed="false">
      <c r="A43" s="516"/>
      <c r="B43" s="516"/>
      <c r="C43" s="379" t="n">
        <f aca="false">A19</f>
        <v>0</v>
      </c>
      <c r="D43" s="379" t="n">
        <v>0</v>
      </c>
      <c r="E43" s="379" t="n">
        <v>0</v>
      </c>
      <c r="F43" s="379" t="n">
        <v>0</v>
      </c>
      <c r="G43" s="379" t="n">
        <v>0</v>
      </c>
      <c r="H43" s="379" t="n">
        <v>0</v>
      </c>
      <c r="I43" s="379" t="n">
        <v>0</v>
      </c>
      <c r="J43" s="379" t="n">
        <v>0</v>
      </c>
      <c r="K43" s="379" t="n">
        <v>0</v>
      </c>
      <c r="L43" s="379" t="n">
        <v>0</v>
      </c>
      <c r="M43" s="379" t="n">
        <v>0</v>
      </c>
      <c r="N43" s="379" t="n">
        <v>0</v>
      </c>
      <c r="O43" s="379" t="n">
        <v>0</v>
      </c>
      <c r="P43" s="379" t="n">
        <v>0</v>
      </c>
      <c r="Q43" s="379" t="n">
        <v>0</v>
      </c>
      <c r="R43" s="510" t="n">
        <f aca="false">($W$4*(SUM(D43:Q43)))</f>
        <v>0</v>
      </c>
      <c r="S43" s="379" t="n">
        <v>0</v>
      </c>
      <c r="T43" s="379" t="n">
        <v>0</v>
      </c>
      <c r="U43" s="379" t="n">
        <v>0</v>
      </c>
      <c r="V43" s="379" t="n">
        <v>0</v>
      </c>
      <c r="W43" s="379" t="n">
        <v>0</v>
      </c>
      <c r="X43" s="379" t="n">
        <v>0</v>
      </c>
      <c r="Y43" s="379" t="n">
        <v>0</v>
      </c>
      <c r="Z43" s="379" t="n">
        <v>0</v>
      </c>
      <c r="AA43" s="379" t="n">
        <v>0</v>
      </c>
      <c r="AB43" s="379" t="n">
        <v>0</v>
      </c>
      <c r="AC43" s="379" t="n">
        <v>0</v>
      </c>
      <c r="AD43" s="379" t="n">
        <v>0</v>
      </c>
      <c r="AE43" s="379" t="n">
        <v>0</v>
      </c>
      <c r="AF43" s="379" t="n">
        <v>0</v>
      </c>
      <c r="AG43" s="520"/>
      <c r="AH43" s="520"/>
      <c r="AI43" s="520"/>
      <c r="AJ43" s="520"/>
    </row>
    <row r="44" s="205" customFormat="true" ht="27.75" hidden="true" customHeight="true" outlineLevel="0" collapsed="false">
      <c r="A44" s="516"/>
      <c r="B44" s="516"/>
      <c r="C44" s="380" t="n">
        <f aca="false">A20</f>
        <v>0</v>
      </c>
      <c r="D44" s="380" t="n">
        <v>0</v>
      </c>
      <c r="E44" s="380" t="n">
        <v>0</v>
      </c>
      <c r="F44" s="380" t="n">
        <v>0</v>
      </c>
      <c r="G44" s="380" t="n">
        <v>0</v>
      </c>
      <c r="H44" s="380" t="n">
        <v>0</v>
      </c>
      <c r="I44" s="380" t="n">
        <v>0</v>
      </c>
      <c r="J44" s="380" t="n">
        <v>0</v>
      </c>
      <c r="K44" s="380" t="n">
        <v>0</v>
      </c>
      <c r="L44" s="380" t="n">
        <v>0</v>
      </c>
      <c r="M44" s="380" t="n">
        <v>0</v>
      </c>
      <c r="N44" s="380" t="n">
        <v>0</v>
      </c>
      <c r="O44" s="380" t="n">
        <v>0</v>
      </c>
      <c r="P44" s="380" t="n">
        <v>0</v>
      </c>
      <c r="Q44" s="380" t="n">
        <v>0</v>
      </c>
      <c r="R44" s="511" t="n">
        <f aca="false">($W$4*(SUM(D44:Q44)))</f>
        <v>0</v>
      </c>
      <c r="S44" s="380" t="n">
        <v>0</v>
      </c>
      <c r="T44" s="380" t="n">
        <v>0</v>
      </c>
      <c r="U44" s="380" t="n">
        <v>0</v>
      </c>
      <c r="V44" s="380" t="n">
        <v>0</v>
      </c>
      <c r="W44" s="380" t="n">
        <v>0</v>
      </c>
      <c r="X44" s="380" t="n">
        <v>0</v>
      </c>
      <c r="Y44" s="380" t="n">
        <v>0</v>
      </c>
      <c r="Z44" s="380" t="n">
        <v>0</v>
      </c>
      <c r="AA44" s="380" t="n">
        <v>0</v>
      </c>
      <c r="AB44" s="380" t="n">
        <v>0</v>
      </c>
      <c r="AC44" s="380" t="n">
        <v>0</v>
      </c>
      <c r="AD44" s="380" t="n">
        <v>0</v>
      </c>
      <c r="AE44" s="380" t="n">
        <v>0</v>
      </c>
      <c r="AF44" s="380" t="n">
        <v>0</v>
      </c>
      <c r="AG44" s="520"/>
      <c r="AH44" s="520"/>
      <c r="AI44" s="520"/>
      <c r="AJ44" s="520"/>
    </row>
    <row r="45" s="205" customFormat="true" ht="27.75" hidden="true" customHeight="true" outlineLevel="0" collapsed="false">
      <c r="A45" s="516"/>
      <c r="B45" s="516"/>
      <c r="C45" s="379" t="n">
        <f aca="false">A21</f>
        <v>0</v>
      </c>
      <c r="D45" s="379" t="n">
        <v>0</v>
      </c>
      <c r="E45" s="379" t="n">
        <v>0</v>
      </c>
      <c r="F45" s="379" t="n">
        <v>0</v>
      </c>
      <c r="G45" s="379" t="n">
        <v>0</v>
      </c>
      <c r="H45" s="379" t="n">
        <v>0</v>
      </c>
      <c r="I45" s="379" t="n">
        <v>0</v>
      </c>
      <c r="J45" s="379" t="n">
        <v>0</v>
      </c>
      <c r="K45" s="379" t="n">
        <v>0</v>
      </c>
      <c r="L45" s="379" t="n">
        <v>0</v>
      </c>
      <c r="M45" s="379" t="n">
        <v>0</v>
      </c>
      <c r="N45" s="379" t="n">
        <v>0</v>
      </c>
      <c r="O45" s="379" t="n">
        <v>0</v>
      </c>
      <c r="P45" s="379" t="n">
        <v>0</v>
      </c>
      <c r="Q45" s="379" t="n">
        <v>0</v>
      </c>
      <c r="R45" s="510" t="n">
        <f aca="false">($W$4*(SUM(D45:Q45)))</f>
        <v>0</v>
      </c>
      <c r="S45" s="379" t="n">
        <v>0</v>
      </c>
      <c r="T45" s="379" t="n">
        <v>0</v>
      </c>
      <c r="U45" s="379" t="n">
        <v>0</v>
      </c>
      <c r="V45" s="379" t="n">
        <v>0</v>
      </c>
      <c r="W45" s="379" t="n">
        <v>0</v>
      </c>
      <c r="X45" s="379" t="n">
        <v>0</v>
      </c>
      <c r="Y45" s="379" t="n">
        <v>0</v>
      </c>
      <c r="Z45" s="379" t="n">
        <v>0</v>
      </c>
      <c r="AA45" s="379" t="n">
        <v>0</v>
      </c>
      <c r="AB45" s="379" t="n">
        <v>0</v>
      </c>
      <c r="AC45" s="379" t="n">
        <v>0</v>
      </c>
      <c r="AD45" s="379" t="n">
        <v>0</v>
      </c>
      <c r="AE45" s="379" t="n">
        <v>0</v>
      </c>
      <c r="AF45" s="379" t="n">
        <v>0</v>
      </c>
      <c r="AG45" s="520"/>
      <c r="AH45" s="520"/>
      <c r="AI45" s="520"/>
      <c r="AJ45" s="520"/>
    </row>
    <row r="46" s="205" customFormat="true" ht="27.75" hidden="true" customHeight="true" outlineLevel="0" collapsed="false">
      <c r="A46" s="516"/>
      <c r="B46" s="516"/>
      <c r="C46" s="380" t="n">
        <f aca="false">A22</f>
        <v>0</v>
      </c>
      <c r="D46" s="380" t="n">
        <v>0</v>
      </c>
      <c r="E46" s="380" t="n">
        <v>0</v>
      </c>
      <c r="F46" s="380" t="n">
        <v>0</v>
      </c>
      <c r="G46" s="380" t="n">
        <v>0</v>
      </c>
      <c r="H46" s="380" t="n">
        <v>0</v>
      </c>
      <c r="I46" s="380" t="n">
        <v>0</v>
      </c>
      <c r="J46" s="380" t="n">
        <v>0</v>
      </c>
      <c r="K46" s="380" t="n">
        <v>0</v>
      </c>
      <c r="L46" s="380" t="n">
        <v>0</v>
      </c>
      <c r="M46" s="380" t="n">
        <v>0</v>
      </c>
      <c r="N46" s="380" t="n">
        <v>0</v>
      </c>
      <c r="O46" s="380" t="n">
        <v>0</v>
      </c>
      <c r="P46" s="380" t="n">
        <v>0</v>
      </c>
      <c r="Q46" s="380" t="n">
        <v>0</v>
      </c>
      <c r="R46" s="511" t="n">
        <f aca="false">($W$4*(SUM(D46:Q46)))</f>
        <v>0</v>
      </c>
      <c r="S46" s="380" t="n">
        <v>0</v>
      </c>
      <c r="T46" s="380" t="n">
        <v>0</v>
      </c>
      <c r="U46" s="380" t="n">
        <v>0</v>
      </c>
      <c r="V46" s="380" t="n">
        <v>0</v>
      </c>
      <c r="W46" s="380" t="n">
        <v>0</v>
      </c>
      <c r="X46" s="380" t="n">
        <v>0</v>
      </c>
      <c r="Y46" s="380" t="n">
        <v>0</v>
      </c>
      <c r="Z46" s="380" t="n">
        <v>0</v>
      </c>
      <c r="AA46" s="380" t="n">
        <v>0</v>
      </c>
      <c r="AB46" s="380" t="n">
        <v>0</v>
      </c>
      <c r="AC46" s="380" t="n">
        <v>0</v>
      </c>
      <c r="AD46" s="380" t="n">
        <v>0</v>
      </c>
      <c r="AE46" s="380" t="n">
        <v>0</v>
      </c>
      <c r="AF46" s="380" t="n">
        <v>0</v>
      </c>
      <c r="AG46" s="520"/>
      <c r="AH46" s="520"/>
      <c r="AI46" s="520"/>
      <c r="AJ46" s="520"/>
    </row>
    <row r="47" s="205" customFormat="true" ht="27.75" hidden="true" customHeight="true" outlineLevel="0" collapsed="false">
      <c r="A47" s="516"/>
      <c r="B47" s="516"/>
      <c r="C47" s="379" t="n">
        <f aca="false">A23</f>
        <v>0</v>
      </c>
      <c r="D47" s="379" t="n">
        <v>0</v>
      </c>
      <c r="E47" s="379" t="n">
        <v>0</v>
      </c>
      <c r="F47" s="379" t="n">
        <v>0</v>
      </c>
      <c r="G47" s="379" t="n">
        <v>0</v>
      </c>
      <c r="H47" s="379" t="n">
        <v>0</v>
      </c>
      <c r="I47" s="379" t="n">
        <v>0</v>
      </c>
      <c r="J47" s="379" t="n">
        <v>0</v>
      </c>
      <c r="K47" s="379" t="n">
        <v>0</v>
      </c>
      <c r="L47" s="379" t="n">
        <v>0</v>
      </c>
      <c r="M47" s="379" t="n">
        <v>0</v>
      </c>
      <c r="N47" s="379" t="n">
        <v>0</v>
      </c>
      <c r="O47" s="379" t="n">
        <v>0</v>
      </c>
      <c r="P47" s="379" t="n">
        <v>0</v>
      </c>
      <c r="Q47" s="379" t="n">
        <v>0</v>
      </c>
      <c r="R47" s="510" t="n">
        <f aca="false">($W$4*(SUM(D47:Q47)))</f>
        <v>0</v>
      </c>
      <c r="S47" s="379" t="n">
        <v>0</v>
      </c>
      <c r="T47" s="379" t="n">
        <v>0</v>
      </c>
      <c r="U47" s="379" t="n">
        <v>0</v>
      </c>
      <c r="V47" s="379" t="n">
        <v>0</v>
      </c>
      <c r="W47" s="379" t="n">
        <v>0</v>
      </c>
      <c r="X47" s="379" t="n">
        <v>0</v>
      </c>
      <c r="Y47" s="379" t="n">
        <v>0</v>
      </c>
      <c r="Z47" s="379" t="n">
        <v>0</v>
      </c>
      <c r="AA47" s="379" t="n">
        <v>0</v>
      </c>
      <c r="AB47" s="379" t="n">
        <v>0</v>
      </c>
      <c r="AC47" s="379" t="n">
        <v>0</v>
      </c>
      <c r="AD47" s="379" t="n">
        <v>0</v>
      </c>
      <c r="AE47" s="379" t="n">
        <v>0</v>
      </c>
      <c r="AF47" s="379" t="n">
        <v>0</v>
      </c>
      <c r="AG47" s="520"/>
      <c r="AH47" s="520"/>
      <c r="AI47" s="520"/>
      <c r="AJ47" s="520"/>
    </row>
    <row r="48" s="205" customFormat="true" ht="27.75" hidden="true" customHeight="true" outlineLevel="0" collapsed="false">
      <c r="A48" s="516"/>
      <c r="B48" s="516"/>
      <c r="C48" s="380" t="n">
        <f aca="false">A24</f>
        <v>0</v>
      </c>
      <c r="D48" s="380" t="n">
        <v>0</v>
      </c>
      <c r="E48" s="380" t="n">
        <v>0</v>
      </c>
      <c r="F48" s="380" t="n">
        <v>0</v>
      </c>
      <c r="G48" s="380" t="n">
        <v>0</v>
      </c>
      <c r="H48" s="380" t="n">
        <v>0</v>
      </c>
      <c r="I48" s="380" t="n">
        <v>0</v>
      </c>
      <c r="J48" s="380" t="n">
        <v>0</v>
      </c>
      <c r="K48" s="380" t="n">
        <v>0</v>
      </c>
      <c r="L48" s="380" t="n">
        <v>0</v>
      </c>
      <c r="M48" s="380" t="n">
        <v>0</v>
      </c>
      <c r="N48" s="380" t="n">
        <v>0</v>
      </c>
      <c r="O48" s="380" t="n">
        <v>0</v>
      </c>
      <c r="P48" s="380" t="n">
        <v>0</v>
      </c>
      <c r="Q48" s="380" t="n">
        <v>0</v>
      </c>
      <c r="R48" s="511" t="n">
        <f aca="false">($W$4*(SUM(D48:Q48)))</f>
        <v>0</v>
      </c>
      <c r="S48" s="380" t="n">
        <v>0</v>
      </c>
      <c r="T48" s="380" t="n">
        <v>0</v>
      </c>
      <c r="U48" s="380" t="n">
        <v>0</v>
      </c>
      <c r="V48" s="380" t="n">
        <v>0</v>
      </c>
      <c r="W48" s="380" t="n">
        <v>0</v>
      </c>
      <c r="X48" s="380" t="n">
        <v>0</v>
      </c>
      <c r="Y48" s="380" t="n">
        <v>0</v>
      </c>
      <c r="Z48" s="380" t="n">
        <v>0</v>
      </c>
      <c r="AA48" s="380" t="n">
        <v>0</v>
      </c>
      <c r="AB48" s="380" t="n">
        <v>0</v>
      </c>
      <c r="AC48" s="380" t="n">
        <v>0</v>
      </c>
      <c r="AD48" s="380" t="n">
        <v>0</v>
      </c>
      <c r="AE48" s="380" t="n">
        <v>0</v>
      </c>
      <c r="AF48" s="380" t="n">
        <v>0</v>
      </c>
      <c r="AG48" s="520"/>
      <c r="AH48" s="520"/>
      <c r="AI48" s="520"/>
      <c r="AJ48" s="520"/>
    </row>
    <row r="49" s="205" customFormat="true" ht="27.75" hidden="true" customHeight="true" outlineLevel="0" collapsed="false">
      <c r="A49" s="516"/>
      <c r="B49" s="516"/>
      <c r="C49" s="379" t="n">
        <f aca="false">A25</f>
        <v>0</v>
      </c>
      <c r="D49" s="379" t="n">
        <v>0</v>
      </c>
      <c r="E49" s="379" t="n">
        <v>0</v>
      </c>
      <c r="F49" s="379" t="n">
        <v>0</v>
      </c>
      <c r="G49" s="379" t="n">
        <v>0</v>
      </c>
      <c r="H49" s="379" t="n">
        <v>0</v>
      </c>
      <c r="I49" s="379" t="n">
        <v>0</v>
      </c>
      <c r="J49" s="379" t="n">
        <v>0</v>
      </c>
      <c r="K49" s="379" t="n">
        <v>0</v>
      </c>
      <c r="L49" s="379" t="n">
        <v>0</v>
      </c>
      <c r="M49" s="379" t="n">
        <v>0</v>
      </c>
      <c r="N49" s="379" t="n">
        <v>0</v>
      </c>
      <c r="O49" s="379" t="n">
        <v>0</v>
      </c>
      <c r="P49" s="379" t="n">
        <v>0</v>
      </c>
      <c r="Q49" s="379" t="n">
        <v>0</v>
      </c>
      <c r="R49" s="510" t="n">
        <f aca="false">($W$4*(SUM(D49:Q49)))</f>
        <v>0</v>
      </c>
      <c r="S49" s="379" t="n">
        <v>0</v>
      </c>
      <c r="T49" s="379" t="n">
        <v>0</v>
      </c>
      <c r="U49" s="379" t="n">
        <v>0</v>
      </c>
      <c r="V49" s="379" t="n">
        <v>0</v>
      </c>
      <c r="W49" s="379" t="n">
        <v>0</v>
      </c>
      <c r="X49" s="379" t="n">
        <v>0</v>
      </c>
      <c r="Y49" s="379" t="n">
        <v>0</v>
      </c>
      <c r="Z49" s="379" t="n">
        <v>0</v>
      </c>
      <c r="AA49" s="379" t="n">
        <v>0</v>
      </c>
      <c r="AB49" s="379" t="n">
        <v>0</v>
      </c>
      <c r="AC49" s="379" t="n">
        <v>0</v>
      </c>
      <c r="AD49" s="379" t="n">
        <v>0</v>
      </c>
      <c r="AE49" s="379" t="n">
        <v>0</v>
      </c>
      <c r="AF49" s="379" t="n">
        <v>0</v>
      </c>
      <c r="AG49" s="520"/>
      <c r="AH49" s="520"/>
      <c r="AI49" s="520"/>
      <c r="AJ49" s="520"/>
    </row>
    <row r="50" s="205" customFormat="true" ht="27.75" hidden="true" customHeight="true" outlineLevel="0" collapsed="false">
      <c r="A50" s="516"/>
      <c r="B50" s="516"/>
      <c r="C50" s="380" t="n">
        <f aca="false">A26</f>
        <v>0</v>
      </c>
      <c r="D50" s="380" t="n">
        <v>0</v>
      </c>
      <c r="E50" s="380" t="n">
        <v>0</v>
      </c>
      <c r="F50" s="380" t="n">
        <v>0</v>
      </c>
      <c r="G50" s="380" t="n">
        <v>0</v>
      </c>
      <c r="H50" s="380" t="n">
        <v>0</v>
      </c>
      <c r="I50" s="380" t="n">
        <v>0</v>
      </c>
      <c r="J50" s="380" t="n">
        <v>0</v>
      </c>
      <c r="K50" s="380" t="n">
        <v>0</v>
      </c>
      <c r="L50" s="380" t="n">
        <v>0</v>
      </c>
      <c r="M50" s="380" t="n">
        <v>0</v>
      </c>
      <c r="N50" s="380" t="n">
        <v>0</v>
      </c>
      <c r="O50" s="380" t="n">
        <v>0</v>
      </c>
      <c r="P50" s="380" t="n">
        <v>0</v>
      </c>
      <c r="Q50" s="380" t="n">
        <v>0</v>
      </c>
      <c r="R50" s="511" t="n">
        <f aca="false">($W$4*(SUM(D50:Q50)))</f>
        <v>0</v>
      </c>
      <c r="S50" s="380" t="n">
        <v>0</v>
      </c>
      <c r="T50" s="380" t="n">
        <v>0</v>
      </c>
      <c r="U50" s="380" t="n">
        <v>0</v>
      </c>
      <c r="V50" s="380" t="n">
        <v>0</v>
      </c>
      <c r="W50" s="380" t="n">
        <v>0</v>
      </c>
      <c r="X50" s="380" t="n">
        <v>0</v>
      </c>
      <c r="Y50" s="380" t="n">
        <v>0</v>
      </c>
      <c r="Z50" s="380" t="n">
        <v>0</v>
      </c>
      <c r="AA50" s="380" t="n">
        <v>0</v>
      </c>
      <c r="AB50" s="380" t="n">
        <v>0</v>
      </c>
      <c r="AC50" s="380" t="n">
        <v>0</v>
      </c>
      <c r="AD50" s="380" t="n">
        <v>0</v>
      </c>
      <c r="AE50" s="380" t="n">
        <v>0</v>
      </c>
      <c r="AF50" s="380" t="n">
        <v>0</v>
      </c>
      <c r="AG50" s="520"/>
      <c r="AH50" s="520"/>
      <c r="AI50" s="520"/>
      <c r="AJ50" s="520"/>
    </row>
    <row r="51" s="205" customFormat="true" ht="27.75" hidden="true" customHeight="true" outlineLevel="0" collapsed="false">
      <c r="A51" s="516"/>
      <c r="B51" s="516"/>
      <c r="C51" s="379" t="n">
        <f aca="false">A27</f>
        <v>0</v>
      </c>
      <c r="D51" s="379" t="n">
        <v>0</v>
      </c>
      <c r="E51" s="379" t="n">
        <v>0</v>
      </c>
      <c r="F51" s="379" t="n">
        <v>0</v>
      </c>
      <c r="G51" s="379" t="n">
        <v>0</v>
      </c>
      <c r="H51" s="379" t="n">
        <v>0</v>
      </c>
      <c r="I51" s="379" t="n">
        <v>0</v>
      </c>
      <c r="J51" s="379" t="n">
        <v>0</v>
      </c>
      <c r="K51" s="379" t="n">
        <v>0</v>
      </c>
      <c r="L51" s="379" t="n">
        <v>0</v>
      </c>
      <c r="M51" s="379" t="n">
        <v>0</v>
      </c>
      <c r="N51" s="379" t="n">
        <v>0</v>
      </c>
      <c r="O51" s="379" t="n">
        <v>0</v>
      </c>
      <c r="P51" s="379" t="n">
        <v>0</v>
      </c>
      <c r="Q51" s="379" t="n">
        <v>0</v>
      </c>
      <c r="R51" s="510" t="n">
        <f aca="false">($W$4*(SUM(D51:Q51)))</f>
        <v>0</v>
      </c>
      <c r="S51" s="379" t="n">
        <v>0</v>
      </c>
      <c r="T51" s="379" t="n">
        <v>0</v>
      </c>
      <c r="U51" s="379" t="n">
        <v>0</v>
      </c>
      <c r="V51" s="379" t="n">
        <v>0</v>
      </c>
      <c r="W51" s="379" t="n">
        <v>0</v>
      </c>
      <c r="X51" s="379" t="n">
        <v>0</v>
      </c>
      <c r="Y51" s="379" t="n">
        <v>0</v>
      </c>
      <c r="Z51" s="379" t="n">
        <v>0</v>
      </c>
      <c r="AA51" s="379" t="n">
        <v>0</v>
      </c>
      <c r="AB51" s="379" t="n">
        <v>0</v>
      </c>
      <c r="AC51" s="379" t="n">
        <v>0</v>
      </c>
      <c r="AD51" s="379" t="n">
        <v>0</v>
      </c>
      <c r="AE51" s="379" t="n">
        <v>0</v>
      </c>
      <c r="AF51" s="379" t="n">
        <v>0</v>
      </c>
      <c r="AG51" s="520"/>
      <c r="AH51" s="520"/>
      <c r="AI51" s="520"/>
      <c r="AJ51" s="520"/>
    </row>
    <row r="52" s="205" customFormat="true" ht="27.75" hidden="true" customHeight="true" outlineLevel="0" collapsed="false">
      <c r="A52" s="516"/>
      <c r="B52" s="516"/>
      <c r="C52" s="380" t="n">
        <f aca="false">A28</f>
        <v>0</v>
      </c>
      <c r="D52" s="380" t="n">
        <v>0</v>
      </c>
      <c r="E52" s="380" t="n">
        <v>0</v>
      </c>
      <c r="F52" s="380" t="n">
        <v>0</v>
      </c>
      <c r="G52" s="380" t="n">
        <v>0</v>
      </c>
      <c r="H52" s="380" t="n">
        <v>0</v>
      </c>
      <c r="I52" s="380" t="n">
        <v>0</v>
      </c>
      <c r="J52" s="380" t="n">
        <v>0</v>
      </c>
      <c r="K52" s="380" t="n">
        <v>0</v>
      </c>
      <c r="L52" s="380" t="n">
        <v>0</v>
      </c>
      <c r="M52" s="380" t="n">
        <v>0</v>
      </c>
      <c r="N52" s="380" t="n">
        <v>0</v>
      </c>
      <c r="O52" s="380" t="n">
        <v>0</v>
      </c>
      <c r="P52" s="380" t="n">
        <v>0</v>
      </c>
      <c r="Q52" s="380" t="n">
        <v>0</v>
      </c>
      <c r="R52" s="511" t="n">
        <f aca="false">($W$4*(SUM(D52:Q52)))</f>
        <v>0</v>
      </c>
      <c r="S52" s="380" t="n">
        <v>0</v>
      </c>
      <c r="T52" s="380" t="n">
        <v>0</v>
      </c>
      <c r="U52" s="380" t="n">
        <v>0</v>
      </c>
      <c r="V52" s="380" t="n">
        <v>0</v>
      </c>
      <c r="W52" s="380" t="n">
        <v>0</v>
      </c>
      <c r="X52" s="380" t="n">
        <v>0</v>
      </c>
      <c r="Y52" s="380" t="n">
        <v>0</v>
      </c>
      <c r="Z52" s="380" t="n">
        <v>0</v>
      </c>
      <c r="AA52" s="380" t="n">
        <v>0</v>
      </c>
      <c r="AB52" s="380" t="n">
        <v>0</v>
      </c>
      <c r="AC52" s="380" t="n">
        <v>0</v>
      </c>
      <c r="AD52" s="380" t="n">
        <v>0</v>
      </c>
      <c r="AE52" s="380" t="n">
        <v>0</v>
      </c>
      <c r="AF52" s="380" t="n">
        <v>0</v>
      </c>
      <c r="AG52" s="520"/>
      <c r="AH52" s="520"/>
      <c r="AI52" s="520"/>
      <c r="AJ52" s="520"/>
    </row>
    <row r="53" s="205" customFormat="true" ht="27.75" hidden="true" customHeight="true" outlineLevel="0" collapsed="false">
      <c r="A53" s="516"/>
      <c r="B53" s="516"/>
      <c r="C53" s="379" t="n">
        <f aca="false">A29</f>
        <v>0</v>
      </c>
      <c r="D53" s="379" t="n">
        <v>0</v>
      </c>
      <c r="E53" s="379" t="n">
        <v>0</v>
      </c>
      <c r="F53" s="379" t="n">
        <v>0</v>
      </c>
      <c r="G53" s="379" t="n">
        <v>0</v>
      </c>
      <c r="H53" s="379" t="n">
        <v>0</v>
      </c>
      <c r="I53" s="379" t="n">
        <v>0</v>
      </c>
      <c r="J53" s="379" t="n">
        <v>0</v>
      </c>
      <c r="K53" s="379" t="n">
        <v>0</v>
      </c>
      <c r="L53" s="379" t="n">
        <v>0</v>
      </c>
      <c r="M53" s="379" t="n">
        <v>0</v>
      </c>
      <c r="N53" s="379" t="n">
        <v>0</v>
      </c>
      <c r="O53" s="379" t="n">
        <v>0</v>
      </c>
      <c r="P53" s="379" t="n">
        <v>0</v>
      </c>
      <c r="Q53" s="379" t="n">
        <v>0</v>
      </c>
      <c r="R53" s="510" t="n">
        <f aca="false">($W$4*(SUM(D53:Q53)))</f>
        <v>0</v>
      </c>
      <c r="S53" s="379" t="n">
        <v>0</v>
      </c>
      <c r="T53" s="379" t="n">
        <v>0</v>
      </c>
      <c r="U53" s="379" t="n">
        <v>0</v>
      </c>
      <c r="V53" s="379" t="n">
        <v>0</v>
      </c>
      <c r="W53" s="379" t="n">
        <v>0</v>
      </c>
      <c r="X53" s="379" t="n">
        <v>0</v>
      </c>
      <c r="Y53" s="379" t="n">
        <v>0</v>
      </c>
      <c r="Z53" s="379" t="n">
        <v>0</v>
      </c>
      <c r="AA53" s="379" t="n">
        <v>0</v>
      </c>
      <c r="AB53" s="379" t="n">
        <v>0</v>
      </c>
      <c r="AC53" s="379" t="n">
        <v>0</v>
      </c>
      <c r="AD53" s="379" t="n">
        <v>0</v>
      </c>
      <c r="AE53" s="379" t="n">
        <v>0</v>
      </c>
      <c r="AF53" s="379" t="n">
        <v>0</v>
      </c>
      <c r="AG53" s="520"/>
      <c r="AH53" s="520"/>
      <c r="AI53" s="520"/>
      <c r="AJ53" s="520"/>
      <c r="AMH53" s="230"/>
      <c r="AMI53" s="230"/>
      <c r="AMJ53" s="230"/>
    </row>
    <row r="54" s="205" customFormat="true" ht="27.75" hidden="true" customHeight="true" outlineLevel="0" collapsed="false">
      <c r="A54" s="516"/>
      <c r="B54" s="516"/>
      <c r="C54" s="380" t="n">
        <f aca="false">A30</f>
        <v>0</v>
      </c>
      <c r="D54" s="380" t="n">
        <v>0</v>
      </c>
      <c r="E54" s="380" t="n">
        <v>0</v>
      </c>
      <c r="F54" s="380" t="n">
        <v>0</v>
      </c>
      <c r="G54" s="380" t="n">
        <v>0</v>
      </c>
      <c r="H54" s="380" t="n">
        <v>0</v>
      </c>
      <c r="I54" s="380" t="n">
        <v>0</v>
      </c>
      <c r="J54" s="380" t="n">
        <v>0</v>
      </c>
      <c r="K54" s="380" t="n">
        <v>0</v>
      </c>
      <c r="L54" s="380" t="n">
        <v>0</v>
      </c>
      <c r="M54" s="380" t="n">
        <v>0</v>
      </c>
      <c r="N54" s="380" t="n">
        <v>0</v>
      </c>
      <c r="O54" s="380" t="n">
        <v>0</v>
      </c>
      <c r="P54" s="380" t="n">
        <v>0</v>
      </c>
      <c r="Q54" s="380" t="n">
        <v>0</v>
      </c>
      <c r="R54" s="511" t="n">
        <f aca="false">($W$4*(SUM(D54:Q54)))</f>
        <v>0</v>
      </c>
      <c r="S54" s="380" t="n">
        <v>0</v>
      </c>
      <c r="T54" s="380" t="n">
        <v>0</v>
      </c>
      <c r="U54" s="380" t="n">
        <v>0</v>
      </c>
      <c r="V54" s="380" t="n">
        <v>0</v>
      </c>
      <c r="W54" s="380" t="n">
        <v>0</v>
      </c>
      <c r="X54" s="380" t="n">
        <v>0</v>
      </c>
      <c r="Y54" s="380" t="n">
        <v>0</v>
      </c>
      <c r="Z54" s="380" t="n">
        <v>0</v>
      </c>
      <c r="AA54" s="380" t="n">
        <v>0</v>
      </c>
      <c r="AB54" s="380" t="n">
        <v>0</v>
      </c>
      <c r="AC54" s="380" t="n">
        <v>0</v>
      </c>
      <c r="AD54" s="380" t="n">
        <v>0</v>
      </c>
      <c r="AE54" s="380" t="n">
        <v>0</v>
      </c>
      <c r="AF54" s="380" t="n">
        <v>0</v>
      </c>
      <c r="AG54" s="520"/>
      <c r="AH54" s="520"/>
      <c r="AI54" s="520"/>
      <c r="AJ54" s="520"/>
      <c r="AMH54" s="230"/>
      <c r="AMI54" s="230"/>
      <c r="AMJ54" s="230"/>
    </row>
    <row r="55" s="230" customFormat="true" ht="30.75" hidden="false" customHeight="true" outlineLevel="0" collapsed="false">
      <c r="A55" s="245" t="s">
        <v>837</v>
      </c>
      <c r="B55" s="245"/>
      <c r="C55" s="245"/>
      <c r="D55" s="241" t="n">
        <f aca="false">SUM(D33:D54)</f>
        <v>0</v>
      </c>
      <c r="E55" s="241" t="n">
        <f aca="false">SUM(E33:E54)</f>
        <v>0</v>
      </c>
      <c r="F55" s="241" t="n">
        <f aca="false">SUM(F33:F54)</f>
        <v>1</v>
      </c>
      <c r="G55" s="241" t="n">
        <f aca="false">SUM(G33:G54)</f>
        <v>0</v>
      </c>
      <c r="H55" s="241" t="n">
        <f aca="false">SUM(H33:H54)</f>
        <v>0</v>
      </c>
      <c r="I55" s="241" t="n">
        <f aca="false">SUM(I33:I54)</f>
        <v>0</v>
      </c>
      <c r="J55" s="241" t="n">
        <f aca="false">SUM(J33:J54)</f>
        <v>0</v>
      </c>
      <c r="K55" s="241" t="n">
        <f aca="false">SUM(K33:K54)</f>
        <v>0</v>
      </c>
      <c r="L55" s="241" t="n">
        <f aca="false">SUM(L33:L54)</f>
        <v>0</v>
      </c>
      <c r="M55" s="241" t="n">
        <f aca="false">SUM(M33:M54)</f>
        <v>0</v>
      </c>
      <c r="N55" s="241" t="n">
        <f aca="false">SUM(N33:N54)</f>
        <v>0</v>
      </c>
      <c r="O55" s="241" t="n">
        <f aca="false">SUM(O33:O54)</f>
        <v>0</v>
      </c>
      <c r="P55" s="241" t="n">
        <f aca="false">SUM(P33:P54)</f>
        <v>0</v>
      </c>
      <c r="Q55" s="241" t="n">
        <f aca="false">SUM(Q33:Q54)</f>
        <v>0</v>
      </c>
      <c r="R55" s="242" t="n">
        <f aca="false">SUM(D55:Q55)</f>
        <v>1</v>
      </c>
      <c r="S55" s="241" t="n">
        <f aca="false">SUM(S33:S54)</f>
        <v>0</v>
      </c>
      <c r="T55" s="241" t="n">
        <f aca="false">SUM(T33:T54)</f>
        <v>5</v>
      </c>
      <c r="U55" s="241" t="n">
        <f aca="false">SUM(U33:U54)</f>
        <v>2</v>
      </c>
      <c r="V55" s="241" t="n">
        <f aca="false">SUM(V33:V54)</f>
        <v>0</v>
      </c>
      <c r="W55" s="241" t="n">
        <f aca="false">SUM(W33:W54)</f>
        <v>0</v>
      </c>
      <c r="X55" s="241" t="n">
        <f aca="false">SUM(X33:X54)</f>
        <v>0</v>
      </c>
      <c r="Y55" s="241" t="n">
        <f aca="false">SUM(Y33:Y54)</f>
        <v>0</v>
      </c>
      <c r="Z55" s="241" t="n">
        <f aca="false">SUM(Z33:Z54)</f>
        <v>0</v>
      </c>
      <c r="AA55" s="241" t="n">
        <f aca="false">SUM(AA33:AA54)</f>
        <v>0</v>
      </c>
      <c r="AB55" s="241" t="n">
        <f aca="false">SUM(AB33:AB54)</f>
        <v>0</v>
      </c>
      <c r="AC55" s="241" t="n">
        <f aca="false">SUM(AC33:AC54)</f>
        <v>0</v>
      </c>
      <c r="AD55" s="241" t="n">
        <f aca="false">SUM(AD33:AD54)</f>
        <v>0</v>
      </c>
      <c r="AE55" s="241" t="n">
        <f aca="false">SUM(AE33:AE54)</f>
        <v>0</v>
      </c>
      <c r="AF55" s="241" t="n">
        <f aca="false">SUM(AF33:AF54)</f>
        <v>0</v>
      </c>
      <c r="AG55" s="382" t="s">
        <v>839</v>
      </c>
      <c r="AH55" s="382"/>
      <c r="AI55" s="244"/>
      <c r="AJ55" s="244"/>
      <c r="AMH55" s="205"/>
      <c r="AMI55" s="205"/>
      <c r="AMJ55" s="205"/>
    </row>
    <row r="56" s="230" customFormat="true" ht="30.75" hidden="false" customHeight="true" outlineLevel="0" collapsed="false">
      <c r="A56" s="245" t="s">
        <v>840</v>
      </c>
      <c r="B56" s="245"/>
      <c r="C56" s="245"/>
      <c r="D56" s="246" t="str">
        <f aca="false">IF(D31&gt;0,D55/D31,"")</f>
        <v/>
      </c>
      <c r="E56" s="246"/>
      <c r="F56" s="246" t="n">
        <f aca="false">IF(F31&gt;0,F55/F31,"")</f>
        <v>1</v>
      </c>
      <c r="G56" s="246" t="str">
        <f aca="false">IF(G31&gt;0,G55/G31,"")</f>
        <v/>
      </c>
      <c r="H56" s="246" t="str">
        <f aca="false">IF(H31&gt;0,H55/H31,"")</f>
        <v/>
      </c>
      <c r="I56" s="246" t="str">
        <f aca="false">IF(I31&gt;0,I55/I31,"")</f>
        <v/>
      </c>
      <c r="J56" s="246" t="str">
        <f aca="false">IF(J31&gt;0,J55/J31,"")</f>
        <v/>
      </c>
      <c r="K56" s="246"/>
      <c r="L56" s="246" t="str">
        <f aca="false">IF(L31&gt;0,L55/L31,"")</f>
        <v/>
      </c>
      <c r="M56" s="246" t="str">
        <f aca="false">IF(M31&gt;0,M55/M31,"")</f>
        <v/>
      </c>
      <c r="N56" s="246" t="str">
        <f aca="false">IF(N31&gt;0,N55/N31,"")</f>
        <v/>
      </c>
      <c r="O56" s="246" t="str">
        <f aca="false">IF(O31&gt;0,O55/O31,"")</f>
        <v/>
      </c>
      <c r="P56" s="246" t="str">
        <f aca="false">IF(P31&gt;0,P55/P31,"")</f>
        <v/>
      </c>
      <c r="Q56" s="246" t="str">
        <f aca="false">IF(Q31&gt;0,Q55/Q31,"")</f>
        <v/>
      </c>
      <c r="R56" s="247" t="n">
        <f aca="false">IF(R31=0,"",R55/R31)</f>
        <v>1</v>
      </c>
      <c r="S56" s="248" t="str">
        <f aca="false">IF(S31&gt;0,S55/S31,"")</f>
        <v/>
      </c>
      <c r="T56" s="248" t="n">
        <f aca="false">IF(T31&gt;0,T55/T31,"")</f>
        <v>1</v>
      </c>
      <c r="U56" s="248" t="n">
        <f aca="false">IF(U31&gt;0,U55/U31,"")</f>
        <v>1</v>
      </c>
      <c r="V56" s="248" t="str">
        <f aca="false">IF(V31&gt;0,V55/V31,"")</f>
        <v/>
      </c>
      <c r="W56" s="248" t="str">
        <f aca="false">IF(W31&gt;0,W55/W31,"")</f>
        <v/>
      </c>
      <c r="X56" s="248" t="str">
        <f aca="false">IF(X31&gt;0,X55/X31,"")</f>
        <v/>
      </c>
      <c r="Y56" s="248" t="str">
        <f aca="false">IF(Y31&gt;0,Y55/Y31,"")</f>
        <v/>
      </c>
      <c r="Z56" s="248" t="str">
        <f aca="false">IF(Z31&gt;0,Z55/Z31,"")</f>
        <v/>
      </c>
      <c r="AA56" s="248" t="str">
        <f aca="false">IF(AA31&gt;0,AA55/AA31,"")</f>
        <v/>
      </c>
      <c r="AB56" s="248" t="str">
        <f aca="false">IF(AB31&gt;0,AB55/AB31,"")</f>
        <v/>
      </c>
      <c r="AC56" s="248" t="str">
        <f aca="false">IF(AC31&gt;0,AC55/AC31,"")</f>
        <v/>
      </c>
      <c r="AD56" s="248" t="str">
        <f aca="false">IF(AD31&gt;0,AD55/AD31,"")</f>
        <v/>
      </c>
      <c r="AE56" s="383" t="str">
        <f aca="false">IF(AE31&gt;0,AE55/AE31,"")</f>
        <v/>
      </c>
      <c r="AF56" s="248" t="str">
        <f aca="false">IF(AF31&gt;0,AF55/AF31,"")</f>
        <v/>
      </c>
      <c r="AG56" s="249" t="n">
        <f aca="false">IF(OR(C31=0,C31=""),"",R31/C31)</f>
        <v>0.000479616306954436</v>
      </c>
      <c r="AH56" s="249"/>
      <c r="AI56" s="250"/>
      <c r="AJ56" s="250"/>
      <c r="AMH56" s="0"/>
      <c r="AMI56" s="0"/>
      <c r="AMJ56" s="0"/>
    </row>
    <row r="57" s="205" customFormat="true" ht="49.5" hidden="false" customHeight="true" outlineLevel="0" collapsed="false">
      <c r="A57" s="515" t="s">
        <v>841</v>
      </c>
      <c r="B57" s="515"/>
      <c r="C57" s="515"/>
      <c r="D57" s="521" t="n">
        <f aca="false">($W$4*R55)</f>
        <v>455</v>
      </c>
      <c r="E57" s="521"/>
      <c r="F57" s="521"/>
      <c r="G57" s="521"/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F57" s="253" t="n">
        <f aca="false">SUM(S55:AF55)</f>
        <v>7</v>
      </c>
      <c r="AG57" s="249"/>
      <c r="AH57" s="249"/>
      <c r="AI57" s="522"/>
      <c r="AJ57" s="522"/>
      <c r="AMH57" s="255"/>
      <c r="AMI57" s="255"/>
      <c r="AMJ57" s="255"/>
    </row>
    <row r="58" customFormat="false" ht="12.75" hidden="false" customHeight="true" outlineLevel="0" collapsed="false">
      <c r="AMH58" s="255"/>
      <c r="AMI58" s="255"/>
      <c r="AMJ58" s="255"/>
    </row>
    <row r="59" s="255" customFormat="true" ht="44.25" hidden="false" customHeight="true" outlineLevel="0" collapsed="false">
      <c r="A59" s="256" t="s">
        <v>842</v>
      </c>
      <c r="B59" s="256" t="s">
        <v>843</v>
      </c>
      <c r="C59" s="256"/>
      <c r="D59" s="256"/>
      <c r="E59" s="256"/>
      <c r="F59" s="256"/>
      <c r="G59" s="256"/>
      <c r="H59" s="256"/>
      <c r="I59" s="256"/>
      <c r="J59" s="256"/>
      <c r="K59" s="256"/>
      <c r="L59" s="256" t="s">
        <v>844</v>
      </c>
      <c r="M59" s="256"/>
      <c r="N59" s="256"/>
      <c r="O59" s="256"/>
      <c r="P59" s="256"/>
      <c r="Q59" s="256"/>
      <c r="R59" s="256"/>
      <c r="S59" s="256" t="s">
        <v>845</v>
      </c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8" t="s">
        <v>846</v>
      </c>
      <c r="AE59" s="259"/>
      <c r="AF59" s="260"/>
      <c r="AG59" s="260"/>
      <c r="AH59" s="261"/>
      <c r="AI59" s="262" t="s">
        <v>847</v>
      </c>
      <c r="AJ59" s="256" t="s">
        <v>848</v>
      </c>
    </row>
    <row r="60" s="255" customFormat="true" ht="38.25" hidden="false" customHeight="true" outlineLevel="0" collapsed="false">
      <c r="A60" s="385" t="n">
        <v>1</v>
      </c>
      <c r="B60" s="386"/>
      <c r="C60" s="386"/>
      <c r="D60" s="386"/>
      <c r="E60" s="386"/>
      <c r="F60" s="386"/>
      <c r="G60" s="386"/>
      <c r="H60" s="386"/>
      <c r="I60" s="386"/>
      <c r="J60" s="386"/>
      <c r="K60" s="386"/>
      <c r="L60" s="265" t="s">
        <v>849</v>
      </c>
      <c r="M60" s="265"/>
      <c r="N60" s="265"/>
      <c r="O60" s="265"/>
      <c r="P60" s="265"/>
      <c r="Q60" s="265"/>
      <c r="R60" s="265"/>
      <c r="S60" s="387"/>
      <c r="T60" s="387"/>
      <c r="U60" s="387"/>
      <c r="V60" s="387"/>
      <c r="W60" s="387"/>
      <c r="X60" s="387"/>
      <c r="Y60" s="387"/>
      <c r="Z60" s="387"/>
      <c r="AA60" s="387"/>
      <c r="AB60" s="387"/>
      <c r="AC60" s="387"/>
      <c r="AD60" s="267"/>
      <c r="AE60" s="268"/>
      <c r="AG60" s="269"/>
      <c r="AH60" s="270"/>
      <c r="AI60" s="271" t="str">
        <f aca="false">Bot!E41</f>
        <v>Resurtido</v>
      </c>
      <c r="AJ60" s="272" t="str">
        <f aca="false">Esc!F41</f>
        <v>-</v>
      </c>
    </row>
    <row r="61" s="255" customFormat="true" ht="30" hidden="false" customHeight="true" outlineLevel="0" collapsed="false">
      <c r="A61" s="388" t="n">
        <v>2</v>
      </c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265"/>
      <c r="M61" s="265"/>
      <c r="N61" s="265"/>
      <c r="O61" s="265"/>
      <c r="P61" s="265"/>
      <c r="Q61" s="265"/>
      <c r="R61" s="265"/>
      <c r="S61" s="387"/>
      <c r="T61" s="387"/>
      <c r="U61" s="387"/>
      <c r="V61" s="387"/>
      <c r="W61" s="387"/>
      <c r="X61" s="387"/>
      <c r="Y61" s="387"/>
      <c r="Z61" s="387"/>
      <c r="AA61" s="387"/>
      <c r="AB61" s="387"/>
      <c r="AC61" s="387"/>
      <c r="AD61" s="275"/>
      <c r="AE61" s="268"/>
      <c r="AH61" s="276"/>
      <c r="AI61" s="277" t="str">
        <f aca="false">Bot!E42</f>
        <v>Auxiliar de Zona DEN</v>
      </c>
      <c r="AJ61" s="278" t="str">
        <f aca="false">Esc!F42</f>
        <v>-</v>
      </c>
    </row>
    <row r="62" s="255" customFormat="true" ht="18.75" hidden="false" customHeight="true" outlineLevel="0" collapsed="false">
      <c r="A62" s="385" t="n">
        <v>3</v>
      </c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265"/>
      <c r="M62" s="265"/>
      <c r="N62" s="265"/>
      <c r="O62" s="265"/>
      <c r="P62" s="265"/>
      <c r="Q62" s="265"/>
      <c r="R62" s="265"/>
      <c r="S62" s="387"/>
      <c r="T62" s="387"/>
      <c r="U62" s="387"/>
      <c r="V62" s="387"/>
      <c r="W62" s="387"/>
      <c r="X62" s="387"/>
      <c r="Y62" s="387"/>
      <c r="Z62" s="387"/>
      <c r="AA62" s="387"/>
      <c r="AB62" s="387"/>
      <c r="AC62" s="387"/>
      <c r="AD62" s="267"/>
      <c r="AE62" s="268"/>
      <c r="AG62" s="269"/>
      <c r="AH62" s="270"/>
      <c r="AI62" s="271" t="str">
        <f aca="false">Bot!E43</f>
        <v>Cambios Operativo</v>
      </c>
      <c r="AJ62" s="272" t="str">
        <f aca="false">Esc!F43</f>
        <v>-</v>
      </c>
      <c r="AMH62" s="279"/>
      <c r="AMI62" s="279"/>
      <c r="AMJ62" s="279"/>
    </row>
    <row r="63" s="255" customFormat="true" ht="18.75" hidden="false" customHeight="true" outlineLevel="0" collapsed="false">
      <c r="A63" s="388" t="n">
        <v>4</v>
      </c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265"/>
      <c r="M63" s="265"/>
      <c r="N63" s="265"/>
      <c r="O63" s="265"/>
      <c r="P63" s="265"/>
      <c r="Q63" s="265"/>
      <c r="R63" s="265"/>
      <c r="S63" s="387"/>
      <c r="T63" s="387"/>
      <c r="U63" s="387"/>
      <c r="V63" s="387"/>
      <c r="W63" s="387"/>
      <c r="X63" s="387"/>
      <c r="Y63" s="387"/>
      <c r="Z63" s="387"/>
      <c r="AA63" s="387"/>
      <c r="AB63" s="387"/>
      <c r="AC63" s="387"/>
      <c r="AD63" s="280"/>
      <c r="AE63" s="281"/>
      <c r="AF63" s="389"/>
      <c r="AG63" s="282"/>
      <c r="AH63" s="283"/>
      <c r="AI63" s="277" t="str">
        <f aca="false">Bot!E44</f>
        <v>Supervisor Calzado</v>
      </c>
      <c r="AJ63" s="278" t="str">
        <f aca="false">Esc!F44</f>
        <v>-</v>
      </c>
    </row>
    <row r="64" s="279" customFormat="true" ht="18.75" hidden="false" customHeight="true" outlineLevel="0" collapsed="false">
      <c r="A64" s="385" t="n">
        <v>5</v>
      </c>
      <c r="B64" s="386"/>
      <c r="C64" s="386"/>
      <c r="D64" s="386"/>
      <c r="E64" s="386"/>
      <c r="F64" s="386"/>
      <c r="G64" s="386"/>
      <c r="H64" s="386"/>
      <c r="I64" s="386"/>
      <c r="J64" s="386"/>
      <c r="K64" s="386"/>
      <c r="L64" s="390" t="s">
        <v>850</v>
      </c>
      <c r="M64" s="390"/>
      <c r="N64" s="390"/>
      <c r="O64" s="390"/>
      <c r="P64" s="390"/>
      <c r="Q64" s="390"/>
      <c r="R64" s="390"/>
      <c r="S64" s="391"/>
      <c r="T64" s="391"/>
      <c r="U64" s="391"/>
      <c r="V64" s="391"/>
      <c r="W64" s="391"/>
      <c r="X64" s="391"/>
      <c r="Y64" s="391"/>
      <c r="Z64" s="391"/>
      <c r="AA64" s="391"/>
      <c r="AB64" s="391"/>
      <c r="AC64" s="391"/>
      <c r="AD64" s="523" t="s">
        <v>851</v>
      </c>
      <c r="AE64" s="524"/>
      <c r="AF64" s="525"/>
      <c r="AG64" s="526"/>
      <c r="AH64" s="527"/>
      <c r="AI64" s="271" t="str">
        <f aca="false">Bot!E45</f>
        <v>Imagen</v>
      </c>
      <c r="AJ64" s="272" t="str">
        <f aca="false">Esc!F45</f>
        <v>-</v>
      </c>
      <c r="AMH64" s="255"/>
      <c r="AMI64" s="255"/>
      <c r="AMJ64" s="255"/>
    </row>
    <row r="65" s="255" customFormat="true" ht="18.75" hidden="false" customHeight="true" outlineLevel="0" collapsed="false">
      <c r="A65" s="388" t="n">
        <v>6</v>
      </c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90"/>
      <c r="M65" s="390"/>
      <c r="N65" s="390"/>
      <c r="O65" s="390"/>
      <c r="P65" s="390"/>
      <c r="Q65" s="390"/>
      <c r="R65" s="390"/>
      <c r="S65" s="391"/>
      <c r="T65" s="391"/>
      <c r="U65" s="391"/>
      <c r="V65" s="391"/>
      <c r="W65" s="391"/>
      <c r="X65" s="391"/>
      <c r="Y65" s="391"/>
      <c r="Z65" s="391"/>
      <c r="AA65" s="391"/>
      <c r="AB65" s="391"/>
      <c r="AC65" s="391"/>
      <c r="AD65" s="528"/>
      <c r="AE65" s="268"/>
      <c r="AG65" s="269"/>
      <c r="AH65" s="529"/>
      <c r="AI65" s="277" t="str">
        <f aca="false">Bot!E46</f>
        <v>Recibo</v>
      </c>
      <c r="AJ65" s="278" t="str">
        <f aca="false">Esc!F46</f>
        <v>-</v>
      </c>
    </row>
    <row r="66" s="255" customFormat="true" ht="18.75" hidden="false" customHeight="true" outlineLevel="0" collapsed="false">
      <c r="A66" s="385" t="n">
        <v>7</v>
      </c>
      <c r="B66" s="386"/>
      <c r="C66" s="386"/>
      <c r="D66" s="386"/>
      <c r="E66" s="386"/>
      <c r="F66" s="386"/>
      <c r="G66" s="386"/>
      <c r="H66" s="386"/>
      <c r="I66" s="386"/>
      <c r="J66" s="386"/>
      <c r="K66" s="386"/>
      <c r="L66" s="390"/>
      <c r="M66" s="390"/>
      <c r="N66" s="390"/>
      <c r="O66" s="390"/>
      <c r="P66" s="390"/>
      <c r="Q66" s="390"/>
      <c r="R66" s="390"/>
      <c r="S66" s="391"/>
      <c r="T66" s="391"/>
      <c r="U66" s="391"/>
      <c r="V66" s="391"/>
      <c r="W66" s="391"/>
      <c r="X66" s="391"/>
      <c r="Y66" s="391"/>
      <c r="Z66" s="391"/>
      <c r="AA66" s="391"/>
      <c r="AB66" s="391"/>
      <c r="AC66" s="391"/>
      <c r="AD66" s="530"/>
      <c r="AE66" s="268"/>
      <c r="AH66" s="531"/>
      <c r="AI66" s="271" t="str">
        <f aca="false">Bot!E47</f>
        <v>Sistemas</v>
      </c>
      <c r="AJ66" s="272" t="str">
        <f aca="false">Esc!F47</f>
        <v>-</v>
      </c>
    </row>
    <row r="67" s="255" customFormat="true" ht="18.75" hidden="false" customHeight="true" outlineLevel="0" collapsed="false">
      <c r="A67" s="388" t="n">
        <v>8</v>
      </c>
      <c r="B67" s="388"/>
      <c r="C67" s="388"/>
      <c r="D67" s="388"/>
      <c r="E67" s="388"/>
      <c r="F67" s="388"/>
      <c r="G67" s="388"/>
      <c r="H67" s="388"/>
      <c r="I67" s="388"/>
      <c r="J67" s="388"/>
      <c r="K67" s="388"/>
      <c r="L67" s="390"/>
      <c r="M67" s="390"/>
      <c r="N67" s="390"/>
      <c r="O67" s="390"/>
      <c r="P67" s="390"/>
      <c r="Q67" s="390"/>
      <c r="R67" s="390"/>
      <c r="S67" s="391"/>
      <c r="T67" s="391"/>
      <c r="U67" s="391"/>
      <c r="V67" s="391"/>
      <c r="W67" s="391"/>
      <c r="X67" s="391"/>
      <c r="Y67" s="391"/>
      <c r="Z67" s="391"/>
      <c r="AA67" s="391"/>
      <c r="AB67" s="391"/>
      <c r="AC67" s="391"/>
      <c r="AD67" s="530"/>
      <c r="AE67" s="268"/>
      <c r="AH67" s="531"/>
      <c r="AI67" s="277" t="str">
        <f aca="false">Bot!E48</f>
        <v>Indicadores</v>
      </c>
      <c r="AJ67" s="278" t="str">
        <f aca="false">Esc!F48</f>
        <v>-</v>
      </c>
    </row>
    <row r="68" s="255" customFormat="true" ht="28.5" hidden="false" customHeight="true" outlineLevel="0" collapsed="false">
      <c r="A68" s="385" t="n">
        <v>9</v>
      </c>
      <c r="B68" s="386"/>
      <c r="C68" s="386"/>
      <c r="D68" s="386"/>
      <c r="E68" s="386"/>
      <c r="F68" s="386"/>
      <c r="G68" s="386"/>
      <c r="H68" s="386"/>
      <c r="I68" s="386"/>
      <c r="J68" s="386"/>
      <c r="K68" s="386"/>
      <c r="L68" s="532" t="s">
        <v>852</v>
      </c>
      <c r="M68" s="532"/>
      <c r="N68" s="532"/>
      <c r="O68" s="532"/>
      <c r="P68" s="532"/>
      <c r="Q68" s="532"/>
      <c r="R68" s="532"/>
      <c r="S68" s="393"/>
      <c r="T68" s="393"/>
      <c r="U68" s="393"/>
      <c r="V68" s="393"/>
      <c r="W68" s="393"/>
      <c r="X68" s="393"/>
      <c r="Y68" s="393"/>
      <c r="Z68" s="393"/>
      <c r="AA68" s="393"/>
      <c r="AB68" s="393"/>
      <c r="AC68" s="393"/>
      <c r="AD68" s="533"/>
      <c r="AE68" s="534"/>
      <c r="AF68" s="535"/>
      <c r="AG68" s="536"/>
      <c r="AH68" s="537"/>
      <c r="AI68" s="288" t="s">
        <v>853</v>
      </c>
      <c r="AJ68" s="289" t="str">
        <f aca="false">IF(COUNT(AJ60:AJ67)&gt;0,AVERAGE(AJ60:AJ67),"-")</f>
        <v>-</v>
      </c>
    </row>
    <row r="69" s="255" customFormat="true" ht="33.75" hidden="false" customHeight="true" outlineLevel="0" collapsed="false">
      <c r="A69" s="388" t="n">
        <v>10</v>
      </c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532"/>
      <c r="M69" s="532"/>
      <c r="N69" s="532"/>
      <c r="O69" s="532"/>
      <c r="P69" s="532"/>
      <c r="Q69" s="532"/>
      <c r="R69" s="532"/>
      <c r="S69" s="393"/>
      <c r="T69" s="393"/>
      <c r="U69" s="393"/>
      <c r="V69" s="393"/>
      <c r="W69" s="393"/>
      <c r="X69" s="393"/>
      <c r="Y69" s="393"/>
      <c r="Z69" s="393"/>
      <c r="AA69" s="393"/>
      <c r="AB69" s="393"/>
      <c r="AC69" s="393"/>
      <c r="AD69" s="258" t="s">
        <v>854</v>
      </c>
      <c r="AE69" s="259"/>
      <c r="AF69" s="260"/>
      <c r="AG69" s="260"/>
      <c r="AH69" s="261"/>
      <c r="AI69" s="301" t="s">
        <v>856</v>
      </c>
      <c r="AJ69" s="301" t="s">
        <v>856</v>
      </c>
    </row>
    <row r="70" s="255" customFormat="true" ht="18.75" hidden="false" customHeight="true" outlineLevel="0" collapsed="false">
      <c r="A70" s="538"/>
      <c r="B70" s="539"/>
      <c r="C70" s="539"/>
      <c r="D70" s="539"/>
      <c r="E70" s="539"/>
      <c r="F70" s="539"/>
      <c r="G70" s="539"/>
      <c r="H70" s="539"/>
      <c r="I70" s="540"/>
      <c r="J70" s="540"/>
      <c r="K70" s="540"/>
      <c r="L70" s="541"/>
      <c r="M70" s="541"/>
      <c r="N70" s="541"/>
      <c r="O70" s="541"/>
      <c r="P70" s="541"/>
      <c r="Q70" s="541"/>
      <c r="R70" s="293"/>
      <c r="S70" s="542"/>
      <c r="T70" s="542"/>
      <c r="U70" s="542"/>
      <c r="V70" s="542"/>
      <c r="W70" s="542"/>
      <c r="X70" s="542"/>
      <c r="Y70" s="542"/>
      <c r="Z70" s="542"/>
      <c r="AA70" s="542"/>
      <c r="AB70" s="542"/>
      <c r="AC70" s="542"/>
      <c r="AD70" s="267"/>
      <c r="AE70" s="268"/>
      <c r="AG70" s="269"/>
      <c r="AH70" s="270"/>
      <c r="AI70" s="301" t="s">
        <v>856</v>
      </c>
      <c r="AJ70" s="301" t="s">
        <v>856</v>
      </c>
    </row>
    <row r="71" s="255" customFormat="true" ht="33.75" hidden="false" customHeight="true" outlineLevel="0" collapsed="false">
      <c r="A71" s="538"/>
      <c r="B71" s="539"/>
      <c r="C71" s="539"/>
      <c r="D71" s="539"/>
      <c r="E71" s="539"/>
      <c r="F71" s="539"/>
      <c r="G71" s="539"/>
      <c r="H71" s="539"/>
      <c r="I71" s="540"/>
      <c r="J71" s="540"/>
      <c r="K71" s="540"/>
      <c r="L71" s="541"/>
      <c r="M71" s="541"/>
      <c r="N71" s="541"/>
      <c r="O71" s="541"/>
      <c r="P71" s="541"/>
      <c r="Q71" s="541"/>
      <c r="R71" s="293"/>
      <c r="S71" s="542"/>
      <c r="T71" s="542"/>
      <c r="U71" s="542"/>
      <c r="V71" s="542"/>
      <c r="W71" s="542"/>
      <c r="X71" s="542"/>
      <c r="Y71" s="542"/>
      <c r="Z71" s="542"/>
      <c r="AA71" s="542"/>
      <c r="AB71" s="542"/>
      <c r="AC71" s="542"/>
      <c r="AD71" s="275"/>
      <c r="AE71" s="268"/>
      <c r="AH71" s="276"/>
      <c r="AI71" s="301" t="s">
        <v>856</v>
      </c>
      <c r="AJ71" s="301" t="s">
        <v>856</v>
      </c>
    </row>
    <row r="72" s="255" customFormat="true" ht="47.25" hidden="false" customHeight="true" outlineLevel="0" collapsed="false">
      <c r="A72" s="399"/>
      <c r="B72" s="543"/>
      <c r="C72" s="543"/>
      <c r="D72" s="543"/>
      <c r="E72" s="543"/>
      <c r="F72" s="543"/>
      <c r="G72" s="543"/>
      <c r="H72" s="543"/>
      <c r="I72" s="544"/>
      <c r="J72" s="544"/>
      <c r="K72" s="544"/>
      <c r="L72" s="545"/>
      <c r="M72" s="545"/>
      <c r="N72" s="545"/>
      <c r="O72" s="545"/>
      <c r="P72" s="545"/>
      <c r="Q72" s="545"/>
      <c r="R72" s="545"/>
      <c r="S72" s="543"/>
      <c r="T72" s="543"/>
      <c r="U72" s="543"/>
      <c r="V72" s="543"/>
      <c r="W72" s="543"/>
      <c r="X72" s="543"/>
      <c r="Y72" s="543"/>
      <c r="Z72" s="543"/>
      <c r="AA72" s="543"/>
      <c r="AB72" s="543"/>
      <c r="AC72" s="543"/>
      <c r="AD72" s="275"/>
      <c r="AE72" s="268"/>
      <c r="AH72" s="276"/>
      <c r="AI72" s="301" t="s">
        <v>856</v>
      </c>
      <c r="AJ72" s="301" t="s">
        <v>856</v>
      </c>
    </row>
    <row r="73" s="255" customFormat="true" ht="18.75" hidden="false" customHeight="true" outlineLevel="0" collapsed="false">
      <c r="A73" s="399"/>
      <c r="B73" s="543"/>
      <c r="C73" s="543"/>
      <c r="D73" s="543"/>
      <c r="E73" s="543"/>
      <c r="F73" s="543"/>
      <c r="G73" s="543"/>
      <c r="H73" s="543"/>
      <c r="I73" s="544"/>
      <c r="J73" s="544"/>
      <c r="K73" s="544"/>
      <c r="L73" s="545"/>
      <c r="M73" s="545"/>
      <c r="N73" s="545"/>
      <c r="O73" s="545"/>
      <c r="P73" s="545"/>
      <c r="Q73" s="545"/>
      <c r="R73" s="545"/>
      <c r="S73" s="543"/>
      <c r="T73" s="543"/>
      <c r="U73" s="543"/>
      <c r="V73" s="543"/>
      <c r="W73" s="543"/>
      <c r="X73" s="543"/>
      <c r="Y73" s="543"/>
      <c r="Z73" s="543"/>
      <c r="AA73" s="543"/>
      <c r="AB73" s="543"/>
      <c r="AC73" s="543"/>
      <c r="AD73" s="280"/>
      <c r="AE73" s="281"/>
      <c r="AF73" s="389"/>
      <c r="AG73" s="282"/>
      <c r="AH73" s="283"/>
      <c r="AI73" s="301" t="s">
        <v>856</v>
      </c>
      <c r="AJ73" s="301" t="s">
        <v>856</v>
      </c>
    </row>
    <row r="74" s="255" customFormat="true" ht="12.75" hidden="false" customHeight="true" outlineLevel="0" collapsed="false">
      <c r="A74" s="399"/>
      <c r="B74" s="543"/>
      <c r="C74" s="543"/>
      <c r="D74" s="543"/>
      <c r="E74" s="543"/>
      <c r="F74" s="543"/>
      <c r="G74" s="543"/>
      <c r="H74" s="543"/>
      <c r="I74" s="544"/>
      <c r="J74" s="544"/>
      <c r="K74" s="544"/>
      <c r="L74" s="545"/>
      <c r="M74" s="545"/>
      <c r="N74" s="545"/>
      <c r="O74" s="545"/>
      <c r="P74" s="545"/>
      <c r="Q74" s="545"/>
      <c r="R74" s="545"/>
      <c r="S74" s="543"/>
      <c r="T74" s="543"/>
      <c r="U74" s="543"/>
      <c r="V74" s="543"/>
      <c r="W74" s="543"/>
      <c r="X74" s="543"/>
      <c r="Y74" s="543"/>
      <c r="Z74" s="543"/>
      <c r="AA74" s="543"/>
      <c r="AB74" s="543"/>
      <c r="AC74" s="543"/>
      <c r="AD74" s="258" t="s">
        <v>855</v>
      </c>
      <c r="AE74" s="259"/>
      <c r="AF74" s="260"/>
      <c r="AG74" s="260"/>
      <c r="AH74" s="261"/>
      <c r="AI74" s="301" t="s">
        <v>856</v>
      </c>
      <c r="AJ74" s="301" t="s">
        <v>856</v>
      </c>
    </row>
    <row r="75" s="255" customFormat="true" ht="30.75" hidden="false" customHeight="true" outlineLevel="0" collapsed="false">
      <c r="A75" s="399"/>
      <c r="B75" s="543"/>
      <c r="C75" s="543"/>
      <c r="D75" s="543"/>
      <c r="E75" s="543"/>
      <c r="F75" s="543"/>
      <c r="G75" s="543"/>
      <c r="H75" s="543"/>
      <c r="I75" s="544"/>
      <c r="J75" s="544"/>
      <c r="K75" s="544"/>
      <c r="L75" s="545"/>
      <c r="M75" s="545"/>
      <c r="N75" s="545"/>
      <c r="O75" s="545"/>
      <c r="P75" s="545"/>
      <c r="Q75" s="545"/>
      <c r="R75" s="545"/>
      <c r="S75" s="543"/>
      <c r="T75" s="543"/>
      <c r="U75" s="543"/>
      <c r="V75" s="543"/>
      <c r="W75" s="543"/>
      <c r="X75" s="543"/>
      <c r="Y75" s="543"/>
      <c r="Z75" s="543"/>
      <c r="AA75" s="543"/>
      <c r="AB75" s="543"/>
      <c r="AC75" s="543"/>
      <c r="AD75" s="267"/>
      <c r="AE75" s="268"/>
      <c r="AG75" s="269"/>
      <c r="AH75" s="270"/>
      <c r="AI75" s="301" t="s">
        <v>856</v>
      </c>
      <c r="AJ75" s="301" t="s">
        <v>856</v>
      </c>
    </row>
    <row r="76" s="255" customFormat="true" ht="62.25" hidden="false" customHeight="false" outlineLevel="0" collapsed="false">
      <c r="A76" s="546"/>
      <c r="B76" s="546"/>
      <c r="C76" s="546"/>
      <c r="D76" s="546"/>
      <c r="E76" s="546"/>
      <c r="F76" s="546"/>
      <c r="G76" s="546"/>
      <c r="H76" s="546"/>
      <c r="I76" s="546"/>
      <c r="J76" s="546"/>
      <c r="K76" s="546"/>
      <c r="L76" s="546"/>
      <c r="M76" s="546"/>
      <c r="N76" s="546"/>
      <c r="O76" s="546"/>
      <c r="P76" s="546"/>
      <c r="Q76" s="546"/>
      <c r="R76" s="547"/>
      <c r="S76" s="548"/>
      <c r="T76" s="548"/>
      <c r="U76" s="548"/>
      <c r="V76" s="548"/>
      <c r="W76" s="399"/>
      <c r="X76" s="399"/>
      <c r="Y76" s="399"/>
      <c r="Z76" s="399"/>
      <c r="AA76" s="548"/>
      <c r="AB76" s="548"/>
      <c r="AC76" s="548"/>
      <c r="AD76" s="275"/>
      <c r="AE76" s="268"/>
      <c r="AH76" s="276"/>
      <c r="AI76" s="301" t="s">
        <v>856</v>
      </c>
      <c r="AJ76" s="301" t="s">
        <v>856</v>
      </c>
    </row>
    <row r="77" s="255" customFormat="true" ht="21" hidden="false" customHeight="false" outlineLevel="0" collapsed="false">
      <c r="A77" s="548"/>
      <c r="B77" s="548"/>
      <c r="C77" s="548"/>
      <c r="D77" s="548"/>
      <c r="E77" s="548"/>
      <c r="F77" s="548"/>
      <c r="G77" s="548"/>
      <c r="H77" s="548"/>
      <c r="I77" s="548"/>
      <c r="J77" s="548"/>
      <c r="K77" s="548"/>
      <c r="L77" s="548"/>
      <c r="M77" s="548"/>
      <c r="N77" s="548"/>
      <c r="O77" s="548"/>
      <c r="P77" s="548"/>
      <c r="Q77" s="548"/>
      <c r="R77" s="547"/>
      <c r="S77" s="548"/>
      <c r="T77" s="548"/>
      <c r="U77" s="548"/>
      <c r="V77" s="548"/>
      <c r="W77" s="399"/>
      <c r="X77" s="399"/>
      <c r="Y77" s="399"/>
      <c r="Z77" s="399"/>
      <c r="AA77" s="548"/>
      <c r="AB77" s="548"/>
      <c r="AC77" s="548"/>
      <c r="AD77" s="280"/>
      <c r="AE77" s="281"/>
      <c r="AF77" s="389"/>
      <c r="AG77" s="282"/>
      <c r="AH77" s="283"/>
    </row>
    <row r="78" s="255" customFormat="true" ht="21" hidden="false" customHeight="false" outlineLevel="0" collapsed="false"/>
    <row r="79" s="255" customFormat="true" ht="21" hidden="false" customHeight="false" outlineLevel="0" collapsed="false">
      <c r="A79" s="307" t="s">
        <v>857</v>
      </c>
      <c r="AMH79" s="549"/>
      <c r="AMI79" s="549"/>
      <c r="AMJ79" s="549"/>
    </row>
    <row r="80" s="255" customFormat="true" ht="21" hidden="false" customHeight="false" outlineLevel="0" collapsed="false">
      <c r="AMH80" s="0"/>
      <c r="AMI80" s="0"/>
      <c r="AMJ80" s="0"/>
    </row>
    <row r="81" s="549" customFormat="true" ht="15" hidden="false" customHeight="false" outlineLevel="0" collapsed="false">
      <c r="A81" s="550"/>
      <c r="B81" s="550"/>
      <c r="C81" s="550"/>
      <c r="D81" s="551"/>
      <c r="E81" s="551"/>
      <c r="G81" s="551" t="s">
        <v>858</v>
      </c>
      <c r="H81" s="550"/>
      <c r="I81" s="550"/>
      <c r="J81" s="550"/>
      <c r="K81" s="550"/>
      <c r="L81" s="550"/>
      <c r="M81" s="550"/>
      <c r="N81" s="551"/>
      <c r="O81" s="551"/>
      <c r="P81" s="551"/>
      <c r="Q81" s="551"/>
      <c r="R81" s="551"/>
      <c r="S81" s="551" t="s">
        <v>859</v>
      </c>
      <c r="T81" s="550"/>
      <c r="U81" s="550"/>
      <c r="V81" s="550"/>
      <c r="W81" s="550"/>
      <c r="X81" s="550"/>
      <c r="Y81" s="550"/>
      <c r="Z81" s="550"/>
      <c r="AA81" s="550"/>
      <c r="AB81" s="550"/>
      <c r="AC81" s="552"/>
      <c r="AD81" s="552"/>
      <c r="AE81" s="552"/>
      <c r="AF81" s="550"/>
      <c r="AG81" s="551" t="s">
        <v>859</v>
      </c>
      <c r="AH81" s="551"/>
      <c r="AI81" s="551"/>
      <c r="AJ81" s="551"/>
      <c r="AMH81" s="0"/>
      <c r="AMI81" s="0"/>
      <c r="AMJ81" s="0"/>
    </row>
    <row r="82" customFormat="false" ht="15" hidden="false" customHeight="false" outlineLevel="0" collapsed="false">
      <c r="B82" s="553" t="s">
        <v>377</v>
      </c>
      <c r="C82" s="554"/>
      <c r="D82" s="553"/>
      <c r="E82" s="553"/>
      <c r="G82" s="553" t="s">
        <v>860</v>
      </c>
      <c r="H82" s="554"/>
      <c r="I82" s="554"/>
      <c r="J82" s="554"/>
      <c r="K82" s="554"/>
      <c r="L82" s="554"/>
      <c r="M82" s="554"/>
      <c r="N82" s="553"/>
      <c r="O82" s="553"/>
      <c r="P82" s="553"/>
      <c r="Q82" s="553"/>
      <c r="R82" s="553"/>
      <c r="S82" s="553" t="s">
        <v>226</v>
      </c>
      <c r="T82" s="554"/>
      <c r="W82" s="554" t="s">
        <v>861</v>
      </c>
      <c r="AA82" s="554"/>
      <c r="AB82" s="555" t="s">
        <v>715</v>
      </c>
      <c r="AC82" s="555"/>
      <c r="AG82" s="553" t="s">
        <v>862</v>
      </c>
      <c r="AH82" s="553"/>
      <c r="AI82" s="556" t="s">
        <v>863</v>
      </c>
      <c r="AJ82" s="556"/>
    </row>
  </sheetData>
  <mergeCells count="54">
    <mergeCell ref="A1:C3"/>
    <mergeCell ref="D1:AG3"/>
    <mergeCell ref="AH1:AJ1"/>
    <mergeCell ref="AH2:AJ2"/>
    <mergeCell ref="AH3:AJ3"/>
    <mergeCell ref="R4:U4"/>
    <mergeCell ref="AD4:AF4"/>
    <mergeCell ref="AG4:AH4"/>
    <mergeCell ref="AI4:AJ4"/>
    <mergeCell ref="R5:U5"/>
    <mergeCell ref="R6:U6"/>
    <mergeCell ref="D7:R7"/>
    <mergeCell ref="S7:AF7"/>
    <mergeCell ref="A32:C32"/>
    <mergeCell ref="D32:R32"/>
    <mergeCell ref="S32:AF32"/>
    <mergeCell ref="A33:B54"/>
    <mergeCell ref="A55:C55"/>
    <mergeCell ref="AG55:AH55"/>
    <mergeCell ref="A56:C56"/>
    <mergeCell ref="AG56:AH57"/>
    <mergeCell ref="A57:C57"/>
    <mergeCell ref="D57:R57"/>
    <mergeCell ref="B59:H59"/>
    <mergeCell ref="L59:R59"/>
    <mergeCell ref="S59:AC59"/>
    <mergeCell ref="B60:J60"/>
    <mergeCell ref="L60:R63"/>
    <mergeCell ref="S60:AC63"/>
    <mergeCell ref="B61:J61"/>
    <mergeCell ref="B62:J62"/>
    <mergeCell ref="B63:J63"/>
    <mergeCell ref="B64:J64"/>
    <mergeCell ref="L64:R67"/>
    <mergeCell ref="S64:AC67"/>
    <mergeCell ref="B65:J65"/>
    <mergeCell ref="B66:J66"/>
    <mergeCell ref="B67:J67"/>
    <mergeCell ref="B68:J68"/>
    <mergeCell ref="L68:R69"/>
    <mergeCell ref="S68:AC69"/>
    <mergeCell ref="B69:J69"/>
    <mergeCell ref="A70:A71"/>
    <mergeCell ref="B70:H71"/>
    <mergeCell ref="B72:H72"/>
    <mergeCell ref="L72:R72"/>
    <mergeCell ref="S72:AC72"/>
    <mergeCell ref="B73:H73"/>
    <mergeCell ref="L73:R75"/>
    <mergeCell ref="S73:AC73"/>
    <mergeCell ref="B74:H74"/>
    <mergeCell ref="S74:AC74"/>
    <mergeCell ref="B75:H75"/>
    <mergeCell ref="S75:AC75"/>
  </mergeCells>
  <printOptions headings="false" gridLines="false" gridLinesSet="true" horizontalCentered="false" verticalCentered="false"/>
  <pageMargins left="0.25" right="0.25" top="0.220138888888889" bottom="0.320138888888889" header="0.511805555555555" footer="0.511805555555555"/>
  <pageSetup paperSize="1" scale="27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A20" activeCellId="0" sqref="A20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2.86"/>
    <col collapsed="false" customWidth="true" hidden="false" outlineLevel="0" max="3" min="3" style="0" width="54.71"/>
    <col collapsed="false" customWidth="true" hidden="false" outlineLevel="0" max="5" min="4" style="67" width="15.71"/>
    <col collapsed="false" customWidth="true" hidden="false" outlineLevel="0" max="6" min="6" style="67" width="19.85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8.85"/>
    <col collapsed="false" customWidth="true" hidden="false" outlineLevel="0" max="11" min="10" style="67" width="15"/>
    <col collapsed="false" customWidth="true" hidden="false" outlineLevel="0" max="13" min="13" style="0" width="34.13"/>
  </cols>
  <sheetData>
    <row r="1" s="403" customFormat="true" ht="69" hidden="false" customHeight="true" outlineLevel="0" collapsed="false">
      <c r="A1" s="313"/>
      <c r="B1" s="313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313"/>
      <c r="B2" s="313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313"/>
      <c r="B3" s="313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313"/>
      <c r="B4" s="313"/>
      <c r="C4" s="317" t="s">
        <v>866</v>
      </c>
      <c r="D4" s="318" t="str">
        <f aca="false">DEsc!D4</f>
        <v>Escolar</v>
      </c>
      <c r="E4" s="318"/>
      <c r="F4" s="318"/>
      <c r="G4" s="319" t="n">
        <f aca="false">DEsc!AG4</f>
        <v>46204</v>
      </c>
      <c r="H4" s="319"/>
      <c r="I4" s="319"/>
      <c r="J4" s="319"/>
      <c r="K4" s="319"/>
      <c r="L4" s="320"/>
      <c r="M4" s="321"/>
    </row>
    <row r="5" customFormat="false" ht="64.5" hidden="false" customHeight="true" outlineLevel="0" collapsed="false">
      <c r="A5" s="323" t="s">
        <v>867</v>
      </c>
      <c r="B5" s="323" t="s">
        <v>868</v>
      </c>
      <c r="C5" s="323" t="s">
        <v>869</v>
      </c>
      <c r="D5" s="323" t="s">
        <v>870</v>
      </c>
      <c r="E5" s="323" t="s">
        <v>871</v>
      </c>
      <c r="F5" s="323" t="s">
        <v>872</v>
      </c>
      <c r="G5" s="323" t="s">
        <v>728</v>
      </c>
      <c r="H5" s="323" t="s">
        <v>873</v>
      </c>
      <c r="I5" s="323" t="s">
        <v>874</v>
      </c>
      <c r="J5" s="323" t="s">
        <v>875</v>
      </c>
      <c r="K5" s="324" t="s">
        <v>876</v>
      </c>
      <c r="L5" s="324" t="s">
        <v>877</v>
      </c>
      <c r="M5" s="323" t="s">
        <v>878</v>
      </c>
    </row>
    <row r="6" s="268" customFormat="true" ht="42.75" hidden="false" customHeight="true" outlineLevel="0" collapsed="false">
      <c r="A6" s="325" t="n">
        <v>1</v>
      </c>
      <c r="B6" s="326" t="s">
        <v>226</v>
      </c>
      <c r="C6" s="327" t="s">
        <v>879</v>
      </c>
      <c r="D6" s="328" t="n">
        <v>0.0138888888888889</v>
      </c>
      <c r="E6" s="329" t="n">
        <f aca="false">DEsc!AF31-DEsc!AF55</f>
        <v>0</v>
      </c>
      <c r="F6" s="330" t="n">
        <f aca="false">D6*E6</f>
        <v>0</v>
      </c>
      <c r="G6" s="331"/>
      <c r="H6" s="332" t="n">
        <v>0.583333333333333</v>
      </c>
      <c r="I6" s="332" t="str">
        <f aca="false">IF(E6=0,"",H$6+F6)</f>
        <v/>
      </c>
      <c r="J6" s="333"/>
      <c r="K6" s="334"/>
      <c r="L6" s="335" t="str">
        <f aca="false">IF(E6=0,"",K6/E6)</f>
        <v/>
      </c>
      <c r="M6" s="333"/>
    </row>
    <row r="7" s="268" customFormat="true" ht="42.75" hidden="false" customHeight="true" outlineLevel="0" collapsed="false">
      <c r="A7" s="325" t="n">
        <v>3</v>
      </c>
      <c r="B7" s="326"/>
      <c r="C7" s="327" t="s">
        <v>827</v>
      </c>
      <c r="D7" s="328" t="n">
        <v>0.00694444444444444</v>
      </c>
      <c r="E7" s="329" t="n">
        <f aca="false">DEsc!AA31-DEsc!AA55</f>
        <v>0</v>
      </c>
      <c r="F7" s="330" t="n">
        <f aca="false">D7*E7</f>
        <v>0</v>
      </c>
      <c r="G7" s="331"/>
      <c r="H7" s="332"/>
      <c r="I7" s="332" t="str">
        <f aca="false">IF(E7=0,"",H$6+F7)</f>
        <v/>
      </c>
      <c r="J7" s="333"/>
      <c r="K7" s="334"/>
      <c r="L7" s="335" t="str">
        <f aca="false">IF(E7=0,"",K7/E7)</f>
        <v/>
      </c>
      <c r="M7" s="333"/>
    </row>
    <row r="8" s="268" customFormat="true" ht="42.75" hidden="false" customHeight="true" outlineLevel="0" collapsed="false">
      <c r="A8" s="325" t="n">
        <v>4</v>
      </c>
      <c r="B8" s="326"/>
      <c r="C8" s="327" t="s">
        <v>880</v>
      </c>
      <c r="D8" s="328" t="n">
        <v>1.00694444444444</v>
      </c>
      <c r="E8" s="329" t="n">
        <f aca="false">DEsc!AB31-DEsc!AB55</f>
        <v>0</v>
      </c>
      <c r="F8" s="330" t="n">
        <f aca="false">D8*E8</f>
        <v>0</v>
      </c>
      <c r="G8" s="331"/>
      <c r="H8" s="332"/>
      <c r="I8" s="332" t="str">
        <f aca="false">IF(E8=0,"",H$6+F8)</f>
        <v/>
      </c>
      <c r="J8" s="333"/>
      <c r="K8" s="334"/>
      <c r="L8" s="335" t="str">
        <f aca="false">IF(E8=0,"",K8/E8)</f>
        <v/>
      </c>
      <c r="M8" s="333"/>
    </row>
    <row r="9" s="268" customFormat="true" ht="42.75" hidden="false" customHeight="true" outlineLevel="0" collapsed="false">
      <c r="A9" s="325" t="n">
        <v>5</v>
      </c>
      <c r="B9" s="326"/>
      <c r="C9" s="327" t="s">
        <v>881</v>
      </c>
      <c r="D9" s="328" t="n">
        <v>1.00694444444444</v>
      </c>
      <c r="E9" s="557" t="n">
        <f aca="false">DEsc!X31-DEsc!X55</f>
        <v>0</v>
      </c>
      <c r="F9" s="330" t="n">
        <f aca="false">D9*E9</f>
        <v>0</v>
      </c>
      <c r="G9" s="331"/>
      <c r="H9" s="332"/>
      <c r="I9" s="332" t="str">
        <f aca="false">IF(E9=0,"",H$6+F9)</f>
        <v/>
      </c>
      <c r="J9" s="333"/>
      <c r="K9" s="334"/>
      <c r="L9" s="335" t="str">
        <f aca="false">IF(E9=0,"",K9/E9)</f>
        <v/>
      </c>
      <c r="M9" s="333"/>
    </row>
    <row r="10" s="268" customFormat="true" ht="42.75" hidden="false" customHeight="true" outlineLevel="0" collapsed="false">
      <c r="A10" s="325" t="n">
        <v>6</v>
      </c>
      <c r="B10" s="326"/>
      <c r="C10" s="327" t="s">
        <v>882</v>
      </c>
      <c r="D10" s="328" t="n">
        <v>1.00694444444444</v>
      </c>
      <c r="E10" s="557" t="n">
        <f aca="false">DEsc!Y31-DEsc!Y55</f>
        <v>0</v>
      </c>
      <c r="F10" s="330" t="n">
        <f aca="false">D10*E10</f>
        <v>0</v>
      </c>
      <c r="G10" s="331"/>
      <c r="H10" s="332"/>
      <c r="I10" s="332" t="str">
        <f aca="false">IF(E10=0,"",H$6+F10)</f>
        <v/>
      </c>
      <c r="J10" s="333"/>
      <c r="K10" s="334"/>
      <c r="L10" s="335" t="str">
        <f aca="false">IF(E10=0,"",K10/E10)</f>
        <v/>
      </c>
      <c r="M10" s="333"/>
    </row>
    <row r="11" s="268" customFormat="true" ht="42.75" hidden="false" customHeight="true" outlineLevel="0" collapsed="false">
      <c r="A11" s="325" t="n">
        <v>7</v>
      </c>
      <c r="B11" s="326"/>
      <c r="C11" s="327" t="s">
        <v>883</v>
      </c>
      <c r="D11" s="328" t="n">
        <v>1.00694444444444</v>
      </c>
      <c r="E11" s="557" t="n">
        <f aca="false">DEsc!Z31-DEsc!Z55</f>
        <v>0</v>
      </c>
      <c r="F11" s="330" t="n">
        <f aca="false">D11*E11</f>
        <v>0</v>
      </c>
      <c r="G11" s="331"/>
      <c r="H11" s="332"/>
      <c r="I11" s="332" t="str">
        <f aca="false">IF(E11=0,"",H$6+F11)</f>
        <v/>
      </c>
      <c r="J11" s="333"/>
      <c r="K11" s="334"/>
      <c r="L11" s="335" t="str">
        <f aca="false">IF(E11=0,"",K11/E11)</f>
        <v/>
      </c>
      <c r="M11" s="333"/>
    </row>
    <row r="12" s="268" customFormat="true" ht="42.75" hidden="false" customHeight="true" outlineLevel="0" collapsed="false">
      <c r="A12" s="325" t="n">
        <v>8</v>
      </c>
      <c r="B12" s="326"/>
      <c r="C12" s="558" t="s">
        <v>884</v>
      </c>
      <c r="D12" s="328" t="n">
        <v>0.00694444444444444</v>
      </c>
      <c r="E12" s="329" t="n">
        <f aca="false">DEsc!W31-DEsc!W55</f>
        <v>0</v>
      </c>
      <c r="F12" s="330" t="n">
        <f aca="false">D12*E12</f>
        <v>0</v>
      </c>
      <c r="G12" s="331"/>
      <c r="H12" s="332"/>
      <c r="I12" s="332" t="str">
        <f aca="false">IF(E12=0,"",H$6+F12)</f>
        <v/>
      </c>
      <c r="J12" s="333"/>
      <c r="K12" s="334"/>
      <c r="L12" s="335" t="str">
        <f aca="false">IF(E12=0,"",K12/E12)</f>
        <v/>
      </c>
      <c r="M12" s="333"/>
    </row>
    <row r="13" s="268" customFormat="true" ht="42.75" hidden="false" customHeight="true" outlineLevel="0" collapsed="false">
      <c r="A13" s="325" t="n">
        <v>9</v>
      </c>
      <c r="B13" s="326"/>
      <c r="C13" s="558" t="s">
        <v>885</v>
      </c>
      <c r="D13" s="328" t="n">
        <v>0.00694444444444444</v>
      </c>
      <c r="E13" s="329" t="n">
        <f aca="false">DEsc!AD31-DEsc!AD55</f>
        <v>0</v>
      </c>
      <c r="F13" s="330" t="n">
        <f aca="false">D13*E13</f>
        <v>0</v>
      </c>
      <c r="G13" s="331"/>
      <c r="H13" s="332"/>
      <c r="I13" s="332" t="str">
        <f aca="false">IF(E13=0,"",H$6+F13)</f>
        <v/>
      </c>
      <c r="J13" s="333"/>
      <c r="K13" s="334"/>
      <c r="L13" s="335" t="str">
        <f aca="false">IF(E13=0,"",K13/E13)</f>
        <v/>
      </c>
      <c r="M13" s="333"/>
    </row>
    <row r="14" s="268" customFormat="true" ht="42.75" hidden="false" customHeight="true" outlineLevel="0" collapsed="false">
      <c r="A14" s="325" t="n">
        <v>10</v>
      </c>
      <c r="B14" s="326"/>
      <c r="C14" s="558" t="s">
        <v>886</v>
      </c>
      <c r="D14" s="328" t="n">
        <v>0.00694444444444444</v>
      </c>
      <c r="E14" s="329" t="n">
        <f aca="false">DEsc!AE31-DEsc!AE55</f>
        <v>0</v>
      </c>
      <c r="F14" s="330" t="n">
        <f aca="false">D14*E14</f>
        <v>0</v>
      </c>
      <c r="G14" s="331"/>
      <c r="H14" s="332"/>
      <c r="I14" s="332" t="str">
        <f aca="false">IF(E14=0,"",H$6+F14)</f>
        <v/>
      </c>
      <c r="J14" s="333"/>
      <c r="K14" s="334"/>
      <c r="L14" s="335" t="str">
        <f aca="false">IF(E14=0,"",K14/E14)</f>
        <v/>
      </c>
      <c r="M14" s="333"/>
    </row>
    <row r="15" s="268" customFormat="true" ht="42.75" hidden="false" customHeight="true" outlineLevel="0" collapsed="false">
      <c r="A15" s="325" t="n">
        <v>11</v>
      </c>
      <c r="B15" s="326"/>
      <c r="C15" s="558" t="s">
        <v>829</v>
      </c>
      <c r="D15" s="328" t="n">
        <v>0.00694444444444444</v>
      </c>
      <c r="E15" s="329" t="n">
        <f aca="false">DEsc!AC31-DEsc!AC55</f>
        <v>0</v>
      </c>
      <c r="F15" s="330" t="n">
        <f aca="false">D15*E15</f>
        <v>0</v>
      </c>
      <c r="G15" s="331"/>
      <c r="H15" s="332"/>
      <c r="I15" s="332" t="str">
        <f aca="false">IF(E15=0,"",H$6+F15)</f>
        <v/>
      </c>
      <c r="J15" s="333"/>
      <c r="K15" s="334"/>
      <c r="L15" s="335" t="str">
        <f aca="false">IF(E15=0,"",K15/E15)</f>
        <v/>
      </c>
      <c r="M15" s="333"/>
    </row>
    <row r="16" s="268" customFormat="true" ht="42.75" hidden="false" customHeight="true" outlineLevel="0" collapsed="false">
      <c r="A16" s="325" t="n">
        <v>12</v>
      </c>
      <c r="B16" s="326" t="s">
        <v>887</v>
      </c>
      <c r="C16" s="558" t="s">
        <v>888</v>
      </c>
      <c r="D16" s="342" t="n">
        <v>0.00208333333333333</v>
      </c>
      <c r="E16" s="329" t="n">
        <f aca="false">DEsc!F31-DEsc!F55</f>
        <v>0</v>
      </c>
      <c r="F16" s="330" t="n">
        <f aca="false">D16*E16</f>
        <v>0</v>
      </c>
      <c r="G16" s="331"/>
      <c r="H16" s="332"/>
      <c r="I16" s="332" t="str">
        <f aca="false">IF(E16=0,"",H$6+F16)</f>
        <v/>
      </c>
      <c r="J16" s="333"/>
      <c r="K16" s="334"/>
      <c r="L16" s="335" t="str">
        <f aca="false">IF(E16=0,"",K16/E16)</f>
        <v/>
      </c>
      <c r="M16" s="333"/>
    </row>
    <row r="17" s="268" customFormat="true" ht="42.75" hidden="false" customHeight="true" outlineLevel="0" collapsed="false">
      <c r="A17" s="325" t="n">
        <v>13</v>
      </c>
      <c r="B17" s="326"/>
      <c r="C17" s="340" t="s">
        <v>889</v>
      </c>
      <c r="D17" s="328" t="n">
        <v>0.0138888888888889</v>
      </c>
      <c r="E17" s="329" t="n">
        <f aca="false">DEsc!I31-DEsc!I55</f>
        <v>0</v>
      </c>
      <c r="F17" s="330" t="n">
        <f aca="false">D17*E17</f>
        <v>0</v>
      </c>
      <c r="G17" s="331"/>
      <c r="H17" s="332"/>
      <c r="I17" s="332" t="str">
        <f aca="false">IF(E17=0,"",H$6+F17)</f>
        <v/>
      </c>
      <c r="J17" s="333"/>
      <c r="K17" s="334"/>
      <c r="L17" s="335" t="str">
        <f aca="false">IF(E17=0,"",K17/E17)</f>
        <v/>
      </c>
      <c r="M17" s="333"/>
    </row>
    <row r="18" s="268" customFormat="true" ht="42.75" hidden="false" customHeight="true" outlineLevel="0" collapsed="false">
      <c r="A18" s="325" t="n">
        <v>14</v>
      </c>
      <c r="B18" s="326"/>
      <c r="C18" s="340" t="s">
        <v>891</v>
      </c>
      <c r="D18" s="328" t="n">
        <v>0.0138888888888889</v>
      </c>
      <c r="E18" s="329" t="n">
        <f aca="false">DEsc!N31-DEsc!N55</f>
        <v>0</v>
      </c>
      <c r="F18" s="330" t="n">
        <f aca="false">D18*E18</f>
        <v>0</v>
      </c>
      <c r="G18" s="331"/>
      <c r="H18" s="332"/>
      <c r="I18" s="332" t="str">
        <f aca="false">IF(E18=0,"",H$6+F18)</f>
        <v/>
      </c>
      <c r="J18" s="333"/>
      <c r="K18" s="334"/>
      <c r="L18" s="335" t="str">
        <f aca="false">IF(E18=0,"",K18/E18)</f>
        <v/>
      </c>
      <c r="M18" s="333"/>
    </row>
    <row r="19" s="268" customFormat="true" ht="42.75" hidden="false" customHeight="true" outlineLevel="0" collapsed="false">
      <c r="A19" s="325" t="n">
        <v>15</v>
      </c>
      <c r="B19" s="326"/>
      <c r="C19" s="340" t="s">
        <v>890</v>
      </c>
      <c r="D19" s="328" t="n">
        <v>0.0138888888888889</v>
      </c>
      <c r="E19" s="329" t="n">
        <f aca="false">DEsc!J31-DEsc!J55</f>
        <v>0</v>
      </c>
      <c r="F19" s="330" t="n">
        <f aca="false">D19*E19</f>
        <v>0</v>
      </c>
      <c r="G19" s="331"/>
      <c r="H19" s="332"/>
      <c r="I19" s="332" t="str">
        <f aca="false">IF(E19=0,"",H$6+F19)</f>
        <v/>
      </c>
      <c r="J19" s="333"/>
      <c r="K19" s="334"/>
      <c r="L19" s="335" t="str">
        <f aca="false">IF(E19=0,"",K19/E19)</f>
        <v/>
      </c>
      <c r="M19" s="333"/>
    </row>
    <row r="20" s="268" customFormat="true" ht="42.75" hidden="false" customHeight="true" outlineLevel="0" collapsed="false">
      <c r="A20" s="325" t="n">
        <v>16</v>
      </c>
      <c r="B20" s="326"/>
      <c r="C20" s="558" t="s">
        <v>892</v>
      </c>
      <c r="D20" s="328" t="n">
        <v>0.0138888888888889</v>
      </c>
      <c r="E20" s="329" t="n">
        <f aca="false">DEsc!L31-DEsc!L55</f>
        <v>0</v>
      </c>
      <c r="F20" s="330" t="n">
        <f aca="false">D20*E20</f>
        <v>0</v>
      </c>
      <c r="G20" s="331"/>
      <c r="H20" s="332"/>
      <c r="I20" s="332" t="str">
        <f aca="false">IF(E20=0,"",H$6+F20)</f>
        <v/>
      </c>
      <c r="J20" s="333"/>
      <c r="K20" s="334"/>
      <c r="L20" s="335" t="str">
        <f aca="false">IF(E20=0,"",K20/E20)</f>
        <v/>
      </c>
      <c r="M20" s="333"/>
    </row>
    <row r="21" s="268" customFormat="true" ht="42.75" hidden="false" customHeight="true" outlineLevel="0" collapsed="false">
      <c r="A21" s="325" t="n">
        <v>17</v>
      </c>
      <c r="B21" s="326"/>
      <c r="C21" s="340" t="s">
        <v>893</v>
      </c>
      <c r="D21" s="328" t="n">
        <v>0.0138888888888889</v>
      </c>
      <c r="E21" s="329" t="n">
        <f aca="false">DEsc!K31-DEsc!K55</f>
        <v>0</v>
      </c>
      <c r="F21" s="330" t="n">
        <f aca="false">D21*E21</f>
        <v>0</v>
      </c>
      <c r="G21" s="331"/>
      <c r="H21" s="332"/>
      <c r="I21" s="332"/>
      <c r="J21" s="333"/>
      <c r="K21" s="334"/>
      <c r="L21" s="335"/>
      <c r="M21" s="333"/>
    </row>
    <row r="22" s="268" customFormat="true" ht="42.75" hidden="false" customHeight="true" outlineLevel="0" collapsed="false">
      <c r="A22" s="325" t="n">
        <v>18</v>
      </c>
      <c r="B22" s="326" t="s">
        <v>894</v>
      </c>
      <c r="C22" s="558" t="s">
        <v>895</v>
      </c>
      <c r="D22" s="342" t="n">
        <v>0.00347222222222222</v>
      </c>
      <c r="E22" s="329" t="n">
        <f aca="false">DEsc!H31-DEsc!H55</f>
        <v>0</v>
      </c>
      <c r="F22" s="330" t="n">
        <f aca="false">D22*E22</f>
        <v>0</v>
      </c>
      <c r="G22" s="331"/>
      <c r="H22" s="332"/>
      <c r="I22" s="332" t="str">
        <f aca="false">IF(E22=0,"",H$6+F22)</f>
        <v/>
      </c>
      <c r="J22" s="343"/>
      <c r="K22" s="334"/>
      <c r="L22" s="335" t="str">
        <f aca="false">IF(E22=0,"",K22/E22)</f>
        <v/>
      </c>
      <c r="M22" s="343"/>
    </row>
    <row r="23" s="268" customFormat="true" ht="51" hidden="false" customHeight="true" outlineLevel="0" collapsed="false">
      <c r="A23" s="325" t="n">
        <v>19</v>
      </c>
      <c r="B23" s="326" t="s">
        <v>896</v>
      </c>
      <c r="C23" s="558" t="s">
        <v>897</v>
      </c>
      <c r="D23" s="328" t="n">
        <v>0.00694444444444444</v>
      </c>
      <c r="E23" s="329" t="n">
        <f aca="false">DEsc!G31-DEsc!G55</f>
        <v>0</v>
      </c>
      <c r="F23" s="330" t="n">
        <f aca="false">D23*E23</f>
        <v>0</v>
      </c>
      <c r="G23" s="331"/>
      <c r="H23" s="332"/>
      <c r="I23" s="332" t="str">
        <f aca="false">IF(E23=0,"",H$6+F23)</f>
        <v/>
      </c>
      <c r="J23" s="343"/>
      <c r="K23" s="334"/>
      <c r="L23" s="335" t="str">
        <f aca="false">IF(E23=0,"",K23/E23)</f>
        <v/>
      </c>
      <c r="M23" s="343"/>
    </row>
    <row r="24" s="268" customFormat="true" ht="42.75" hidden="false" customHeight="true" outlineLevel="0" collapsed="false">
      <c r="A24" s="325" t="n">
        <v>20</v>
      </c>
      <c r="B24" s="326" t="s">
        <v>759</v>
      </c>
      <c r="C24" s="558" t="s">
        <v>898</v>
      </c>
      <c r="D24" s="328" t="n">
        <v>0.0138888888888889</v>
      </c>
      <c r="E24" s="329" t="n">
        <f aca="false">DEsc!S31-DEsc!S55</f>
        <v>0</v>
      </c>
      <c r="F24" s="330" t="n">
        <f aca="false">D24*E24</f>
        <v>0</v>
      </c>
      <c r="G24" s="331"/>
      <c r="H24" s="332"/>
      <c r="I24" s="332" t="str">
        <f aca="false">IF(E24=0,"",H$6+F24)</f>
        <v/>
      </c>
      <c r="J24" s="333"/>
      <c r="K24" s="334"/>
      <c r="L24" s="335" t="str">
        <f aca="false">IF(E24=0,"",K24/E24)</f>
        <v/>
      </c>
      <c r="M24" s="333"/>
    </row>
    <row r="25" s="268" customFormat="true" ht="42.75" hidden="false" customHeight="true" outlineLevel="0" collapsed="false">
      <c r="A25" s="325" t="n">
        <v>21</v>
      </c>
      <c r="B25" s="326"/>
      <c r="C25" s="558" t="s">
        <v>899</v>
      </c>
      <c r="D25" s="342" t="n">
        <v>0.00138888888888889</v>
      </c>
      <c r="E25" s="329" t="n">
        <f aca="false">DEsc!D31-DEsc!D55</f>
        <v>0</v>
      </c>
      <c r="F25" s="330" t="n">
        <f aca="false">D25*E25</f>
        <v>0</v>
      </c>
      <c r="G25" s="331"/>
      <c r="H25" s="332"/>
      <c r="I25" s="332" t="str">
        <f aca="false">IF(E25=0,"",H$6+F25)</f>
        <v/>
      </c>
      <c r="J25" s="333"/>
      <c r="K25" s="334"/>
      <c r="L25" s="335" t="str">
        <f aca="false">IF(E25=0,"",K25/E25)</f>
        <v/>
      </c>
      <c r="M25" s="333"/>
    </row>
    <row r="26" s="268" customFormat="true" ht="42.75" hidden="false" customHeight="true" outlineLevel="0" collapsed="false">
      <c r="A26" s="325" t="n">
        <v>22</v>
      </c>
      <c r="B26" s="326"/>
      <c r="C26" s="341" t="s">
        <v>900</v>
      </c>
      <c r="D26" s="342" t="n">
        <v>0.00138888888888889</v>
      </c>
      <c r="E26" s="329" t="n">
        <f aca="false">DEsc!E31-DEsc!E55</f>
        <v>0</v>
      </c>
      <c r="F26" s="330" t="n">
        <f aca="false">D26*E26</f>
        <v>0</v>
      </c>
      <c r="G26" s="331"/>
      <c r="H26" s="332"/>
      <c r="I26" s="332"/>
      <c r="J26" s="333"/>
      <c r="K26" s="334"/>
      <c r="L26" s="335"/>
      <c r="M26" s="333"/>
    </row>
    <row r="27" customFormat="false" ht="18.75" hidden="false" customHeight="true" outlineLevel="0" collapsed="false">
      <c r="E27" s="425" t="n">
        <f aca="false">SUM(E6:E25)</f>
        <v>0</v>
      </c>
      <c r="F27" s="118"/>
      <c r="G27" s="426"/>
      <c r="H27" s="86"/>
      <c r="I27" s="86"/>
      <c r="J27" s="118"/>
      <c r="K27" s="118"/>
      <c r="L27" s="346" t="str">
        <f aca="false">IF(E27=0,"",AVERAGE(L6:L25))</f>
        <v/>
      </c>
    </row>
    <row r="28" customFormat="false" ht="23.25" hidden="false" customHeight="false" outlineLevel="0" collapsed="false">
      <c r="E28" s="118"/>
      <c r="F28" s="118"/>
      <c r="G28" s="426"/>
      <c r="H28" s="86"/>
      <c r="I28" s="86"/>
      <c r="J28" s="118"/>
      <c r="K28" s="118"/>
      <c r="L28" s="346"/>
    </row>
    <row r="29" customFormat="false" ht="23.25" hidden="false" customHeight="false" outlineLevel="0" collapsed="false">
      <c r="E29" s="118"/>
      <c r="F29" s="118"/>
      <c r="G29" s="426"/>
      <c r="H29" s="86"/>
      <c r="I29" s="86"/>
      <c r="J29" s="118"/>
      <c r="K29" s="118"/>
      <c r="L29" s="346"/>
    </row>
    <row r="30" customFormat="false" ht="39.75" hidden="false" customHeight="true" outlineLevel="0" collapsed="false">
      <c r="B30" s="348" t="s">
        <v>901</v>
      </c>
      <c r="C30" s="348"/>
      <c r="D30" s="323" t="s">
        <v>902</v>
      </c>
      <c r="E30" s="323"/>
      <c r="F30" s="323" t="s">
        <v>903</v>
      </c>
      <c r="G30" s="348" t="s">
        <v>904</v>
      </c>
      <c r="H30" s="348"/>
      <c r="I30" s="348" t="s">
        <v>905</v>
      </c>
      <c r="J30" s="348"/>
      <c r="K30" s="349"/>
    </row>
    <row r="31" customFormat="false" ht="39.75" hidden="false" customHeight="true" outlineLevel="0" collapsed="false">
      <c r="B31" s="559" t="s">
        <v>906</v>
      </c>
      <c r="C31" s="559"/>
      <c r="D31" s="559"/>
      <c r="E31" s="559"/>
      <c r="F31" s="559"/>
      <c r="G31" s="352"/>
      <c r="H31" s="353"/>
      <c r="I31" s="560"/>
      <c r="J31" s="561"/>
      <c r="K31" s="349"/>
    </row>
    <row r="32" customFormat="false" ht="39.75" hidden="false" customHeight="true" outlineLevel="0" collapsed="false">
      <c r="B32" s="559" t="s">
        <v>907</v>
      </c>
      <c r="C32" s="559"/>
      <c r="D32" s="562"/>
      <c r="E32" s="562"/>
      <c r="F32" s="559"/>
      <c r="G32" s="352"/>
      <c r="H32" s="353"/>
      <c r="I32" s="563"/>
      <c r="J32" s="563"/>
    </row>
  </sheetData>
  <mergeCells count="21">
    <mergeCell ref="A1:B4"/>
    <mergeCell ref="C1:J3"/>
    <mergeCell ref="K1:M1"/>
    <mergeCell ref="K2:M2"/>
    <mergeCell ref="K3:M3"/>
    <mergeCell ref="D4:F4"/>
    <mergeCell ref="G4:K4"/>
    <mergeCell ref="B6:B15"/>
    <mergeCell ref="H6:H25"/>
    <mergeCell ref="B16:B21"/>
    <mergeCell ref="B24:B26"/>
    <mergeCell ref="L27:L29"/>
    <mergeCell ref="B30:C30"/>
    <mergeCell ref="D30:E30"/>
    <mergeCell ref="G30:H30"/>
    <mergeCell ref="I30:J30"/>
    <mergeCell ref="B31:C31"/>
    <mergeCell ref="D31:E31"/>
    <mergeCell ref="B32:C32"/>
    <mergeCell ref="D32:E32"/>
    <mergeCell ref="I32:J32"/>
  </mergeCells>
  <printOptions headings="false" gridLines="false" gridLinesSet="true" horizontalCentered="false" verticalCentered="false"/>
  <pageMargins left="0.35" right="0.259722222222222" top="0.511111111111111" bottom="0.598611111111111" header="0.25" footer="0.329861111111111"/>
  <pageSetup paperSize="1" scale="4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E49"/>
  <sheetViews>
    <sheetView showFormulas="false" showGridLines="false" showRowColHeaders="true" showZeros="true" rightToLeft="false" tabSelected="false" showOutlineSymbols="true" defaultGridColor="true" view="pageBreakPreview" topLeftCell="C4" colorId="64" zoomScale="32" zoomScaleNormal="32" zoomScalePageLayoutView="32" workbookViewId="0">
      <selection pane="topLeft" activeCell="D6" activeCellId="0" sqref="D6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24.41"/>
    <col collapsed="false" customWidth="true" hidden="false" outlineLevel="0" max="3" min="3" style="0" width="17"/>
    <col collapsed="false" customWidth="true" hidden="false" outlineLevel="0" max="4" min="4" style="0" width="68.42"/>
    <col collapsed="false" customWidth="true" hidden="false" outlineLevel="0" max="5" min="5" style="67" width="59.14"/>
    <col collapsed="false" customWidth="true" hidden="false" outlineLevel="0" max="6" min="6" style="67" width="10.29"/>
    <col collapsed="false" customWidth="true" hidden="false" outlineLevel="0" max="7" min="7" style="68" width="13.02"/>
    <col collapsed="false" customWidth="true" hidden="false" outlineLevel="0" max="8" min="8" style="67" width="11.71"/>
    <col collapsed="false" customWidth="true" hidden="false" outlineLevel="0" max="9" min="9" style="67" width="14.57"/>
    <col collapsed="false" customWidth="true" hidden="false" outlineLevel="0" max="10" min="10" style="67" width="24.57"/>
    <col collapsed="false" customWidth="true" hidden="false" outlineLevel="0" max="11" min="11" style="69" width="11.99"/>
    <col collapsed="false" customWidth="true" hidden="false" outlineLevel="0" max="13" min="13" style="70" width="11.99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24.75" hidden="false" customHeight="true" outlineLevel="0" collapsed="false">
      <c r="B4" s="74" t="s">
        <v>85</v>
      </c>
      <c r="C4" s="74"/>
      <c r="D4" s="75" t="s">
        <v>712</v>
      </c>
      <c r="E4" s="76"/>
      <c r="F4" s="76"/>
      <c r="H4" s="76"/>
      <c r="I4" s="76"/>
      <c r="J4" s="77"/>
    </row>
    <row r="5" customFormat="false" ht="24.75" hidden="false" customHeight="true" outlineLevel="0" collapsed="false">
      <c r="B5" s="74" t="s">
        <v>713</v>
      </c>
      <c r="C5" s="74"/>
      <c r="D5" s="78" t="s">
        <v>912</v>
      </c>
      <c r="E5" s="74" t="s">
        <v>715</v>
      </c>
      <c r="F5" s="79" t="s">
        <v>908</v>
      </c>
      <c r="G5" s="79"/>
      <c r="H5" s="79"/>
      <c r="I5" s="79"/>
      <c r="J5" s="79"/>
    </row>
    <row r="6" customFormat="false" ht="24.75" hidden="false" customHeight="true" outlineLevel="0" collapsed="false">
      <c r="B6" s="74" t="s">
        <v>717</v>
      </c>
      <c r="C6" s="74"/>
      <c r="D6" s="75" t="s">
        <v>913</v>
      </c>
      <c r="E6" s="74" t="s">
        <v>719</v>
      </c>
      <c r="F6" s="79" t="s">
        <v>720</v>
      </c>
      <c r="G6" s="79"/>
      <c r="H6" s="79"/>
      <c r="I6" s="79"/>
      <c r="J6" s="79"/>
      <c r="M6" s="70" t="s">
        <v>35</v>
      </c>
    </row>
    <row r="7" customFormat="false" ht="24.75" hidden="false" customHeight="true" outlineLevel="0" collapsed="false">
      <c r="A7" s="80"/>
      <c r="B7" s="81" t="s">
        <v>721</v>
      </c>
      <c r="C7" s="81"/>
      <c r="D7" s="82" t="s">
        <v>722</v>
      </c>
      <c r="E7" s="81" t="s">
        <v>723</v>
      </c>
      <c r="F7" s="79"/>
      <c r="G7" s="79"/>
      <c r="H7" s="79"/>
      <c r="I7" s="79"/>
      <c r="J7" s="79"/>
      <c r="K7" s="83"/>
      <c r="L7" s="80"/>
      <c r="M7" s="80" t="s">
        <v>724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4"/>
      <c r="AC7" s="84"/>
      <c r="AD7" s="84"/>
      <c r="AE7" s="84"/>
    </row>
    <row r="8" customFormat="false" ht="24.75" hidden="false" customHeight="true" outlineLevel="0" collapsed="false">
      <c r="A8" s="80"/>
      <c r="B8" s="81" t="s">
        <v>725</v>
      </c>
      <c r="C8" s="81"/>
      <c r="D8" s="82" t="n">
        <v>1752</v>
      </c>
      <c r="E8" s="81" t="s">
        <v>726</v>
      </c>
      <c r="F8" s="79" t="s">
        <v>720</v>
      </c>
      <c r="G8" s="79"/>
      <c r="H8" s="79"/>
      <c r="I8" s="79"/>
      <c r="J8" s="79"/>
      <c r="K8" s="83"/>
      <c r="L8" s="80"/>
      <c r="M8" s="80" t="s">
        <v>727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4"/>
      <c r="AC8" s="84"/>
      <c r="AD8" s="84"/>
      <c r="AE8" s="84"/>
    </row>
    <row r="9" customFormat="false" ht="6" hidden="false" customHeight="true" outlineLevel="0" collapsed="false">
      <c r="A9" s="80"/>
      <c r="B9" s="80"/>
      <c r="C9" s="80"/>
      <c r="D9" s="85"/>
      <c r="E9" s="86"/>
      <c r="F9" s="87"/>
      <c r="G9" s="88"/>
      <c r="H9" s="89"/>
      <c r="I9" s="89"/>
      <c r="J9" s="87"/>
      <c r="K9" s="83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4"/>
      <c r="AC9" s="84"/>
      <c r="AD9" s="84"/>
      <c r="AE9" s="84"/>
    </row>
    <row r="10" customFormat="false" ht="6" hidden="false" customHeight="true" outlineLevel="0" collapsed="false">
      <c r="A10" s="80"/>
      <c r="B10" s="86"/>
      <c r="C10" s="86"/>
      <c r="D10" s="83"/>
      <c r="E10" s="83"/>
      <c r="F10" s="86"/>
      <c r="G10" s="90"/>
      <c r="H10" s="86"/>
      <c r="I10" s="86"/>
      <c r="J10" s="86"/>
      <c r="K10" s="83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4"/>
      <c r="AC10" s="84"/>
      <c r="AD10" s="84"/>
      <c r="AE10" s="84"/>
    </row>
    <row r="11" s="99" customFormat="true" ht="27.75" hidden="false" customHeight="true" outlineLevel="0" collapsed="false">
      <c r="A11" s="80"/>
      <c r="B11" s="91" t="s">
        <v>728</v>
      </c>
      <c r="C11" s="92" t="s">
        <v>729</v>
      </c>
      <c r="D11" s="93" t="s">
        <v>730</v>
      </c>
      <c r="E11" s="94" t="s">
        <v>731</v>
      </c>
      <c r="F11" s="93" t="s">
        <v>732</v>
      </c>
      <c r="G11" s="95" t="s">
        <v>733</v>
      </c>
      <c r="H11" s="94" t="s">
        <v>734</v>
      </c>
      <c r="I11" s="92" t="s">
        <v>735</v>
      </c>
      <c r="J11" s="92" t="s">
        <v>736</v>
      </c>
      <c r="K11" s="96" t="s">
        <v>737</v>
      </c>
      <c r="L11" s="97" t="s">
        <v>738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98"/>
      <c r="AC11" s="98"/>
      <c r="AD11" s="98"/>
      <c r="AE11" s="98"/>
    </row>
    <row r="12" s="99" customFormat="true" ht="27.75" hidden="false" customHeight="true" outlineLevel="0" collapsed="false">
      <c r="A12" s="80"/>
      <c r="B12" s="100" t="s">
        <v>739</v>
      </c>
      <c r="C12" s="92"/>
      <c r="D12" s="101" t="s">
        <v>740</v>
      </c>
      <c r="E12" s="94"/>
      <c r="F12" s="102" t="n">
        <f aca="false">DSan!B31</f>
        <v>2957</v>
      </c>
      <c r="G12" s="95"/>
      <c r="H12" s="94"/>
      <c r="I12" s="92"/>
      <c r="J12" s="92"/>
      <c r="K12" s="96"/>
      <c r="L12" s="97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98"/>
      <c r="AC12" s="98"/>
      <c r="AD12" s="98"/>
      <c r="AE12" s="98"/>
    </row>
    <row r="13" s="99" customFormat="true" ht="27.75" hidden="false" customHeight="true" outlineLevel="0" collapsed="false">
      <c r="A13" s="80"/>
      <c r="B13" s="100" t="s">
        <v>739</v>
      </c>
      <c r="C13" s="92"/>
      <c r="D13" s="101" t="s">
        <v>741</v>
      </c>
      <c r="E13" s="94"/>
      <c r="F13" s="102" t="n">
        <f aca="false">DSan!C31</f>
        <v>2957</v>
      </c>
      <c r="G13" s="103" t="n">
        <f aca="false">IF(F12=0,"",F13/F12)</f>
        <v>1</v>
      </c>
      <c r="H13" s="94"/>
      <c r="I13" s="94"/>
      <c r="J13" s="92"/>
      <c r="K13" s="96"/>
      <c r="L13" s="97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98"/>
      <c r="AC13" s="98"/>
      <c r="AD13" s="98"/>
      <c r="AE13" s="98"/>
    </row>
    <row r="14" s="99" customFormat="true" ht="27.75" hidden="false" customHeight="true" outlineLevel="0" collapsed="false">
      <c r="A14" s="80"/>
      <c r="B14" s="100" t="s">
        <v>739</v>
      </c>
      <c r="C14" s="92"/>
      <c r="D14" s="104" t="s">
        <v>742</v>
      </c>
      <c r="E14" s="94"/>
      <c r="F14" s="102"/>
      <c r="G14" s="95"/>
      <c r="H14" s="94"/>
      <c r="I14" s="92"/>
      <c r="J14" s="92"/>
      <c r="K14" s="96"/>
      <c r="L14" s="97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98"/>
      <c r="AC14" s="98"/>
      <c r="AD14" s="98"/>
      <c r="AE14" s="98"/>
    </row>
    <row r="15" s="99" customFormat="true" ht="27.75" hidden="false" customHeight="true" outlineLevel="0" collapsed="false">
      <c r="A15" s="80"/>
      <c r="B15" s="105" t="s">
        <v>739</v>
      </c>
      <c r="C15" s="92"/>
      <c r="D15" s="106" t="s">
        <v>743</v>
      </c>
      <c r="E15" s="94"/>
      <c r="F15" s="107"/>
      <c r="G15" s="108"/>
      <c r="H15" s="94"/>
      <c r="I15" s="92"/>
      <c r="J15" s="92"/>
      <c r="K15" s="96"/>
      <c r="L15" s="97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98"/>
      <c r="AC15" s="98"/>
      <c r="AD15" s="98"/>
      <c r="AE15" s="98"/>
    </row>
    <row r="16" s="99" customFormat="true" ht="60.75" hidden="false" customHeight="true" outlineLevel="0" collapsed="false">
      <c r="A16" s="80"/>
      <c r="B16" s="434" t="s">
        <v>744</v>
      </c>
      <c r="C16" s="435" t="s">
        <v>143</v>
      </c>
      <c r="D16" s="436" t="s">
        <v>745</v>
      </c>
      <c r="E16" s="437" t="s">
        <v>746</v>
      </c>
      <c r="F16" s="112" t="s">
        <v>747</v>
      </c>
      <c r="G16" s="438" t="str">
        <f aca="false">IF(F16="NA","",IF(F16="SI",1,0))</f>
        <v/>
      </c>
      <c r="H16" s="439" t="n">
        <v>100</v>
      </c>
      <c r="I16" s="440" t="str">
        <f aca="false">IF(G16="","",IF(G16=0,0,IF(G16&gt;0,(H16*G16))))</f>
        <v/>
      </c>
      <c r="J16" s="441" t="str">
        <f aca="false">IF(SUM(M16)=0,"-",SUM(I16)/SUM(M16))</f>
        <v>-</v>
      </c>
      <c r="K16" s="116" t="s">
        <v>748</v>
      </c>
      <c r="L16" s="117" t="s">
        <v>749</v>
      </c>
      <c r="M16" s="118" t="str">
        <f aca="false">IF(F16="NA","No aplica",H16)</f>
        <v>No aplica</v>
      </c>
      <c r="N16" s="119"/>
      <c r="O16" s="119"/>
      <c r="P16" s="119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98"/>
      <c r="AC16" s="98"/>
      <c r="AD16" s="98"/>
      <c r="AE16" s="98"/>
    </row>
    <row r="17" s="99" customFormat="true" ht="60.75" hidden="false" customHeight="true" outlineLevel="0" collapsed="false">
      <c r="A17" s="80"/>
      <c r="B17" s="442" t="s">
        <v>750</v>
      </c>
      <c r="C17" s="443" t="s">
        <v>114</v>
      </c>
      <c r="D17" s="444" t="s">
        <v>751</v>
      </c>
      <c r="E17" s="445" t="s">
        <v>752</v>
      </c>
      <c r="F17" s="123" t="s">
        <v>747</v>
      </c>
      <c r="G17" s="446" t="str">
        <f aca="false">IF(F17="NA","",IF(F17="SI",1,0))</f>
        <v/>
      </c>
      <c r="H17" s="443" t="n">
        <v>100</v>
      </c>
      <c r="I17" s="447" t="str">
        <f aca="false">IF(G17="","",IF(G17=0,0,IF(G17&gt;0,(H17*G17))))</f>
        <v/>
      </c>
      <c r="J17" s="448" t="str">
        <f aca="false">IF(SUM(M17)=0,"-",SUM(I17)/SUM(M17))</f>
        <v>-</v>
      </c>
      <c r="K17" s="116" t="s">
        <v>748</v>
      </c>
      <c r="L17" s="117" t="s">
        <v>753</v>
      </c>
      <c r="M17" s="118" t="str">
        <f aca="false">IF(F17="NA","No aplica",H17)</f>
        <v>No aplica</v>
      </c>
      <c r="N17" s="119"/>
      <c r="O17" s="119"/>
      <c r="P17" s="119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98"/>
      <c r="AC17" s="98"/>
      <c r="AD17" s="98"/>
      <c r="AE17" s="98"/>
    </row>
    <row r="18" s="99" customFormat="true" ht="60.75" hidden="false" customHeight="true" outlineLevel="0" collapsed="false">
      <c r="A18" s="80"/>
      <c r="B18" s="434" t="s">
        <v>754</v>
      </c>
      <c r="C18" s="435" t="s">
        <v>143</v>
      </c>
      <c r="D18" s="449" t="s">
        <v>755</v>
      </c>
      <c r="E18" s="450" t="s">
        <v>756</v>
      </c>
      <c r="F18" s="128" t="s">
        <v>747</v>
      </c>
      <c r="G18" s="451" t="str">
        <f aca="false">IF(F18="NA","",IF(F18="SI",1,0))</f>
        <v/>
      </c>
      <c r="H18" s="452" t="n">
        <v>50</v>
      </c>
      <c r="I18" s="453" t="str">
        <f aca="false">IF(G18="","",IF(G18=0,0,IF(G18&gt;0,(H18*G18))))</f>
        <v/>
      </c>
      <c r="J18" s="441" t="str">
        <f aca="false">IF(SUM(M18:M19)=0,"-",SUM(I18:I19)/SUM(M18:M19))</f>
        <v>-</v>
      </c>
      <c r="K18" s="116" t="s">
        <v>748</v>
      </c>
      <c r="L18" s="117" t="s">
        <v>749</v>
      </c>
      <c r="M18" s="118" t="str">
        <f aca="false">IF(F18="NA","No aplica",H18)</f>
        <v>No aplica</v>
      </c>
      <c r="N18" s="119"/>
      <c r="O18" s="119"/>
      <c r="P18" s="119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98"/>
      <c r="AC18" s="98"/>
      <c r="AD18" s="98"/>
      <c r="AE18" s="98"/>
    </row>
    <row r="19" s="99" customFormat="true" ht="60.75" hidden="false" customHeight="true" outlineLevel="0" collapsed="false">
      <c r="A19" s="80"/>
      <c r="B19" s="434"/>
      <c r="C19" s="435"/>
      <c r="D19" s="454" t="s">
        <v>757</v>
      </c>
      <c r="E19" s="455" t="s">
        <v>758</v>
      </c>
      <c r="F19" s="132" t="s">
        <v>747</v>
      </c>
      <c r="G19" s="456" t="str">
        <f aca="false">IF(F19="NA","",IF(F19="SI",1,0))</f>
        <v/>
      </c>
      <c r="H19" s="457" t="n">
        <v>50</v>
      </c>
      <c r="I19" s="458" t="str">
        <f aca="false">IF(G19="","",IF(G19=0,0,IF(G19&gt;0,(H19*G19))))</f>
        <v/>
      </c>
      <c r="J19" s="441"/>
      <c r="K19" s="116" t="s">
        <v>748</v>
      </c>
      <c r="L19" s="117" t="s">
        <v>749</v>
      </c>
      <c r="M19" s="118" t="str">
        <f aca="false">IF(F19="NA","No aplica",H19)</f>
        <v>No aplica</v>
      </c>
      <c r="N19" s="119"/>
      <c r="O19" s="119"/>
      <c r="P19" s="119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98"/>
      <c r="AC19" s="98"/>
      <c r="AD19" s="98"/>
      <c r="AE19" s="98"/>
    </row>
    <row r="20" s="99" customFormat="true" ht="47.25" hidden="false" customHeight="true" outlineLevel="0" collapsed="false">
      <c r="A20" s="80"/>
      <c r="B20" s="459" t="s">
        <v>759</v>
      </c>
      <c r="C20" s="460" t="s">
        <v>114</v>
      </c>
      <c r="D20" s="461" t="s">
        <v>760</v>
      </c>
      <c r="E20" s="462" t="s">
        <v>761</v>
      </c>
      <c r="F20" s="137" t="s">
        <v>747</v>
      </c>
      <c r="G20" s="463" t="str">
        <f aca="false">IF(F20="NA","",IF(F20="SI",1,0))</f>
        <v/>
      </c>
      <c r="H20" s="460" t="n">
        <v>10</v>
      </c>
      <c r="I20" s="464" t="str">
        <f aca="false">IF(G20="","",IF(G20=0,0,IF(G20&gt;0,(H20*G20))))</f>
        <v/>
      </c>
      <c r="J20" s="465" t="str">
        <f aca="false">IF(SUM(M20:M30)=0,"-",SUM(I20:I30)/SUM(M20:M30))</f>
        <v>-</v>
      </c>
      <c r="K20" s="116" t="s">
        <v>748</v>
      </c>
      <c r="L20" s="117" t="s">
        <v>762</v>
      </c>
      <c r="M20" s="118" t="str">
        <f aca="false">IF(F20="NA","No aplica",H20)</f>
        <v>No aplica</v>
      </c>
      <c r="N20" s="119"/>
      <c r="O20" s="119"/>
      <c r="P20" s="11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98"/>
      <c r="AC20" s="98"/>
      <c r="AD20" s="98"/>
      <c r="AE20" s="98"/>
    </row>
    <row r="21" s="99" customFormat="true" ht="47.25" hidden="false" customHeight="true" outlineLevel="0" collapsed="false">
      <c r="A21" s="80"/>
      <c r="B21" s="459"/>
      <c r="C21" s="460"/>
      <c r="D21" s="466" t="s">
        <v>763</v>
      </c>
      <c r="E21" s="467" t="s">
        <v>764</v>
      </c>
      <c r="F21" s="141" t="s">
        <v>747</v>
      </c>
      <c r="G21" s="468" t="str">
        <f aca="false">IF(F21="NA","",IF(F21&lt;20,1-(F21*5/100),IF(F21&gt;10,0)))</f>
        <v/>
      </c>
      <c r="H21" s="469" t="n">
        <v>12</v>
      </c>
      <c r="I21" s="470" t="str">
        <f aca="false">IF(G21="","",IF(G21=0,0,IF(G21&gt;0,(H21*G21))))</f>
        <v/>
      </c>
      <c r="J21" s="465"/>
      <c r="K21" s="116" t="s">
        <v>765</v>
      </c>
      <c r="L21" s="117" t="s">
        <v>749</v>
      </c>
      <c r="M21" s="144" t="str">
        <f aca="false">IF(F21="NA","No aplica",H21)</f>
        <v>No aplica</v>
      </c>
      <c r="N21" s="119"/>
      <c r="O21" s="119"/>
      <c r="P21" s="119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98"/>
      <c r="AC21" s="98"/>
      <c r="AD21" s="98"/>
      <c r="AE21" s="98"/>
    </row>
    <row r="22" s="99" customFormat="true" ht="47.25" hidden="false" customHeight="true" outlineLevel="0" collapsed="false">
      <c r="A22" s="80"/>
      <c r="B22" s="459"/>
      <c r="C22" s="460"/>
      <c r="D22" s="466"/>
      <c r="E22" s="467"/>
      <c r="F22" s="141"/>
      <c r="G22" s="468"/>
      <c r="H22" s="469"/>
      <c r="I22" s="470"/>
      <c r="J22" s="465"/>
      <c r="K22" s="116"/>
      <c r="L22" s="117"/>
      <c r="M22" s="144"/>
      <c r="N22" s="119"/>
      <c r="O22" s="119"/>
      <c r="P22" s="119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98"/>
      <c r="AC22" s="98"/>
      <c r="AD22" s="98"/>
      <c r="AE22" s="98"/>
    </row>
    <row r="23" s="99" customFormat="true" ht="47.25" hidden="false" customHeight="true" outlineLevel="0" collapsed="false">
      <c r="A23" s="80"/>
      <c r="B23" s="459"/>
      <c r="C23" s="460"/>
      <c r="D23" s="471" t="s">
        <v>766</v>
      </c>
      <c r="E23" s="467" t="s">
        <v>767</v>
      </c>
      <c r="F23" s="141" t="s">
        <v>747</v>
      </c>
      <c r="G23" s="468" t="str">
        <f aca="false">IF(F23="NA","",1-(F23/F14))</f>
        <v/>
      </c>
      <c r="H23" s="469" t="n">
        <v>10</v>
      </c>
      <c r="I23" s="470" t="str">
        <f aca="false">IF(G23="","",IF(G23=0,0,IF(G23&gt;0,(H23*G23))))</f>
        <v/>
      </c>
      <c r="J23" s="465"/>
      <c r="K23" s="116" t="s">
        <v>748</v>
      </c>
      <c r="L23" s="117" t="s">
        <v>749</v>
      </c>
      <c r="M23" s="118" t="str">
        <f aca="false">IF(F23="NA","No aplica",H23)</f>
        <v>No aplica</v>
      </c>
      <c r="N23" s="119"/>
      <c r="O23" s="119"/>
      <c r="P23" s="119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98"/>
      <c r="AC23" s="98"/>
      <c r="AD23" s="98"/>
      <c r="AE23" s="98"/>
    </row>
    <row r="24" s="99" customFormat="true" ht="60.75" hidden="false" customHeight="true" outlineLevel="0" collapsed="false">
      <c r="B24" s="459"/>
      <c r="C24" s="460"/>
      <c r="D24" s="466" t="s">
        <v>768</v>
      </c>
      <c r="E24" s="467" t="s">
        <v>746</v>
      </c>
      <c r="F24" s="142" t="s">
        <v>747</v>
      </c>
      <c r="G24" s="472" t="str">
        <f aca="false">IF(F24="NA","",IF(F24="SI",1,0))</f>
        <v/>
      </c>
      <c r="H24" s="467" t="n">
        <v>21</v>
      </c>
      <c r="I24" s="473" t="str">
        <f aca="false">IF(G24="","",IF(G24=0,0,IF(G24&gt;0,(H24*G24))))</f>
        <v/>
      </c>
      <c r="J24" s="465"/>
      <c r="K24" s="146" t="s">
        <v>769</v>
      </c>
      <c r="L24" s="147" t="s">
        <v>770</v>
      </c>
      <c r="M24" s="148" t="str">
        <f aca="false">IF(F24="NA","No aplica",H24)</f>
        <v>No aplica</v>
      </c>
    </row>
    <row r="25" s="99" customFormat="true" ht="60.75" hidden="false" customHeight="true" outlineLevel="0" collapsed="false">
      <c r="B25" s="459"/>
      <c r="C25" s="460"/>
      <c r="D25" s="466"/>
      <c r="E25" s="467"/>
      <c r="F25" s="142"/>
      <c r="G25" s="472"/>
      <c r="H25" s="467"/>
      <c r="I25" s="473"/>
      <c r="J25" s="465"/>
      <c r="K25" s="146"/>
      <c r="L25" s="147"/>
      <c r="M25" s="148"/>
    </row>
    <row r="26" s="99" customFormat="true" ht="48.75" hidden="false" customHeight="true" outlineLevel="0" collapsed="false">
      <c r="B26" s="459"/>
      <c r="C26" s="460"/>
      <c r="D26" s="474" t="s">
        <v>771</v>
      </c>
      <c r="E26" s="467" t="s">
        <v>772</v>
      </c>
      <c r="F26" s="142" t="s">
        <v>747</v>
      </c>
      <c r="G26" s="472" t="str">
        <f aca="false">IF(F26="NA","",IF(F26="SI",1,0))</f>
        <v/>
      </c>
      <c r="H26" s="467" t="n">
        <v>11</v>
      </c>
      <c r="I26" s="473" t="str">
        <f aca="false">IF(G26="","",IF(G26=0,0,IF(G26&gt;0,(H26*G26))))</f>
        <v/>
      </c>
      <c r="J26" s="465"/>
      <c r="K26" s="146" t="s">
        <v>769</v>
      </c>
      <c r="L26" s="147" t="s">
        <v>749</v>
      </c>
      <c r="M26" s="150" t="str">
        <f aca="false">IF(F26="NA","No aplica",H26)</f>
        <v>No aplica</v>
      </c>
    </row>
    <row r="27" s="99" customFormat="true" ht="48.75" hidden="false" customHeight="true" outlineLevel="0" collapsed="false">
      <c r="B27" s="459"/>
      <c r="C27" s="460"/>
      <c r="D27" s="475" t="s">
        <v>773</v>
      </c>
      <c r="E27" s="467" t="s">
        <v>746</v>
      </c>
      <c r="F27" s="142" t="s">
        <v>747</v>
      </c>
      <c r="G27" s="472" t="str">
        <f aca="false">IF(F27="NA","",IF(F27="Si",1,0))</f>
        <v/>
      </c>
      <c r="H27" s="467" t="n">
        <v>11</v>
      </c>
      <c r="I27" s="473" t="str">
        <f aca="false">IF(G27="","",IF(G27=0,0,IF(G27&gt;0,(H27*G27))))</f>
        <v/>
      </c>
      <c r="J27" s="465"/>
      <c r="K27" s="146" t="s">
        <v>769</v>
      </c>
      <c r="L27" s="147" t="s">
        <v>749</v>
      </c>
      <c r="M27" s="150" t="str">
        <f aca="false">IF(F27="NA","No aplica",H27)</f>
        <v>No aplica</v>
      </c>
    </row>
    <row r="28" s="80" customFormat="true" ht="48.75" hidden="false" customHeight="true" outlineLevel="0" collapsed="false">
      <c r="B28" s="459"/>
      <c r="C28" s="460"/>
      <c r="D28" s="475" t="s">
        <v>774</v>
      </c>
      <c r="E28" s="467" t="s">
        <v>746</v>
      </c>
      <c r="F28" s="142" t="s">
        <v>747</v>
      </c>
      <c r="G28" s="468" t="str">
        <f aca="false">IF(F28="NA","",IF(F28="Si",1,0))</f>
        <v/>
      </c>
      <c r="H28" s="469" t="n">
        <v>9</v>
      </c>
      <c r="I28" s="470" t="str">
        <f aca="false">IF(G28="","",IF(G28=0,0,IF(G28&gt;0,(H28*G28))))</f>
        <v/>
      </c>
      <c r="J28" s="465"/>
      <c r="K28" s="116" t="s">
        <v>769</v>
      </c>
      <c r="L28" s="117" t="s">
        <v>749</v>
      </c>
      <c r="M28" s="118" t="str">
        <f aca="false">IF(F28="NA","No aplica",H28)</f>
        <v>No aplica</v>
      </c>
      <c r="N28" s="119"/>
      <c r="O28" s="119"/>
      <c r="P28" s="119"/>
    </row>
    <row r="29" s="80" customFormat="true" ht="48.75" hidden="false" customHeight="true" outlineLevel="0" collapsed="false">
      <c r="B29" s="459"/>
      <c r="C29" s="460"/>
      <c r="D29" s="475" t="s">
        <v>775</v>
      </c>
      <c r="E29" s="467" t="s">
        <v>746</v>
      </c>
      <c r="F29" s="142" t="s">
        <v>747</v>
      </c>
      <c r="G29" s="468" t="str">
        <f aca="false">IF(F29="NA","",IF(F29="Si",1,0))</f>
        <v/>
      </c>
      <c r="H29" s="469" t="n">
        <v>8</v>
      </c>
      <c r="I29" s="470" t="str">
        <f aca="false">IF(G29="","",IF(G29=0,0,IF(G29&gt;0,(H29*G29))))</f>
        <v/>
      </c>
      <c r="J29" s="465"/>
      <c r="K29" s="116" t="s">
        <v>769</v>
      </c>
      <c r="L29" s="117" t="s">
        <v>776</v>
      </c>
      <c r="M29" s="118" t="str">
        <f aca="false">IF(F29="NA","No aplica",H29)</f>
        <v>No aplica</v>
      </c>
      <c r="N29" s="119"/>
      <c r="O29" s="119"/>
      <c r="P29" s="119"/>
    </row>
    <row r="30" s="99" customFormat="true" ht="48.75" hidden="false" customHeight="true" outlineLevel="0" collapsed="false">
      <c r="B30" s="459"/>
      <c r="C30" s="476" t="s">
        <v>143</v>
      </c>
      <c r="D30" s="477" t="s">
        <v>777</v>
      </c>
      <c r="E30" s="476" t="s">
        <v>746</v>
      </c>
      <c r="F30" s="154" t="s">
        <v>747</v>
      </c>
      <c r="G30" s="478" t="str">
        <f aca="false">IF(F30="NA","",IF(F30="SI",1,0))</f>
        <v/>
      </c>
      <c r="H30" s="476" t="n">
        <v>8</v>
      </c>
      <c r="I30" s="479" t="str">
        <f aca="false">IF(G30="","",IF(G30=0,0,IF(G30&gt;0,(H30*G30))))</f>
        <v/>
      </c>
      <c r="J30" s="465"/>
      <c r="K30" s="146" t="s">
        <v>769</v>
      </c>
      <c r="L30" s="147" t="s">
        <v>778</v>
      </c>
      <c r="M30" s="150" t="str">
        <f aca="false">IF(F30="NA","No aplica",H30)</f>
        <v>No aplica</v>
      </c>
    </row>
    <row r="31" s="99" customFormat="true" ht="39.75" hidden="false" customHeight="true" outlineLevel="0" collapsed="false">
      <c r="B31" s="480" t="s">
        <v>393</v>
      </c>
      <c r="C31" s="435" t="s">
        <v>779</v>
      </c>
      <c r="D31" s="449" t="s">
        <v>780</v>
      </c>
      <c r="E31" s="450" t="s">
        <v>746</v>
      </c>
      <c r="F31" s="127" t="s">
        <v>747</v>
      </c>
      <c r="G31" s="451" t="str">
        <f aca="false">IF(F31="NA","",IF(F31="SI",1,0))</f>
        <v/>
      </c>
      <c r="H31" s="452" t="n">
        <v>30</v>
      </c>
      <c r="I31" s="453" t="str">
        <f aca="false">IF(G31="","",IF(G31=0,0,IF(G31&gt;0,(H31*G31))))</f>
        <v/>
      </c>
      <c r="J31" s="481" t="str">
        <f aca="false">IF(SUM(M31:M33)=0,"-",SUM(I31:I33)/SUM(M31:M33))</f>
        <v>-</v>
      </c>
      <c r="K31" s="116" t="s">
        <v>769</v>
      </c>
      <c r="L31" s="117" t="s">
        <v>749</v>
      </c>
      <c r="M31" s="118" t="str">
        <f aca="false">IF(F31="NA","No aplica",H31)</f>
        <v>No aplica</v>
      </c>
      <c r="N31" s="119"/>
      <c r="O31" s="119"/>
      <c r="P31" s="11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s="99" customFormat="true" ht="39.75" hidden="false" customHeight="true" outlineLevel="0" collapsed="false">
      <c r="B32" s="480"/>
      <c r="C32" s="435"/>
      <c r="D32" s="482" t="s">
        <v>781</v>
      </c>
      <c r="E32" s="483" t="s">
        <v>746</v>
      </c>
      <c r="F32" s="158" t="s">
        <v>747</v>
      </c>
      <c r="G32" s="484" t="str">
        <f aca="false">IF(F32="NA","",IF(F32="SI",1,0))</f>
        <v/>
      </c>
      <c r="H32" s="485" t="n">
        <v>30</v>
      </c>
      <c r="I32" s="486" t="str">
        <f aca="false">IF(G32="","",IF(G32=0,0,IF(G32&gt;0,(H32*G32))))</f>
        <v/>
      </c>
      <c r="J32" s="481"/>
      <c r="K32" s="116" t="s">
        <v>769</v>
      </c>
      <c r="L32" s="117" t="s">
        <v>749</v>
      </c>
      <c r="M32" s="118" t="str">
        <f aca="false">IF(F32="NA","No aplica",H32)</f>
        <v>No aplica</v>
      </c>
      <c r="N32" s="119"/>
      <c r="O32" s="119"/>
      <c r="P32" s="119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s="99" customFormat="true" ht="39.75" hidden="false" customHeight="true" outlineLevel="0" collapsed="false">
      <c r="B33" s="480"/>
      <c r="C33" s="435"/>
      <c r="D33" s="454" t="s">
        <v>782</v>
      </c>
      <c r="E33" s="455" t="s">
        <v>746</v>
      </c>
      <c r="F33" s="131" t="s">
        <v>747</v>
      </c>
      <c r="G33" s="456" t="str">
        <f aca="false">IF(F33="NA","",IF(F33="SI",1,0))</f>
        <v/>
      </c>
      <c r="H33" s="457" t="n">
        <v>40</v>
      </c>
      <c r="I33" s="458" t="str">
        <f aca="false">IF(G33="","",IF(G33=0,0,IF(G33&gt;0,(H33*G33))))</f>
        <v/>
      </c>
      <c r="J33" s="481"/>
      <c r="K33" s="116" t="s">
        <v>769</v>
      </c>
      <c r="L33" s="117" t="s">
        <v>749</v>
      </c>
      <c r="M33" s="118" t="str">
        <f aca="false">IF(F33="NA","No aplica",H33)</f>
        <v>No aplica</v>
      </c>
      <c r="N33" s="119"/>
      <c r="O33" s="119"/>
      <c r="P33" s="11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s="99" customFormat="true" ht="39.75" hidden="false" customHeight="true" outlineLevel="0" collapsed="false">
      <c r="B34" s="487" t="s">
        <v>783</v>
      </c>
      <c r="C34" s="488" t="s">
        <v>114</v>
      </c>
      <c r="D34" s="489" t="s">
        <v>784</v>
      </c>
      <c r="E34" s="490" t="s">
        <v>746</v>
      </c>
      <c r="F34" s="162" t="s">
        <v>747</v>
      </c>
      <c r="G34" s="491" t="str">
        <f aca="false">IF(F34="NA","",IF(F34="SI",1,0))</f>
        <v/>
      </c>
      <c r="H34" s="488" t="n">
        <v>100</v>
      </c>
      <c r="I34" s="492" t="str">
        <f aca="false">IF(G34="","",IF(G34=0,0,IF(G34&gt;0,(H34*G34))))</f>
        <v/>
      </c>
      <c r="J34" s="493" t="str">
        <f aca="false">IF(SUM(M34)=0,"-",SUM(I34)/SUM(M34))</f>
        <v>-</v>
      </c>
      <c r="K34" s="116" t="s">
        <v>769</v>
      </c>
      <c r="L34" s="117" t="s">
        <v>785</v>
      </c>
      <c r="M34" s="118" t="str">
        <f aca="false">IF(F34="NA","No aplica",H34)</f>
        <v>No aplica</v>
      </c>
      <c r="N34" s="119"/>
      <c r="O34" s="119"/>
      <c r="P34" s="11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="99" customFormat="true" ht="39.75" hidden="false" customHeight="true" outlineLevel="0" collapsed="false">
      <c r="B35" s="480" t="s">
        <v>786</v>
      </c>
      <c r="C35" s="435" t="s">
        <v>779</v>
      </c>
      <c r="D35" s="436" t="s">
        <v>787</v>
      </c>
      <c r="E35" s="437" t="s">
        <v>746</v>
      </c>
      <c r="F35" s="110" t="s">
        <v>747</v>
      </c>
      <c r="G35" s="494" t="str">
        <f aca="false">IF(F35="NA","",IF(F35="SI",1,0))</f>
        <v/>
      </c>
      <c r="H35" s="435" t="n">
        <v>100</v>
      </c>
      <c r="I35" s="435" t="str">
        <f aca="false">IF(G35="","",IF(G35=0,0,IF(G35&gt;0,(H35*G35))))</f>
        <v/>
      </c>
      <c r="J35" s="481" t="str">
        <f aca="false">IF(SUM(M35)=0,"-",SUM(I35)/SUM(M35))</f>
        <v>-</v>
      </c>
      <c r="K35" s="116" t="s">
        <v>749</v>
      </c>
      <c r="L35" s="117" t="s">
        <v>749</v>
      </c>
      <c r="M35" s="118" t="str">
        <f aca="false">IF(F35="NA","No aplica",H35)</f>
        <v>No aplica</v>
      </c>
      <c r="N35" s="119"/>
      <c r="O35" s="119"/>
      <c r="P35" s="119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="99" customFormat="true" ht="39.75" hidden="false" customHeight="true" outlineLevel="0" collapsed="false">
      <c r="B36" s="495" t="s">
        <v>788</v>
      </c>
      <c r="C36" s="496" t="s">
        <v>114</v>
      </c>
      <c r="D36" s="461" t="s">
        <v>789</v>
      </c>
      <c r="E36" s="462" t="s">
        <v>790</v>
      </c>
      <c r="F36" s="170" t="s">
        <v>747</v>
      </c>
      <c r="G36" s="451" t="str">
        <f aca="false">IF(F36="Na","",F36)</f>
        <v/>
      </c>
      <c r="H36" s="460" t="n">
        <v>50</v>
      </c>
      <c r="I36" s="464" t="str">
        <f aca="false">IF(G36="","",IF(G36=0,0,IF(G36&gt;0,(H36*G36))))</f>
        <v/>
      </c>
      <c r="J36" s="441" t="str">
        <f aca="false">IF(SUM(M36:M38)=0,"-",SUM(I36:I38)/SUM(M36:M38))</f>
        <v>-</v>
      </c>
      <c r="K36" s="116" t="s">
        <v>749</v>
      </c>
      <c r="L36" s="117" t="s">
        <v>749</v>
      </c>
      <c r="M36" s="118" t="str">
        <f aca="false">IF(F36="NA","No aplica",H36)</f>
        <v>No aplica</v>
      </c>
      <c r="N36" s="119"/>
      <c r="O36" s="119"/>
      <c r="P36" s="119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="99" customFormat="true" ht="39.75" hidden="false" customHeight="true" outlineLevel="0" collapsed="false">
      <c r="B37" s="495"/>
      <c r="C37" s="496"/>
      <c r="D37" s="471" t="s">
        <v>791</v>
      </c>
      <c r="E37" s="467" t="s">
        <v>792</v>
      </c>
      <c r="F37" s="171" t="s">
        <v>747</v>
      </c>
      <c r="G37" s="484" t="str">
        <f aca="false">IF(F37="Na","",F37)</f>
        <v/>
      </c>
      <c r="H37" s="469" t="n">
        <v>50</v>
      </c>
      <c r="I37" s="470" t="str">
        <f aca="false">IF(G37="","",IF(G37=0,0,IF(G37&gt;0,(H37*G37))))</f>
        <v/>
      </c>
      <c r="J37" s="441"/>
      <c r="K37" s="116" t="s">
        <v>749</v>
      </c>
      <c r="L37" s="117" t="s">
        <v>749</v>
      </c>
      <c r="M37" s="118" t="str">
        <f aca="false">IF(F37="NA","No aplica",H37)</f>
        <v>No aplica</v>
      </c>
      <c r="N37" s="119"/>
      <c r="O37" s="119"/>
      <c r="P37" s="11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="99" customFormat="true" ht="39.75" hidden="false" customHeight="true" outlineLevel="0" collapsed="false">
      <c r="K38" s="116" t="s">
        <v>769</v>
      </c>
      <c r="L38" s="117" t="s">
        <v>749</v>
      </c>
      <c r="M38" s="118" t="n">
        <f aca="false">IF(F38="NA","No aplica",H38)</f>
        <v>0</v>
      </c>
      <c r="N38" s="119"/>
      <c r="O38" s="119"/>
      <c r="P38" s="11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customFormat="false" ht="23.25" hidden="false" customHeight="false" outlineLevel="0" collapsed="false">
      <c r="C39" s="80"/>
      <c r="D39" s="172"/>
      <c r="E39" s="173"/>
      <c r="F39" s="86"/>
      <c r="G39" s="90"/>
      <c r="H39" s="174"/>
      <c r="I39" s="174"/>
      <c r="J39" s="86"/>
      <c r="K39" s="83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customFormat="false" ht="23.25" hidden="false" customHeight="false" outlineLevel="0" collapsed="false">
      <c r="C40" s="80"/>
      <c r="D40" s="172"/>
      <c r="E40" s="175" t="str">
        <f aca="false">D6</f>
        <v>SANDALIAS</v>
      </c>
      <c r="F40" s="175"/>
      <c r="G40" s="175"/>
      <c r="H40" s="176"/>
      <c r="I40" s="86"/>
      <c r="J40" s="86"/>
      <c r="K40" s="83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customFormat="false" ht="21.75" hidden="false" customHeight="true" outlineLevel="0" collapsed="false">
      <c r="C41" s="80"/>
      <c r="D41" s="172"/>
      <c r="E41" s="177" t="s">
        <v>744</v>
      </c>
      <c r="F41" s="178" t="str">
        <f aca="false">J16</f>
        <v>-</v>
      </c>
      <c r="G41" s="178"/>
      <c r="H41" s="80"/>
      <c r="I41" s="86"/>
      <c r="J41" s="86"/>
      <c r="K41" s="83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customFormat="false" ht="21.75" hidden="false" customHeight="true" outlineLevel="0" collapsed="false">
      <c r="C42" s="80"/>
      <c r="D42" s="172"/>
      <c r="E42" s="179" t="s">
        <v>750</v>
      </c>
      <c r="F42" s="180" t="str">
        <f aca="false">J17</f>
        <v>-</v>
      </c>
      <c r="G42" s="180"/>
      <c r="H42" s="80"/>
      <c r="I42" s="80"/>
      <c r="J42" s="80"/>
      <c r="K42" s="83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customFormat="false" ht="21.75" hidden="false" customHeight="true" outlineLevel="0" collapsed="false">
      <c r="C43" s="80"/>
      <c r="D43" s="172"/>
      <c r="E43" s="181" t="s">
        <v>754</v>
      </c>
      <c r="F43" s="182" t="str">
        <f aca="false">J18</f>
        <v>-</v>
      </c>
      <c r="G43" s="182"/>
      <c r="H43" s="83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customFormat="false" ht="21.75" hidden="false" customHeight="true" outlineLevel="0" collapsed="false">
      <c r="C44" s="80"/>
      <c r="D44" s="172"/>
      <c r="E44" s="179" t="s">
        <v>759</v>
      </c>
      <c r="F44" s="180" t="str">
        <f aca="false">J20</f>
        <v>-</v>
      </c>
      <c r="G44" s="180"/>
      <c r="H44" s="83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customFormat="false" ht="21.75" hidden="false" customHeight="true" outlineLevel="0" collapsed="false">
      <c r="C45" s="80"/>
      <c r="D45" s="172"/>
      <c r="E45" s="181" t="s">
        <v>793</v>
      </c>
      <c r="F45" s="182" t="str">
        <f aca="false">J31</f>
        <v>-</v>
      </c>
      <c r="G45" s="182"/>
      <c r="H45" s="8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customFormat="false" ht="21.75" hidden="false" customHeight="true" outlineLevel="0" collapsed="false">
      <c r="C46" s="80"/>
      <c r="D46" s="172"/>
      <c r="E46" s="179" t="s">
        <v>783</v>
      </c>
      <c r="F46" s="180" t="str">
        <f aca="false">J34</f>
        <v>-</v>
      </c>
      <c r="G46" s="180"/>
      <c r="H46" s="8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customFormat="false" ht="21.75" hidden="false" customHeight="true" outlineLevel="0" collapsed="false">
      <c r="C47" s="80"/>
      <c r="D47" s="172"/>
      <c r="E47" s="181" t="s">
        <v>786</v>
      </c>
      <c r="F47" s="182" t="str">
        <f aca="false">J35</f>
        <v>-</v>
      </c>
      <c r="G47" s="182"/>
      <c r="H47" s="8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customFormat="false" ht="21.75" hidden="false" customHeight="true" outlineLevel="0" collapsed="false">
      <c r="C48" s="80"/>
      <c r="D48" s="172"/>
      <c r="E48" s="183" t="s">
        <v>788</v>
      </c>
      <c r="F48" s="184" t="str">
        <f aca="false">J36</f>
        <v>-</v>
      </c>
      <c r="G48" s="184"/>
      <c r="H48" s="83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customFormat="false" ht="53.25" hidden="false" customHeight="true" outlineLevel="0" collapsed="false">
      <c r="C49" s="80"/>
      <c r="D49" s="80"/>
      <c r="E49" s="185" t="s">
        <v>794</v>
      </c>
      <c r="F49" s="186" t="str">
        <f aca="false">IF(COUNT(F41:F48)&gt;0,AVERAGE(F41:F48),"-")</f>
        <v>-</v>
      </c>
      <c r="G49" s="186"/>
      <c r="H49" s="83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</sheetData>
  <mergeCells count="61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5"/>
    <mergeCell ref="E11:E15"/>
    <mergeCell ref="H11:H15"/>
    <mergeCell ref="I11:I15"/>
    <mergeCell ref="J11:J15"/>
    <mergeCell ref="K11:K15"/>
    <mergeCell ref="L11:L15"/>
    <mergeCell ref="B18:B19"/>
    <mergeCell ref="C18:C19"/>
    <mergeCell ref="J18:J19"/>
    <mergeCell ref="B20:B30"/>
    <mergeCell ref="C20:C29"/>
    <mergeCell ref="J20:J30"/>
    <mergeCell ref="D21:D22"/>
    <mergeCell ref="E21:E22"/>
    <mergeCell ref="F21:F22"/>
    <mergeCell ref="G21:G22"/>
    <mergeCell ref="H21:H22"/>
    <mergeCell ref="I21:I22"/>
    <mergeCell ref="K21:K22"/>
    <mergeCell ref="L21:L22"/>
    <mergeCell ref="M21:M22"/>
    <mergeCell ref="D24:D25"/>
    <mergeCell ref="E24:E25"/>
    <mergeCell ref="F24:F25"/>
    <mergeCell ref="G24:G25"/>
    <mergeCell ref="H24:H25"/>
    <mergeCell ref="I24:I25"/>
    <mergeCell ref="K24:K25"/>
    <mergeCell ref="L24:L25"/>
    <mergeCell ref="M24:M25"/>
    <mergeCell ref="B31:B33"/>
    <mergeCell ref="C31:C33"/>
    <mergeCell ref="J31:J33"/>
    <mergeCell ref="B36:B37"/>
    <mergeCell ref="C36:C37"/>
    <mergeCell ref="J36:J37"/>
    <mergeCell ref="E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</mergeCells>
  <conditionalFormatting sqref="G25">
    <cfRule type="cellIs" priority="2" operator="lessThan" aboveAverage="0" equalAverage="0" bottom="0" percent="0" rank="0" text="" dxfId="38">
      <formula>0.9</formula>
    </cfRule>
    <cfRule type="cellIs" priority="3" operator="between" aboveAverage="0" equalAverage="0" bottom="0" percent="0" rank="0" text="" dxfId="39">
      <formula>0.949</formula>
      <formula>0.9</formula>
    </cfRule>
    <cfRule type="cellIs" priority="4" operator="greaterThan" aboveAverage="0" equalAverage="0" bottom="0" percent="0" rank="0" text="" dxfId="40">
      <formula>0.949</formula>
    </cfRule>
  </conditionalFormatting>
  <conditionalFormatting sqref="J20:J30">
    <cfRule type="cellIs" priority="5" operator="greaterThan" aboveAverage="0" equalAverage="0" bottom="0" percent="0" rank="0" text="" dxfId="41">
      <formula>0.949</formula>
    </cfRule>
    <cfRule type="cellIs" priority="6" operator="between" aboveAverage="0" equalAverage="0" bottom="0" percent="0" rank="0" text="" dxfId="42">
      <formula>0.949</formula>
      <formula>0.9</formula>
    </cfRule>
    <cfRule type="cellIs" priority="7" operator="lessThan" aboveAverage="0" equalAverage="0" bottom="0" percent="0" rank="0" text="" dxfId="43">
      <formula>0.9</formula>
    </cfRule>
  </conditionalFormatting>
  <conditionalFormatting sqref="G26:G37 G16:G21 G23:G24">
    <cfRule type="cellIs" priority="8" operator="lessThan" aboveAverage="0" equalAverage="0" bottom="0" percent="0" rank="0" text="" dxfId="44">
      <formula>0.9</formula>
    </cfRule>
    <cfRule type="cellIs" priority="9" operator="between" aboveAverage="0" equalAverage="0" bottom="0" percent="0" rank="0" text="" dxfId="45">
      <formula>0.949</formula>
      <formula>0.9</formula>
    </cfRule>
    <cfRule type="cellIs" priority="10" operator="greaterThan" aboveAverage="0" equalAverage="0" bottom="0" percent="0" rank="0" text="" dxfId="46">
      <formula>0.949</formula>
    </cfRule>
  </conditionalFormatting>
  <conditionalFormatting sqref="J31:J36 J16:J19">
    <cfRule type="cellIs" priority="11" operator="greaterThan" aboveAverage="0" equalAverage="0" bottom="0" percent="0" rank="0" text="" dxfId="47">
      <formula>0.949</formula>
    </cfRule>
    <cfRule type="cellIs" priority="12" operator="between" aboveAverage="0" equalAverage="0" bottom="0" percent="0" rank="0" text="" dxfId="48">
      <formula>0.949</formula>
      <formula>0.9</formula>
    </cfRule>
    <cfRule type="cellIs" priority="13" operator="lessThan" aboveAverage="0" equalAverage="0" bottom="0" percent="0" rank="0" text="" dxfId="49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100" firstPageNumber="1" fitToWidth="1" fitToHeight="0" pageOrder="overThenDown" orientation="portrait" blackAndWhite="false" draft="false" cellComments="none" useFirstPageNumber="tru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rowBreaks count="1" manualBreakCount="1">
    <brk id="49" man="true" max="16383" min="0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82"/>
  <sheetViews>
    <sheetView showFormulas="false" showGridLines="false" showRowColHeaders="true" showZeros="true" rightToLeft="false" tabSelected="false" showOutlineSymbols="true" defaultGridColor="true" view="pageBreakPreview" topLeftCell="A7" colorId="64" zoomScale="32" zoomScaleNormal="32" zoomScalePageLayoutView="32" workbookViewId="0">
      <selection pane="topLeft" activeCell="S33" activeCellId="0" sqref="S33"/>
    </sheetView>
  </sheetViews>
  <sheetFormatPr defaultColWidth="11.31640625" defaultRowHeight="15" zeroHeight="false" outlineLevelRow="0" outlineLevelCol="0"/>
  <cols>
    <col collapsed="false" customWidth="true" hidden="false" outlineLevel="0" max="1" min="1" style="187" width="13.14"/>
    <col collapsed="false" customWidth="true" hidden="false" outlineLevel="0" max="2" min="2" style="187" width="15.88"/>
    <col collapsed="false" customWidth="true" hidden="false" outlineLevel="0" max="3" min="3" style="187" width="17.59"/>
    <col collapsed="false" customWidth="true" hidden="false" outlineLevel="0" max="4" min="4" style="187" width="12.42"/>
    <col collapsed="false" customWidth="true" hidden="false" outlineLevel="0" max="8" min="5" style="187" width="9.71"/>
    <col collapsed="false" customWidth="true" hidden="false" outlineLevel="0" max="9" min="9" style="187" width="12.42"/>
    <col collapsed="false" customWidth="true" hidden="false" outlineLevel="0" max="10" min="10" style="187" width="9.71"/>
    <col collapsed="false" customWidth="true" hidden="false" outlineLevel="0" max="12" min="11" style="187" width="10.71"/>
    <col collapsed="false" customWidth="true" hidden="false" outlineLevel="0" max="13" min="13" style="187" width="10.12"/>
    <col collapsed="false" customWidth="true" hidden="false" outlineLevel="0" max="17" min="14" style="187" width="9.71"/>
    <col collapsed="false" customWidth="true" hidden="false" outlineLevel="0" max="18" min="18" style="187" width="21.14"/>
    <col collapsed="false" customWidth="true" hidden="false" outlineLevel="0" max="19" min="19" style="187" width="12.57"/>
    <col collapsed="false" customWidth="true" hidden="false" outlineLevel="0" max="20" min="20" style="187" width="15.88"/>
    <col collapsed="false" customWidth="true" hidden="false" outlineLevel="0" max="21" min="21" style="187" width="15"/>
    <col collapsed="false" customWidth="true" hidden="false" outlineLevel="0" max="23" min="22" style="187" width="12.57"/>
    <col collapsed="false" customWidth="true" hidden="false" outlineLevel="0" max="24" min="24" style="187" width="15.29"/>
    <col collapsed="false" customWidth="true" hidden="false" outlineLevel="0" max="28" min="25" style="187" width="12.57"/>
    <col collapsed="false" customWidth="true" hidden="false" outlineLevel="0" max="30" min="29" style="187" width="14.86"/>
    <col collapsed="false" customWidth="true" hidden="false" outlineLevel="0" max="32" min="31" style="187" width="12.57"/>
    <col collapsed="false" customWidth="true" hidden="false" outlineLevel="0" max="33" min="33" style="187" width="26.71"/>
    <col collapsed="false" customWidth="true" hidden="false" outlineLevel="0" max="34" min="34" style="187" width="73.01"/>
    <col collapsed="false" customWidth="true" hidden="false" outlineLevel="0" max="35" min="35" style="187" width="53.99"/>
    <col collapsed="false" customWidth="true" hidden="false" outlineLevel="0" max="36" min="36" style="187" width="15.57"/>
    <col collapsed="false" customWidth="false" hidden="false" outlineLevel="0" max="1021" min="37" style="187" width="11.3"/>
    <col collapsed="false" customWidth="true" hidden="false" outlineLevel="0" max="1025" min="1022" style="0" width="9"/>
  </cols>
  <sheetData>
    <row r="1" s="190" customFormat="true" ht="51.75" hidden="false" customHeight="true" outlineLevel="0" collapsed="false">
      <c r="A1" s="71"/>
      <c r="B1" s="71"/>
      <c r="C1" s="71"/>
      <c r="D1" s="188" t="s">
        <v>795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361" t="s">
        <v>796</v>
      </c>
      <c r="AI1" s="361"/>
      <c r="AJ1" s="361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361" t="s">
        <v>2</v>
      </c>
      <c r="AI2" s="361"/>
      <c r="AJ2" s="361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361" t="s">
        <v>5</v>
      </c>
      <c r="AI3" s="361"/>
      <c r="AJ3" s="361"/>
    </row>
    <row r="4" s="255" customFormat="true" ht="24" hidden="false" customHeight="true" outlineLevel="0" collapsed="false">
      <c r="C4" s="279" t="s">
        <v>797</v>
      </c>
      <c r="D4" s="540" t="str">
        <f aca="false">San!D6</f>
        <v>SANDALIAS</v>
      </c>
      <c r="E4" s="540"/>
      <c r="F4" s="279"/>
      <c r="R4" s="564" t="s">
        <v>798</v>
      </c>
      <c r="S4" s="564"/>
      <c r="T4" s="564"/>
      <c r="U4" s="564"/>
      <c r="V4" s="291"/>
      <c r="W4" s="565" t="n">
        <v>306</v>
      </c>
      <c r="X4" s="565"/>
      <c r="Y4" s="565"/>
      <c r="Z4" s="565"/>
      <c r="AE4" s="566" t="s">
        <v>914</v>
      </c>
      <c r="AF4" s="566"/>
      <c r="AG4" s="566"/>
      <c r="AH4" s="566"/>
      <c r="AI4" s="567" t="str">
        <f aca="false">San!D5</f>
        <v>29/Junio/2026</v>
      </c>
      <c r="AJ4" s="567"/>
      <c r="AMH4" s="268"/>
      <c r="AMI4" s="268"/>
      <c r="AMJ4" s="268"/>
    </row>
    <row r="5" s="255" customFormat="true" ht="24" hidden="false" customHeight="true" outlineLevel="0" collapsed="false">
      <c r="C5" s="568" t="s">
        <v>799</v>
      </c>
      <c r="D5" s="540" t="str">
        <f aca="false">San!D7</f>
        <v>Hazminda Garcia</v>
      </c>
      <c r="E5" s="540"/>
      <c r="R5" s="564" t="s">
        <v>800</v>
      </c>
      <c r="S5" s="564"/>
      <c r="T5" s="564"/>
      <c r="U5" s="564"/>
      <c r="V5" s="291"/>
      <c r="W5" s="293" t="n">
        <v>161</v>
      </c>
      <c r="X5" s="293"/>
      <c r="Y5" s="293"/>
      <c r="Z5" s="293"/>
      <c r="AMH5" s="268"/>
      <c r="AMI5" s="268"/>
      <c r="AMJ5" s="268"/>
    </row>
    <row r="6" s="255" customFormat="true" ht="24" hidden="false" customHeight="true" outlineLevel="0" collapsed="false">
      <c r="F6" s="291"/>
      <c r="R6" s="194" t="s">
        <v>801</v>
      </c>
      <c r="S6" s="194"/>
      <c r="T6" s="194"/>
      <c r="U6" s="194"/>
      <c r="W6" s="293" t="n">
        <f aca="false">B31</f>
        <v>2957</v>
      </c>
      <c r="X6" s="293"/>
      <c r="Y6" s="293"/>
      <c r="Z6" s="293"/>
      <c r="AMH6" s="291"/>
      <c r="AMI6" s="291"/>
      <c r="AMJ6" s="291"/>
    </row>
    <row r="7" customFormat="false" ht="67.5" hidden="false" customHeight="true" outlineLevel="0" collapsed="false">
      <c r="C7" s="569"/>
      <c r="D7" s="570" t="s">
        <v>802</v>
      </c>
      <c r="E7" s="570"/>
      <c r="F7" s="570"/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570"/>
      <c r="S7" s="571" t="s">
        <v>803</v>
      </c>
      <c r="T7" s="571"/>
      <c r="U7" s="571"/>
      <c r="V7" s="571"/>
      <c r="W7" s="571"/>
      <c r="X7" s="571"/>
      <c r="Y7" s="571"/>
      <c r="Z7" s="571"/>
      <c r="AA7" s="571"/>
      <c r="AB7" s="571"/>
      <c r="AC7" s="571"/>
      <c r="AD7" s="571"/>
      <c r="AE7" s="571"/>
      <c r="AF7" s="571"/>
      <c r="AG7" s="572"/>
      <c r="AH7" s="572"/>
    </row>
    <row r="8" s="573" customFormat="true" ht="186" hidden="false" customHeight="true" outlineLevel="0" collapsed="false">
      <c r="A8" s="210" t="s">
        <v>9</v>
      </c>
      <c r="B8" s="211" t="s">
        <v>804</v>
      </c>
      <c r="C8" s="212" t="s">
        <v>805</v>
      </c>
      <c r="D8" s="213" t="s">
        <v>87</v>
      </c>
      <c r="E8" s="213" t="s">
        <v>806</v>
      </c>
      <c r="F8" s="213" t="s">
        <v>807</v>
      </c>
      <c r="G8" s="213" t="s">
        <v>808</v>
      </c>
      <c r="H8" s="213" t="s">
        <v>809</v>
      </c>
      <c r="I8" s="213" t="s">
        <v>810</v>
      </c>
      <c r="J8" s="213" t="s">
        <v>811</v>
      </c>
      <c r="K8" s="213" t="s">
        <v>812</v>
      </c>
      <c r="L8" s="213" t="s">
        <v>813</v>
      </c>
      <c r="M8" s="213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213" t="s">
        <v>819</v>
      </c>
      <c r="S8" s="214" t="s">
        <v>820</v>
      </c>
      <c r="T8" s="214" t="s">
        <v>821</v>
      </c>
      <c r="U8" s="214" t="s">
        <v>822</v>
      </c>
      <c r="V8" s="214" t="s">
        <v>92</v>
      </c>
      <c r="W8" s="214" t="s">
        <v>823</v>
      </c>
      <c r="X8" s="214" t="s">
        <v>824</v>
      </c>
      <c r="Y8" s="214" t="s">
        <v>825</v>
      </c>
      <c r="Z8" s="214" t="s">
        <v>826</v>
      </c>
      <c r="AA8" s="214" t="s">
        <v>827</v>
      </c>
      <c r="AB8" s="214" t="s">
        <v>828</v>
      </c>
      <c r="AC8" s="214" t="s">
        <v>829</v>
      </c>
      <c r="AD8" s="214" t="s">
        <v>830</v>
      </c>
      <c r="AE8" s="214" t="s">
        <v>831</v>
      </c>
      <c r="AF8" s="214" t="s">
        <v>832</v>
      </c>
      <c r="AG8" s="210" t="s">
        <v>833</v>
      </c>
      <c r="AH8" s="210" t="s">
        <v>834</v>
      </c>
      <c r="AI8" s="187"/>
    </row>
    <row r="9" s="576" customFormat="true" ht="31.5" hidden="false" customHeight="true" outlineLevel="0" collapsed="false">
      <c r="A9" s="216" t="n">
        <v>3</v>
      </c>
      <c r="B9" s="574" t="n">
        <v>306</v>
      </c>
      <c r="C9" s="216" t="n">
        <v>306</v>
      </c>
      <c r="D9" s="216" t="n">
        <v>0</v>
      </c>
      <c r="E9" s="216" t="n">
        <v>0</v>
      </c>
      <c r="F9" s="216" t="n">
        <v>0</v>
      </c>
      <c r="G9" s="216" t="n">
        <v>0</v>
      </c>
      <c r="H9" s="216" t="n">
        <v>0</v>
      </c>
      <c r="I9" s="216" t="n">
        <v>0</v>
      </c>
      <c r="J9" s="216" t="n">
        <v>0</v>
      </c>
      <c r="K9" s="216" t="n">
        <v>0</v>
      </c>
      <c r="L9" s="216" t="n">
        <v>0</v>
      </c>
      <c r="M9" s="216" t="n">
        <v>0</v>
      </c>
      <c r="N9" s="216" t="n">
        <v>0</v>
      </c>
      <c r="O9" s="216" t="n">
        <v>0</v>
      </c>
      <c r="P9" s="216" t="n">
        <v>0</v>
      </c>
      <c r="Q9" s="216" t="n">
        <v>0</v>
      </c>
      <c r="R9" s="505" t="n">
        <f aca="false">($W$4*(SUM(D9:Q9)))</f>
        <v>0</v>
      </c>
      <c r="S9" s="216" t="n">
        <f aca="false">IFERROR(SUMIF('Exhibiciones '!$E$5:$E$550,A9,'Exhibiciones '!$AF$5:$AF$550),"")</f>
        <v>0</v>
      </c>
      <c r="T9" s="216" t="n">
        <f aca="false">IFERROR(SUMIF('Exhibiciones '!$E$5:$E$550,A9,'Exhibiciones '!$AG$5:$AG$550),"-")</f>
        <v>0</v>
      </c>
      <c r="U9" s="216" t="n">
        <v>0</v>
      </c>
      <c r="V9" s="216" t="n">
        <v>0</v>
      </c>
      <c r="W9" s="216" t="n">
        <v>0</v>
      </c>
      <c r="X9" s="216" t="n">
        <v>0</v>
      </c>
      <c r="Y9" s="216" t="n">
        <v>0</v>
      </c>
      <c r="Z9" s="216" t="n">
        <v>0</v>
      </c>
      <c r="AA9" s="216" t="n">
        <v>0</v>
      </c>
      <c r="AB9" s="216" t="n">
        <v>0</v>
      </c>
      <c r="AC9" s="216" t="n">
        <v>0</v>
      </c>
      <c r="AD9" s="216" t="n">
        <v>0</v>
      </c>
      <c r="AE9" s="216" t="n">
        <v>0</v>
      </c>
      <c r="AF9" s="216" t="n">
        <v>0</v>
      </c>
      <c r="AG9" s="216" t="n">
        <v>144695</v>
      </c>
      <c r="AH9" s="575" t="str">
        <f aca="false">IFERROR(VLOOKUP(AG9,'Plantilla y Concentrado'!$B$4:$C$677,2,0),"")</f>
        <v>Alvarez Becerra Emiliano</v>
      </c>
      <c r="AK9" s="507"/>
    </row>
    <row r="10" s="576" customFormat="true" ht="31.5" hidden="false" customHeight="true" outlineLevel="0" collapsed="false">
      <c r="A10" s="220" t="n">
        <v>4</v>
      </c>
      <c r="B10" s="577" t="n">
        <v>745</v>
      </c>
      <c r="C10" s="220" t="n">
        <v>745</v>
      </c>
      <c r="D10" s="220" t="n">
        <v>0</v>
      </c>
      <c r="E10" s="220" t="n">
        <v>0</v>
      </c>
      <c r="F10" s="220" t="n">
        <v>0</v>
      </c>
      <c r="G10" s="220" t="n">
        <v>0</v>
      </c>
      <c r="H10" s="220" t="n">
        <v>0</v>
      </c>
      <c r="I10" s="220" t="n">
        <v>0</v>
      </c>
      <c r="J10" s="220" t="n">
        <v>0</v>
      </c>
      <c r="K10" s="220" t="n">
        <v>0</v>
      </c>
      <c r="L10" s="220" t="n">
        <v>0</v>
      </c>
      <c r="M10" s="220" t="n">
        <v>0</v>
      </c>
      <c r="N10" s="220" t="n">
        <v>0</v>
      </c>
      <c r="O10" s="220" t="n">
        <v>0</v>
      </c>
      <c r="P10" s="220" t="n">
        <v>0</v>
      </c>
      <c r="Q10" s="220" t="n">
        <v>0</v>
      </c>
      <c r="R10" s="509" t="n">
        <f aca="false">($W$4*(SUM(D10:Q10)))</f>
        <v>0</v>
      </c>
      <c r="S10" s="220" t="n">
        <f aca="false">IFERROR(SUMIF('Exhibiciones '!$E$5:$E$550,A10,'Exhibiciones '!$AF$5:$AF$550),"")</f>
        <v>0</v>
      </c>
      <c r="T10" s="220" t="n">
        <f aca="false">IFERROR(SUMIF('Exhibiciones '!$E$5:$E$550,A10,'Exhibiciones '!$AG$5:$AG$550),"-")</f>
        <v>0</v>
      </c>
      <c r="U10" s="220" t="n">
        <v>1</v>
      </c>
      <c r="V10" s="220" t="n">
        <v>1</v>
      </c>
      <c r="W10" s="220" t="n">
        <v>0</v>
      </c>
      <c r="X10" s="220" t="n">
        <v>0</v>
      </c>
      <c r="Y10" s="220" t="n">
        <v>0</v>
      </c>
      <c r="Z10" s="220" t="n">
        <v>0</v>
      </c>
      <c r="AA10" s="220" t="n">
        <v>0</v>
      </c>
      <c r="AB10" s="220" t="n">
        <v>0</v>
      </c>
      <c r="AC10" s="220" t="n">
        <v>0</v>
      </c>
      <c r="AD10" s="220" t="n">
        <v>0</v>
      </c>
      <c r="AE10" s="220" t="n">
        <v>0</v>
      </c>
      <c r="AF10" s="220" t="n">
        <v>0</v>
      </c>
      <c r="AG10" s="220" t="n">
        <v>154648</v>
      </c>
      <c r="AH10" s="578" t="str">
        <f aca="false">IFERROR(VLOOKUP(AG10,'Plantilla y Concentrado'!$B$4:$C$677,2,0),"")</f>
        <v>Sanchez Vazquez Anayareli</v>
      </c>
      <c r="AK10" s="507"/>
    </row>
    <row r="11" s="576" customFormat="true" ht="31.5" hidden="false" customHeight="true" outlineLevel="0" collapsed="false">
      <c r="A11" s="216" t="n">
        <v>5</v>
      </c>
      <c r="B11" s="574" t="n">
        <v>654</v>
      </c>
      <c r="C11" s="216" t="n">
        <v>654</v>
      </c>
      <c r="D11" s="216" t="n">
        <v>1</v>
      </c>
      <c r="E11" s="216" t="n">
        <v>0</v>
      </c>
      <c r="F11" s="216" t="n">
        <v>1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0</v>
      </c>
      <c r="L11" s="216" t="n">
        <v>0</v>
      </c>
      <c r="M11" s="216" t="n">
        <v>0</v>
      </c>
      <c r="N11" s="216" t="n">
        <v>0</v>
      </c>
      <c r="O11" s="216" t="n">
        <v>0</v>
      </c>
      <c r="P11" s="216" t="n">
        <v>0</v>
      </c>
      <c r="Q11" s="216" t="n">
        <v>0</v>
      </c>
      <c r="R11" s="505" t="n">
        <f aca="false">($W$4*(SUM(D11:Q11)))</f>
        <v>612</v>
      </c>
      <c r="S11" s="216" t="n">
        <v>0</v>
      </c>
      <c r="T11" s="216" t="n">
        <f aca="false">IFERROR(SUMIF('Exhibiciones '!$E$5:$E$550,A11,'Exhibiciones '!$AG$5:$AG$550),"-")</f>
        <v>3</v>
      </c>
      <c r="U11" s="216" t="n">
        <v>0</v>
      </c>
      <c r="V11" s="216" t="n">
        <v>0</v>
      </c>
      <c r="W11" s="216" t="n">
        <v>0</v>
      </c>
      <c r="X11" s="216" t="n">
        <v>0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0</v>
      </c>
      <c r="AF11" s="216" t="n">
        <v>0</v>
      </c>
      <c r="AG11" s="216" t="n">
        <v>158001</v>
      </c>
      <c r="AH11" s="575" t="str">
        <f aca="false">IFERROR(VLOOKUP(AG11,'Plantilla y Concentrado'!$B$4:$C$677,2,0),"")</f>
        <v>Nuñez Garcia Clarissa Naomi</v>
      </c>
      <c r="AK11" s="507"/>
    </row>
    <row r="12" s="576" customFormat="true" ht="31.5" hidden="false" customHeight="true" outlineLevel="0" collapsed="false">
      <c r="A12" s="220" t="n">
        <v>6</v>
      </c>
      <c r="B12" s="577" t="n">
        <v>532</v>
      </c>
      <c r="C12" s="220" t="n">
        <v>532</v>
      </c>
      <c r="D12" s="220" t="n">
        <v>1</v>
      </c>
      <c r="E12" s="220" t="n">
        <v>0</v>
      </c>
      <c r="F12" s="220" t="n">
        <v>1</v>
      </c>
      <c r="G12" s="220" t="n">
        <v>0</v>
      </c>
      <c r="H12" s="220" t="n">
        <v>0</v>
      </c>
      <c r="I12" s="220" t="n">
        <v>0</v>
      </c>
      <c r="J12" s="220" t="n">
        <v>0</v>
      </c>
      <c r="K12" s="220" t="n">
        <v>0</v>
      </c>
      <c r="L12" s="220" t="n">
        <v>2</v>
      </c>
      <c r="M12" s="220" t="n">
        <v>0</v>
      </c>
      <c r="N12" s="220" t="n">
        <v>0</v>
      </c>
      <c r="O12" s="220" t="n">
        <v>0</v>
      </c>
      <c r="P12" s="220" t="n">
        <v>0</v>
      </c>
      <c r="Q12" s="220" t="n">
        <v>0</v>
      </c>
      <c r="R12" s="509" t="n">
        <f aca="false">($W$4*(SUM(D12:Q12)))</f>
        <v>1224</v>
      </c>
      <c r="S12" s="220" t="n">
        <f aca="false">IFERROR(SUMIF('Exhibiciones '!$E$5:$E$550,A12,'Exhibiciones '!$AF$5:$AF$550),"")</f>
        <v>0</v>
      </c>
      <c r="T12" s="220" t="n">
        <f aca="false">IFERROR(SUMIF('Exhibiciones '!$E$5:$E$550,A12,'Exhibiciones '!$AG$5:$AG$550),"-")</f>
        <v>0</v>
      </c>
      <c r="U12" s="220" t="n">
        <v>0</v>
      </c>
      <c r="V12" s="220" t="n">
        <v>0</v>
      </c>
      <c r="W12" s="220" t="n">
        <v>0</v>
      </c>
      <c r="X12" s="220" t="n">
        <v>0</v>
      </c>
      <c r="Y12" s="220" t="n">
        <v>0</v>
      </c>
      <c r="Z12" s="220" t="n">
        <v>0</v>
      </c>
      <c r="AA12" s="220" t="n">
        <v>0</v>
      </c>
      <c r="AB12" s="220" t="n">
        <v>0</v>
      </c>
      <c r="AC12" s="220" t="n">
        <v>0</v>
      </c>
      <c r="AD12" s="220" t="n">
        <v>0</v>
      </c>
      <c r="AE12" s="220" t="n">
        <v>0</v>
      </c>
      <c r="AF12" s="220" t="n">
        <v>0</v>
      </c>
      <c r="AG12" s="220" t="n">
        <v>155938</v>
      </c>
      <c r="AH12" s="578" t="str">
        <f aca="false">IFERROR(VLOOKUP(AG12,'Plantilla y Concentrado'!$B$4:$C$677,2,0),"")</f>
        <v>Aguilar Flores Erika Jazmin</v>
      </c>
      <c r="AK12" s="507"/>
    </row>
    <row r="13" s="576" customFormat="true" ht="31.5" hidden="false" customHeight="true" outlineLevel="0" collapsed="false">
      <c r="A13" s="216" t="n">
        <v>7</v>
      </c>
      <c r="B13" s="574" t="n">
        <v>720</v>
      </c>
      <c r="C13" s="216" t="n">
        <v>720</v>
      </c>
      <c r="D13" s="216" t="n">
        <v>0</v>
      </c>
      <c r="E13" s="216" t="n">
        <v>0</v>
      </c>
      <c r="F13" s="216" t="n">
        <v>0</v>
      </c>
      <c r="G13" s="216" t="n">
        <v>0</v>
      </c>
      <c r="H13" s="216" t="n">
        <v>0</v>
      </c>
      <c r="I13" s="216" t="n">
        <v>0</v>
      </c>
      <c r="J13" s="216" t="n">
        <v>0</v>
      </c>
      <c r="K13" s="216" t="n">
        <v>0</v>
      </c>
      <c r="L13" s="216" t="n">
        <v>1</v>
      </c>
      <c r="M13" s="216" t="n">
        <v>0</v>
      </c>
      <c r="N13" s="216" t="n">
        <v>0</v>
      </c>
      <c r="O13" s="216" t="n">
        <v>0</v>
      </c>
      <c r="P13" s="216" t="n">
        <v>0</v>
      </c>
      <c r="Q13" s="216" t="n">
        <v>0</v>
      </c>
      <c r="R13" s="505" t="n">
        <f aca="false">($W$4*(SUM(D13:Q13)))</f>
        <v>306</v>
      </c>
      <c r="S13" s="216" t="n">
        <f aca="false">IFERROR(SUMIF('Exhibiciones '!$E$5:$E$550,A13,'Exhibiciones '!$AF$5:$AF$550),"")</f>
        <v>0</v>
      </c>
      <c r="T13" s="216" t="n">
        <v>0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</v>
      </c>
      <c r="AD13" s="216" t="n">
        <v>0</v>
      </c>
      <c r="AE13" s="216" t="n">
        <v>0</v>
      </c>
      <c r="AF13" s="216" t="n">
        <v>0</v>
      </c>
      <c r="AG13" s="216" t="n">
        <v>136867</v>
      </c>
      <c r="AH13" s="575" t="str">
        <f aca="false">IFERROR(VLOOKUP(AG13,'Plantilla y Concentrado'!$B$4:$C$677,2,0),"")</f>
        <v>Barba Ramirez Jatziri Lizeth</v>
      </c>
      <c r="AK13" s="507"/>
    </row>
    <row r="14" s="576" customFormat="true" ht="31.5" hidden="true" customHeight="true" outlineLevel="0" collapsed="false">
      <c r="A14" s="220"/>
      <c r="B14" s="577"/>
      <c r="C14" s="220"/>
      <c r="D14" s="220" t="n">
        <v>0</v>
      </c>
      <c r="E14" s="220" t="n">
        <v>0</v>
      </c>
      <c r="F14" s="220" t="n">
        <v>0</v>
      </c>
      <c r="G14" s="220" t="n">
        <v>0</v>
      </c>
      <c r="H14" s="220" t="n">
        <v>0</v>
      </c>
      <c r="I14" s="220" t="n">
        <v>0</v>
      </c>
      <c r="J14" s="220" t="n">
        <v>0</v>
      </c>
      <c r="K14" s="220" t="n">
        <v>0</v>
      </c>
      <c r="L14" s="220" t="n">
        <v>0</v>
      </c>
      <c r="M14" s="220" t="n">
        <v>0</v>
      </c>
      <c r="N14" s="220" t="n">
        <v>0</v>
      </c>
      <c r="O14" s="220" t="n">
        <v>0</v>
      </c>
      <c r="P14" s="220" t="n">
        <v>0</v>
      </c>
      <c r="Q14" s="220" t="n">
        <v>0</v>
      </c>
      <c r="R14" s="509" t="n">
        <f aca="false">($W$4*(SUM(D14:Q14)))</f>
        <v>0</v>
      </c>
      <c r="S14" s="220" t="n">
        <f aca="false">IFERROR(SUMIF('Exhibiciones '!$E$5:$E$550,A14,'Exhibiciones '!$AF$5:$AF$550),"")</f>
        <v>0</v>
      </c>
      <c r="T14" s="220" t="n">
        <f aca="false">IFERROR(SUMIF('Exhibiciones '!$E$5:$E$550,A14,'Exhibiciones '!$AG$5:$AG$550),"-")</f>
        <v>0</v>
      </c>
      <c r="U14" s="220" t="n">
        <v>0</v>
      </c>
      <c r="V14" s="220" t="n">
        <v>0</v>
      </c>
      <c r="W14" s="220" t="n">
        <v>0</v>
      </c>
      <c r="X14" s="220" t="n">
        <v>0</v>
      </c>
      <c r="Y14" s="220" t="n">
        <v>0</v>
      </c>
      <c r="Z14" s="220" t="n">
        <v>0</v>
      </c>
      <c r="AA14" s="220" t="n">
        <v>0</v>
      </c>
      <c r="AB14" s="220" t="n">
        <v>0</v>
      </c>
      <c r="AC14" s="220" t="n">
        <v>0</v>
      </c>
      <c r="AD14" s="220" t="n">
        <v>0</v>
      </c>
      <c r="AE14" s="220" t="n">
        <v>0</v>
      </c>
      <c r="AF14" s="220" t="n">
        <v>0</v>
      </c>
      <c r="AG14" s="220"/>
      <c r="AH14" s="578" t="str">
        <f aca="false">IFERROR(VLOOKUP(AG14,'Plantilla y Concentrado'!$B$4:$C$677,2,0),"")</f>
        <v/>
      </c>
      <c r="AK14" s="507"/>
    </row>
    <row r="15" s="576" customFormat="true" ht="31.5" hidden="true" customHeight="true" outlineLevel="0" collapsed="false">
      <c r="A15" s="216"/>
      <c r="B15" s="574"/>
      <c r="C15" s="216"/>
      <c r="D15" s="216" t="n">
        <v>0</v>
      </c>
      <c r="E15" s="216" t="n">
        <v>0</v>
      </c>
      <c r="F15" s="216" t="n">
        <v>0</v>
      </c>
      <c r="G15" s="216" t="n">
        <v>0</v>
      </c>
      <c r="H15" s="216" t="n">
        <v>0</v>
      </c>
      <c r="I15" s="216" t="n">
        <v>0</v>
      </c>
      <c r="J15" s="216" t="n">
        <v>0</v>
      </c>
      <c r="K15" s="216" t="n">
        <v>0</v>
      </c>
      <c r="L15" s="216" t="n">
        <v>0</v>
      </c>
      <c r="M15" s="216" t="n">
        <v>0</v>
      </c>
      <c r="N15" s="216" t="n">
        <v>0</v>
      </c>
      <c r="O15" s="216" t="n">
        <v>0</v>
      </c>
      <c r="P15" s="216" t="n">
        <v>0</v>
      </c>
      <c r="Q15" s="216" t="n">
        <v>0</v>
      </c>
      <c r="R15" s="505" t="n">
        <f aca="false">($W$4*(SUM(D15:Q15)))</f>
        <v>0</v>
      </c>
      <c r="S15" s="216" t="n">
        <f aca="false">IFERROR(SUMIF('Exhibiciones '!$E$5:$E$550,A15,'Exhibiciones '!$AF$5:$AF$550),"")</f>
        <v>0</v>
      </c>
      <c r="T15" s="216" t="n">
        <f aca="false">IFERROR(SUMIF('Exhibiciones '!$E$5:$E$550,A15,'Exhibiciones '!$AG$5:$AG$550),"-")</f>
        <v>0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6" t="n">
        <v>0</v>
      </c>
      <c r="AD15" s="216" t="n">
        <v>0</v>
      </c>
      <c r="AE15" s="216" t="n">
        <v>0</v>
      </c>
      <c r="AF15" s="216" t="n">
        <v>0</v>
      </c>
      <c r="AG15" s="216"/>
      <c r="AH15" s="575" t="str">
        <f aca="false">IFERROR(VLOOKUP(AG15,'Plantilla y Concentrado'!$B$4:$C$677,2,0),"")</f>
        <v/>
      </c>
      <c r="AK15" s="507"/>
    </row>
    <row r="16" s="576" customFormat="true" ht="31.5" hidden="true" customHeight="true" outlineLevel="0" collapsed="false">
      <c r="A16" s="220"/>
      <c r="B16" s="577"/>
      <c r="C16" s="220"/>
      <c r="D16" s="220" t="n">
        <v>0</v>
      </c>
      <c r="E16" s="220" t="n">
        <v>0</v>
      </c>
      <c r="F16" s="220" t="n">
        <v>0</v>
      </c>
      <c r="G16" s="220" t="n">
        <v>0</v>
      </c>
      <c r="H16" s="220" t="n">
        <v>0</v>
      </c>
      <c r="I16" s="220" t="n">
        <v>0</v>
      </c>
      <c r="J16" s="220" t="n">
        <v>0</v>
      </c>
      <c r="K16" s="220" t="n">
        <v>0</v>
      </c>
      <c r="L16" s="220" t="n">
        <v>0</v>
      </c>
      <c r="M16" s="220" t="n">
        <v>0</v>
      </c>
      <c r="N16" s="220" t="n">
        <v>0</v>
      </c>
      <c r="O16" s="220" t="n">
        <v>0</v>
      </c>
      <c r="P16" s="220" t="n">
        <v>0</v>
      </c>
      <c r="Q16" s="220" t="n">
        <v>0</v>
      </c>
      <c r="R16" s="509" t="n">
        <f aca="false">($W$4*(SUM(D16:Q16)))</f>
        <v>0</v>
      </c>
      <c r="S16" s="220" t="n">
        <f aca="false">IFERROR(SUMIF('Exhibiciones '!$E$5:$E$550,A16,'Exhibiciones '!$AF$5:$AF$550),"")</f>
        <v>0</v>
      </c>
      <c r="T16" s="220" t="n">
        <f aca="false">IFERROR(SUMIF('Exhibiciones '!$E$5:$E$550,A16,'Exhibiciones '!$AG$5:$AG$550),"-")</f>
        <v>0</v>
      </c>
      <c r="U16" s="220" t="n">
        <v>0</v>
      </c>
      <c r="V16" s="220" t="n">
        <v>0</v>
      </c>
      <c r="W16" s="220" t="n">
        <v>0</v>
      </c>
      <c r="X16" s="220" t="n">
        <v>0</v>
      </c>
      <c r="Y16" s="220" t="n">
        <v>0</v>
      </c>
      <c r="Z16" s="220" t="n">
        <v>0</v>
      </c>
      <c r="AA16" s="220" t="n">
        <v>0</v>
      </c>
      <c r="AB16" s="220" t="n">
        <v>0</v>
      </c>
      <c r="AC16" s="220" t="n">
        <v>0</v>
      </c>
      <c r="AD16" s="220" t="n">
        <v>0</v>
      </c>
      <c r="AE16" s="220" t="n">
        <v>0</v>
      </c>
      <c r="AF16" s="220" t="n">
        <v>0</v>
      </c>
      <c r="AG16" s="220"/>
      <c r="AH16" s="578" t="str">
        <f aca="false">IFERROR(VLOOKUP(AG16,'Plantilla y Concentrado'!$B$4:$C$677,2,0),"")</f>
        <v/>
      </c>
      <c r="AK16" s="507"/>
    </row>
    <row r="17" s="576" customFormat="true" ht="31.5" hidden="true" customHeight="true" outlineLevel="0" collapsed="false">
      <c r="A17" s="216"/>
      <c r="B17" s="216"/>
      <c r="C17" s="216"/>
      <c r="D17" s="216" t="n">
        <v>0</v>
      </c>
      <c r="E17" s="216" t="n">
        <v>0</v>
      </c>
      <c r="F17" s="216" t="n">
        <v>0</v>
      </c>
      <c r="G17" s="216" t="n">
        <v>0</v>
      </c>
      <c r="H17" s="216" t="n">
        <v>0</v>
      </c>
      <c r="I17" s="216" t="n">
        <v>0</v>
      </c>
      <c r="J17" s="216" t="n">
        <v>0</v>
      </c>
      <c r="K17" s="216" t="n">
        <v>0</v>
      </c>
      <c r="L17" s="216" t="n">
        <v>0</v>
      </c>
      <c r="M17" s="216" t="n">
        <v>0</v>
      </c>
      <c r="N17" s="216" t="n">
        <v>0</v>
      </c>
      <c r="O17" s="216" t="n">
        <v>0</v>
      </c>
      <c r="P17" s="216" t="n">
        <v>0</v>
      </c>
      <c r="Q17" s="216" t="n">
        <v>0</v>
      </c>
      <c r="R17" s="505" t="n">
        <f aca="false">($W$4*(SUM(D17:Q17)))</f>
        <v>0</v>
      </c>
      <c r="S17" s="216" t="n">
        <f aca="false">IFERROR(SUMIF('Exhibiciones '!$E$5:$E$550,A17,'Exhibiciones '!$AF$5:$AF$550),"")</f>
        <v>0</v>
      </c>
      <c r="T17" s="216" t="n">
        <v>0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0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0</v>
      </c>
      <c r="AG17" s="216"/>
      <c r="AH17" s="575" t="str">
        <f aca="false">IFERROR(VLOOKUP(AG17,'Plantilla y Concentrado'!$B$4:$C$677,2,0),"")</f>
        <v/>
      </c>
      <c r="AK17" s="507"/>
    </row>
    <row r="18" s="576" customFormat="true" ht="31.5" hidden="true" customHeight="true" outlineLevel="0" collapsed="false">
      <c r="A18" s="220"/>
      <c r="B18" s="220"/>
      <c r="C18" s="220"/>
      <c r="D18" s="220" t="n">
        <v>0</v>
      </c>
      <c r="E18" s="220" t="n">
        <v>0</v>
      </c>
      <c r="F18" s="220" t="n">
        <v>0</v>
      </c>
      <c r="G18" s="220" t="n">
        <v>0</v>
      </c>
      <c r="H18" s="220" t="n">
        <v>0</v>
      </c>
      <c r="I18" s="220" t="n">
        <v>0</v>
      </c>
      <c r="J18" s="220" t="n">
        <v>0</v>
      </c>
      <c r="K18" s="220" t="n">
        <v>0</v>
      </c>
      <c r="L18" s="220" t="n">
        <v>0</v>
      </c>
      <c r="M18" s="220" t="n">
        <v>0</v>
      </c>
      <c r="N18" s="220" t="n">
        <v>0</v>
      </c>
      <c r="O18" s="220" t="n">
        <v>0</v>
      </c>
      <c r="P18" s="220" t="n">
        <v>0</v>
      </c>
      <c r="Q18" s="220" t="n">
        <v>0</v>
      </c>
      <c r="R18" s="509" t="n">
        <f aca="false">($W$4*(SUM(D18:Q18)))</f>
        <v>0</v>
      </c>
      <c r="S18" s="220" t="n">
        <f aca="false">IFERROR(SUMIF('Exhibiciones '!$E$5:$E$550,A18,'Exhibiciones '!$AF$5:$AF$550),"")</f>
        <v>0</v>
      </c>
      <c r="T18" s="220" t="n">
        <f aca="false">IFERROR(SUMIF('Exhibiciones '!$E$5:$E$550,A18,'Exhibiciones '!$AG$5:$AG$550),"-")</f>
        <v>0</v>
      </c>
      <c r="U18" s="220" t="n">
        <v>0</v>
      </c>
      <c r="V18" s="220" t="n">
        <v>0</v>
      </c>
      <c r="W18" s="220" t="n">
        <v>0</v>
      </c>
      <c r="X18" s="220" t="n">
        <v>0</v>
      </c>
      <c r="Y18" s="220" t="n">
        <v>0</v>
      </c>
      <c r="Z18" s="220" t="n">
        <v>0</v>
      </c>
      <c r="AA18" s="220" t="n">
        <v>0</v>
      </c>
      <c r="AB18" s="220" t="n">
        <v>0</v>
      </c>
      <c r="AC18" s="220" t="n">
        <v>0</v>
      </c>
      <c r="AD18" s="220" t="n">
        <v>0</v>
      </c>
      <c r="AE18" s="220" t="n">
        <v>0</v>
      </c>
      <c r="AF18" s="220" t="n">
        <v>0</v>
      </c>
      <c r="AG18" s="220"/>
      <c r="AH18" s="578" t="str">
        <f aca="false">IFERROR(VLOOKUP(AG18,'Plantilla y Concentrado'!$B$4:$C$677,2,0),"")</f>
        <v/>
      </c>
      <c r="AK18" s="507"/>
    </row>
    <row r="19" s="576" customFormat="true" ht="31.5" hidden="true" customHeight="true" outlineLevel="0" collapsed="false">
      <c r="A19" s="216"/>
      <c r="B19" s="216"/>
      <c r="C19" s="216"/>
      <c r="D19" s="216" t="n">
        <v>0</v>
      </c>
      <c r="E19" s="216" t="n">
        <v>0</v>
      </c>
      <c r="F19" s="216" t="n">
        <v>0</v>
      </c>
      <c r="G19" s="216" t="n">
        <v>0</v>
      </c>
      <c r="H19" s="216" t="n">
        <v>0</v>
      </c>
      <c r="I19" s="216" t="n">
        <v>0</v>
      </c>
      <c r="J19" s="216" t="n">
        <v>0</v>
      </c>
      <c r="K19" s="216" t="n">
        <v>0</v>
      </c>
      <c r="L19" s="216" t="n">
        <v>0</v>
      </c>
      <c r="M19" s="216" t="n">
        <v>0</v>
      </c>
      <c r="N19" s="216" t="n">
        <v>0</v>
      </c>
      <c r="O19" s="216" t="n">
        <v>0</v>
      </c>
      <c r="P19" s="216" t="n">
        <v>0</v>
      </c>
      <c r="Q19" s="216" t="n">
        <v>0</v>
      </c>
      <c r="R19" s="505" t="n">
        <f aca="false">($W$4*(SUM(D19:Q19)))</f>
        <v>0</v>
      </c>
      <c r="S19" s="216" t="n">
        <f aca="false">IFERROR(SUMIF('Exhibiciones '!$E$5:$E$550,A19,'Exhibiciones '!$AF$5:$AF$550),"")</f>
        <v>0</v>
      </c>
      <c r="T19" s="216" t="n">
        <f aca="false">IFERROR(SUMIF('Exhibiciones '!$E$5:$E$550,A19,'Exhibiciones '!$AG$5:$AG$550),"-")</f>
        <v>0</v>
      </c>
      <c r="U19" s="216" t="n">
        <v>0</v>
      </c>
      <c r="V19" s="216" t="n">
        <v>0</v>
      </c>
      <c r="W19" s="216" t="n">
        <v>0</v>
      </c>
      <c r="X19" s="216" t="n">
        <v>0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</v>
      </c>
      <c r="AF19" s="216" t="n">
        <v>0</v>
      </c>
      <c r="AG19" s="216"/>
      <c r="AH19" s="575" t="str">
        <f aca="false">IFERROR(VLOOKUP(AG19,'Plantilla y Concentrado'!$B$4:$C$677,2,0),"")</f>
        <v/>
      </c>
      <c r="AK19" s="507"/>
      <c r="AMH19" s="0"/>
      <c r="AMI19" s="0"/>
      <c r="AMJ19" s="0"/>
    </row>
    <row r="20" customFormat="false" ht="27.75" hidden="true" customHeight="true" outlineLevel="0" collapsed="false">
      <c r="A20" s="220"/>
      <c r="B20" s="220"/>
      <c r="C20" s="220"/>
      <c r="D20" s="220" t="n">
        <v>0</v>
      </c>
      <c r="E20" s="220" t="n">
        <v>0</v>
      </c>
      <c r="F20" s="220" t="n">
        <v>0</v>
      </c>
      <c r="G20" s="220" t="n">
        <v>0</v>
      </c>
      <c r="H20" s="220" t="n">
        <v>0</v>
      </c>
      <c r="I20" s="220" t="n">
        <v>0</v>
      </c>
      <c r="J20" s="220" t="n">
        <v>0</v>
      </c>
      <c r="K20" s="220" t="n">
        <v>0</v>
      </c>
      <c r="L20" s="220" t="n">
        <v>0</v>
      </c>
      <c r="M20" s="220" t="n">
        <v>0</v>
      </c>
      <c r="N20" s="220" t="n">
        <v>0</v>
      </c>
      <c r="O20" s="220" t="n">
        <v>0</v>
      </c>
      <c r="P20" s="220" t="n">
        <v>0</v>
      </c>
      <c r="Q20" s="220" t="n">
        <v>0</v>
      </c>
      <c r="R20" s="511" t="n">
        <f aca="false">($W$4*(SUM(D20:Q20)))</f>
        <v>0</v>
      </c>
      <c r="S20" s="220" t="n">
        <f aca="false">IFERROR(SUMIF('Exhibiciones '!$E$5:$E$550,A20,'Exhibiciones '!$AF$5:$AF$550),"")</f>
        <v>0</v>
      </c>
      <c r="T20" s="220" t="n">
        <f aca="false">IFERROR(SUMIF('Exhibiciones '!$E$5:$E$550,A20,'Exhibiciones '!$AG$5:$AG$550),"-")</f>
        <v>0</v>
      </c>
      <c r="U20" s="220" t="n">
        <v>0</v>
      </c>
      <c r="V20" s="220" t="n">
        <v>0</v>
      </c>
      <c r="W20" s="220" t="n">
        <v>0</v>
      </c>
      <c r="X20" s="220" t="n">
        <v>0</v>
      </c>
      <c r="Y20" s="220" t="n">
        <v>0</v>
      </c>
      <c r="Z20" s="220" t="n">
        <v>0</v>
      </c>
      <c r="AA20" s="220" t="n">
        <v>0</v>
      </c>
      <c r="AB20" s="220" t="n">
        <v>0</v>
      </c>
      <c r="AC20" s="220" t="n">
        <v>0</v>
      </c>
      <c r="AD20" s="220" t="n">
        <v>0</v>
      </c>
      <c r="AE20" s="220" t="n">
        <v>0</v>
      </c>
      <c r="AF20" s="220" t="n">
        <v>0</v>
      </c>
      <c r="AG20" s="220"/>
      <c r="AH20" s="578" t="str">
        <f aca="false">IFERROR(VLOOKUP(AG20,'Plantilla y Concentrado'!$B$4:$C$677,2,0),"")</f>
        <v/>
      </c>
      <c r="AK20" s="369"/>
    </row>
    <row r="21" customFormat="false" ht="27.75" hidden="true" customHeight="true" outlineLevel="0" collapsed="false">
      <c r="A21" s="216"/>
      <c r="B21" s="216"/>
      <c r="C21" s="216"/>
      <c r="D21" s="216" t="n">
        <v>0</v>
      </c>
      <c r="E21" s="216" t="n">
        <v>0</v>
      </c>
      <c r="F21" s="216" t="n">
        <v>0</v>
      </c>
      <c r="G21" s="216" t="n">
        <v>0</v>
      </c>
      <c r="H21" s="216" t="n">
        <v>0</v>
      </c>
      <c r="I21" s="216" t="n">
        <v>0</v>
      </c>
      <c r="J21" s="216" t="n">
        <v>0</v>
      </c>
      <c r="K21" s="216" t="n">
        <v>0</v>
      </c>
      <c r="L21" s="216" t="n">
        <v>0</v>
      </c>
      <c r="M21" s="216" t="n">
        <v>0</v>
      </c>
      <c r="N21" s="216" t="n">
        <v>0</v>
      </c>
      <c r="O21" s="216" t="n">
        <v>0</v>
      </c>
      <c r="P21" s="216" t="n">
        <v>0</v>
      </c>
      <c r="Q21" s="216" t="n">
        <v>0</v>
      </c>
      <c r="R21" s="510" t="n">
        <f aca="false">($W$4*(SUM(D21:Q21)))</f>
        <v>0</v>
      </c>
      <c r="S21" s="216" t="n">
        <f aca="false">IFERROR(SUMIF('Exhibiciones '!$E$5:$E$550,A21,'Exhibiciones '!$AF$5:$AF$550),"")</f>
        <v>0</v>
      </c>
      <c r="T21" s="216" t="n">
        <f aca="false">IFERROR(SUMIF('Exhibiciones '!$E$5:$E$550,A21,'Exhibiciones '!$AG$5:$AG$550),"-")</f>
        <v>0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16" t="n">
        <v>0</v>
      </c>
      <c r="AD21" s="216" t="n">
        <v>0</v>
      </c>
      <c r="AE21" s="216" t="n">
        <v>0</v>
      </c>
      <c r="AF21" s="216" t="n">
        <v>0</v>
      </c>
      <c r="AG21" s="216"/>
      <c r="AH21" s="575" t="str">
        <f aca="false">IFERROR(VLOOKUP(AG21,'Plantilla y Concentrado'!$B$4:$C$677,2,0),"")</f>
        <v/>
      </c>
      <c r="AK21" s="369"/>
    </row>
    <row r="22" customFormat="false" ht="27.75" hidden="true" customHeight="true" outlineLevel="0" collapsed="false">
      <c r="A22" s="220"/>
      <c r="B22" s="220"/>
      <c r="C22" s="220"/>
      <c r="D22" s="220" t="n">
        <v>0</v>
      </c>
      <c r="E22" s="220" t="n">
        <v>0</v>
      </c>
      <c r="F22" s="220" t="n">
        <v>0</v>
      </c>
      <c r="G22" s="220" t="n">
        <v>0</v>
      </c>
      <c r="H22" s="220" t="n">
        <v>0</v>
      </c>
      <c r="I22" s="220" t="n">
        <v>0</v>
      </c>
      <c r="J22" s="220" t="n">
        <v>0</v>
      </c>
      <c r="K22" s="220" t="n">
        <v>0</v>
      </c>
      <c r="L22" s="220" t="n">
        <v>0</v>
      </c>
      <c r="M22" s="220" t="n">
        <v>0</v>
      </c>
      <c r="N22" s="220" t="n">
        <v>0</v>
      </c>
      <c r="O22" s="220" t="n">
        <v>0</v>
      </c>
      <c r="P22" s="220" t="n">
        <v>0</v>
      </c>
      <c r="Q22" s="220" t="n">
        <v>0</v>
      </c>
      <c r="R22" s="511" t="n">
        <f aca="false">($W$4*(SUM(D22:Q22)))</f>
        <v>0</v>
      </c>
      <c r="S22" s="220" t="n">
        <f aca="false">IFERROR(SUMIF('Exhibiciones '!$E$5:$E$550,A22,'Exhibiciones '!$AF$5:$AF$550),"")</f>
        <v>0</v>
      </c>
      <c r="T22" s="220" t="n">
        <f aca="false">IFERROR(SUMIF('Exhibiciones '!$E$5:$E$550,A22,'Exhibiciones '!$AG$5:$AG$550),"-")</f>
        <v>0</v>
      </c>
      <c r="U22" s="220" t="n">
        <v>0</v>
      </c>
      <c r="V22" s="220" t="n">
        <v>0</v>
      </c>
      <c r="W22" s="220" t="n">
        <v>0</v>
      </c>
      <c r="X22" s="220" t="n">
        <v>0</v>
      </c>
      <c r="Y22" s="220" t="n">
        <v>0</v>
      </c>
      <c r="Z22" s="220" t="n">
        <v>0</v>
      </c>
      <c r="AA22" s="220" t="n">
        <v>0</v>
      </c>
      <c r="AB22" s="220" t="n">
        <v>0</v>
      </c>
      <c r="AC22" s="220" t="n">
        <v>0</v>
      </c>
      <c r="AD22" s="220" t="n">
        <v>0</v>
      </c>
      <c r="AE22" s="220" t="n">
        <v>0</v>
      </c>
      <c r="AF22" s="220" t="n">
        <v>0</v>
      </c>
      <c r="AG22" s="220"/>
      <c r="AH22" s="220" t="str">
        <f aca="false">IFERROR(VLOOKUP(AG22,'Plantilla y Concentrado'!$B$4:$C$677,2,0),"")</f>
        <v/>
      </c>
      <c r="AK22" s="369"/>
    </row>
    <row r="23" customFormat="false" ht="27.75" hidden="true" customHeight="true" outlineLevel="0" collapsed="false">
      <c r="A23" s="216"/>
      <c r="B23" s="216"/>
      <c r="C23" s="216"/>
      <c r="D23" s="216" t="n">
        <v>0</v>
      </c>
      <c r="E23" s="216" t="n">
        <v>0</v>
      </c>
      <c r="F23" s="216" t="n">
        <v>0</v>
      </c>
      <c r="G23" s="216" t="n">
        <v>0</v>
      </c>
      <c r="H23" s="216" t="n">
        <v>0</v>
      </c>
      <c r="I23" s="216" t="n">
        <v>0</v>
      </c>
      <c r="J23" s="216" t="n">
        <v>0</v>
      </c>
      <c r="K23" s="216" t="n">
        <v>0</v>
      </c>
      <c r="L23" s="216" t="n">
        <v>0</v>
      </c>
      <c r="M23" s="216" t="n">
        <v>0</v>
      </c>
      <c r="N23" s="216" t="n">
        <v>0</v>
      </c>
      <c r="O23" s="216" t="n">
        <v>0</v>
      </c>
      <c r="P23" s="216" t="n">
        <v>0</v>
      </c>
      <c r="Q23" s="216" t="n">
        <v>0</v>
      </c>
      <c r="R23" s="510" t="n">
        <f aca="false">($W$4*(SUM(D23:Q23)))</f>
        <v>0</v>
      </c>
      <c r="S23" s="216" t="n">
        <f aca="false">IFERROR(SUMIF('Exhibiciones '!$E$5:$E$550,A23,'Exhibiciones '!$AF$5:$AF$550),"")</f>
        <v>0</v>
      </c>
      <c r="T23" s="216" t="n">
        <f aca="false">IFERROR(SUMIF('Exhibiciones '!$E$5:$E$550,A23,'Exhibiciones '!$AG$5:$AG$550),"-")</f>
        <v>0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16" t="n">
        <v>0</v>
      </c>
      <c r="AD23" s="216" t="n">
        <v>0</v>
      </c>
      <c r="AE23" s="216" t="n">
        <v>0</v>
      </c>
      <c r="AF23" s="216" t="n">
        <v>0</v>
      </c>
      <c r="AG23" s="216"/>
      <c r="AH23" s="216" t="str">
        <f aca="false">IFERROR(VLOOKUP(AG23,'Plantilla y Concentrado'!$B$4:$C$677,2,0),"")</f>
        <v/>
      </c>
      <c r="AK23" s="369"/>
    </row>
    <row r="24" customFormat="false" ht="27.75" hidden="true" customHeight="true" outlineLevel="0" collapsed="false">
      <c r="A24" s="220"/>
      <c r="B24" s="220"/>
      <c r="C24" s="220"/>
      <c r="D24" s="220" t="n">
        <v>0</v>
      </c>
      <c r="E24" s="220" t="n">
        <v>0</v>
      </c>
      <c r="F24" s="220" t="n">
        <v>0</v>
      </c>
      <c r="G24" s="220" t="n">
        <v>0</v>
      </c>
      <c r="H24" s="220" t="n">
        <v>0</v>
      </c>
      <c r="I24" s="220" t="n">
        <v>0</v>
      </c>
      <c r="J24" s="220" t="n">
        <v>0</v>
      </c>
      <c r="K24" s="220" t="n">
        <v>0</v>
      </c>
      <c r="L24" s="220" t="n">
        <v>0</v>
      </c>
      <c r="M24" s="220" t="n">
        <v>0</v>
      </c>
      <c r="N24" s="220" t="n">
        <v>0</v>
      </c>
      <c r="O24" s="220" t="n">
        <v>0</v>
      </c>
      <c r="P24" s="220" t="n">
        <v>0</v>
      </c>
      <c r="Q24" s="220" t="n">
        <v>0</v>
      </c>
      <c r="R24" s="511" t="n">
        <f aca="false">($W$4*(SUM(D24:Q24)))</f>
        <v>0</v>
      </c>
      <c r="S24" s="220" t="n">
        <f aca="false">IFERROR(SUMIF('Exhibiciones '!$E$5:$E$550,A24,'Exhibiciones '!$AF$5:$AF$550),"")</f>
        <v>0</v>
      </c>
      <c r="T24" s="220" t="n">
        <f aca="false">IFERROR(SUMIF('Exhibiciones '!$E$5:$E$550,A24,'Exhibiciones '!$AG$5:$AG$550),"-")</f>
        <v>0</v>
      </c>
      <c r="U24" s="220" t="n">
        <v>0</v>
      </c>
      <c r="V24" s="220" t="n">
        <v>0</v>
      </c>
      <c r="W24" s="220" t="n">
        <v>0</v>
      </c>
      <c r="X24" s="220" t="n">
        <v>0</v>
      </c>
      <c r="Y24" s="220" t="n">
        <v>0</v>
      </c>
      <c r="Z24" s="220" t="n">
        <v>0</v>
      </c>
      <c r="AA24" s="220" t="n">
        <v>0</v>
      </c>
      <c r="AB24" s="220" t="n">
        <v>0</v>
      </c>
      <c r="AC24" s="220" t="n">
        <v>0</v>
      </c>
      <c r="AD24" s="220" t="n">
        <v>0</v>
      </c>
      <c r="AE24" s="220" t="n">
        <v>0</v>
      </c>
      <c r="AF24" s="220" t="n">
        <v>0</v>
      </c>
      <c r="AG24" s="220"/>
      <c r="AH24" s="220" t="str">
        <f aca="false">IFERROR(VLOOKUP(AG24,'Plantilla y Concentrado'!$B$4:$C$677,2,0),"")</f>
        <v/>
      </c>
      <c r="AK24" s="369"/>
    </row>
    <row r="25" customFormat="false" ht="27.75" hidden="true" customHeight="true" outlineLevel="0" collapsed="false">
      <c r="A25" s="216"/>
      <c r="B25" s="216"/>
      <c r="C25" s="216"/>
      <c r="D25" s="216" t="n">
        <v>0</v>
      </c>
      <c r="E25" s="216" t="n">
        <v>0</v>
      </c>
      <c r="F25" s="216" t="n">
        <v>0</v>
      </c>
      <c r="G25" s="216" t="n">
        <v>0</v>
      </c>
      <c r="H25" s="216" t="n">
        <v>0</v>
      </c>
      <c r="I25" s="216" t="n">
        <v>0</v>
      </c>
      <c r="J25" s="216" t="n">
        <v>0</v>
      </c>
      <c r="K25" s="216" t="n">
        <v>0</v>
      </c>
      <c r="L25" s="216" t="n">
        <v>0</v>
      </c>
      <c r="M25" s="216" t="n">
        <v>0</v>
      </c>
      <c r="N25" s="216" t="n">
        <v>0</v>
      </c>
      <c r="O25" s="216" t="n">
        <v>0</v>
      </c>
      <c r="P25" s="216" t="n">
        <v>0</v>
      </c>
      <c r="Q25" s="216" t="n">
        <v>0</v>
      </c>
      <c r="R25" s="510" t="n">
        <f aca="false">($W$4*(SUM(D25:Q25)))</f>
        <v>0</v>
      </c>
      <c r="S25" s="216" t="n">
        <f aca="false">IFERROR(SUMIF('Exhibiciones '!$E$5:$E$550,A25,'Exhibiciones '!$AF$5:$AF$550),"")</f>
        <v>0</v>
      </c>
      <c r="T25" s="216" t="n">
        <f aca="false">IFERROR(SUMIF('Exhibiciones '!$E$5:$E$550,A25,'Exhibiciones '!$AG$5:$AG$550),"-")</f>
        <v>0</v>
      </c>
      <c r="U25" s="216" t="n">
        <v>0</v>
      </c>
      <c r="V25" s="216" t="n">
        <v>0</v>
      </c>
      <c r="W25" s="216" t="n">
        <v>0</v>
      </c>
      <c r="X25" s="216" t="n">
        <v>0</v>
      </c>
      <c r="Y25" s="216" t="n">
        <v>0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6" t="n">
        <v>0</v>
      </c>
      <c r="AG25" s="216"/>
      <c r="AH25" s="216" t="str">
        <f aca="false">IFERROR(VLOOKUP(AG25,'Plantilla y Concentrado'!$B$4:$C$677,2,0),"")</f>
        <v/>
      </c>
      <c r="AK25" s="369"/>
    </row>
    <row r="26" customFormat="false" ht="27.75" hidden="true" customHeight="true" outlineLevel="0" collapsed="false">
      <c r="A26" s="220"/>
      <c r="B26" s="220"/>
      <c r="C26" s="220"/>
      <c r="D26" s="220" t="n">
        <v>0</v>
      </c>
      <c r="E26" s="220" t="n">
        <v>0</v>
      </c>
      <c r="F26" s="220" t="n">
        <v>0</v>
      </c>
      <c r="G26" s="220" t="n">
        <v>0</v>
      </c>
      <c r="H26" s="220" t="n">
        <v>0</v>
      </c>
      <c r="I26" s="220" t="n">
        <v>0</v>
      </c>
      <c r="J26" s="220" t="n">
        <v>0</v>
      </c>
      <c r="K26" s="220" t="n">
        <v>0</v>
      </c>
      <c r="L26" s="220" t="n">
        <v>0</v>
      </c>
      <c r="M26" s="220" t="n">
        <v>0</v>
      </c>
      <c r="N26" s="220" t="n">
        <v>0</v>
      </c>
      <c r="O26" s="220" t="n">
        <v>0</v>
      </c>
      <c r="P26" s="220" t="n">
        <v>0</v>
      </c>
      <c r="Q26" s="220" t="n">
        <v>0</v>
      </c>
      <c r="R26" s="511" t="n">
        <f aca="false">($W$4*(SUM(D26:Q26)))</f>
        <v>0</v>
      </c>
      <c r="S26" s="220" t="n">
        <f aca="false">IFERROR(SUMIF('Exhibiciones '!$E$5:$E$550,A26,'Exhibiciones '!$AF$5:$AF$550),"")</f>
        <v>0</v>
      </c>
      <c r="T26" s="220" t="n">
        <f aca="false">IFERROR(SUMIF('Exhibiciones '!$E$5:$E$550,A26,'Exhibiciones '!$AG$5:$AG$550),"-")</f>
        <v>0</v>
      </c>
      <c r="U26" s="220" t="n">
        <v>0</v>
      </c>
      <c r="V26" s="220" t="n">
        <v>0</v>
      </c>
      <c r="W26" s="220" t="n">
        <v>0</v>
      </c>
      <c r="X26" s="220" t="n">
        <v>0</v>
      </c>
      <c r="Y26" s="220" t="n">
        <v>0</v>
      </c>
      <c r="Z26" s="220" t="n">
        <v>0</v>
      </c>
      <c r="AA26" s="220" t="n">
        <v>0</v>
      </c>
      <c r="AB26" s="220" t="n">
        <v>0</v>
      </c>
      <c r="AC26" s="220" t="n">
        <v>0</v>
      </c>
      <c r="AD26" s="220" t="n">
        <v>0</v>
      </c>
      <c r="AE26" s="220" t="n">
        <v>0</v>
      </c>
      <c r="AF26" s="220" t="n">
        <v>0</v>
      </c>
      <c r="AG26" s="220"/>
      <c r="AH26" s="220" t="str">
        <f aca="false">IFERROR(VLOOKUP(AG26,'Plantilla y Concentrado'!$B$4:$C$677,2,0),"")</f>
        <v/>
      </c>
      <c r="AK26" s="369"/>
    </row>
    <row r="27" customFormat="false" ht="27.75" hidden="true" customHeight="true" outlineLevel="0" collapsed="false">
      <c r="A27" s="216"/>
      <c r="B27" s="216"/>
      <c r="C27" s="216"/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216" t="n">
        <v>0</v>
      </c>
      <c r="R27" s="510" t="n">
        <f aca="false">($W$4*(SUM(D27:Q27)))</f>
        <v>0</v>
      </c>
      <c r="S27" s="216" t="n">
        <f aca="false">IFERROR(SUMIF('Exhibiciones '!$E$5:$E$550,A27,'Exhibiciones '!$AF$5:$AF$550),"")</f>
        <v>0</v>
      </c>
      <c r="T27" s="216" t="n">
        <f aca="false">IFERROR(SUMIF('Exhibiciones '!$E$5:$E$550,A27,'Exhibiciones '!$AG$5:$AG$550),"-")</f>
        <v>0</v>
      </c>
      <c r="U27" s="216" t="n">
        <v>0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/>
      <c r="AH27" s="216" t="str">
        <f aca="false">IFERROR(VLOOKUP(AG27,'Plantilla y Concentrado'!$B$4:$C$677,2,0),"")</f>
        <v/>
      </c>
      <c r="AK27" s="369"/>
    </row>
    <row r="28" customFormat="false" ht="27.75" hidden="true" customHeight="true" outlineLevel="0" collapsed="false">
      <c r="A28" s="220"/>
      <c r="B28" s="220"/>
      <c r="C28" s="220"/>
      <c r="D28" s="220" t="n">
        <v>0</v>
      </c>
      <c r="E28" s="220" t="n">
        <v>0</v>
      </c>
      <c r="F28" s="220" t="n">
        <v>0</v>
      </c>
      <c r="G28" s="220" t="n">
        <v>0</v>
      </c>
      <c r="H28" s="220" t="n">
        <v>0</v>
      </c>
      <c r="I28" s="220" t="n">
        <v>0</v>
      </c>
      <c r="J28" s="220" t="n">
        <v>0</v>
      </c>
      <c r="K28" s="220" t="n">
        <v>0</v>
      </c>
      <c r="L28" s="220" t="n">
        <v>0</v>
      </c>
      <c r="M28" s="220" t="n">
        <v>0</v>
      </c>
      <c r="N28" s="220" t="n">
        <v>0</v>
      </c>
      <c r="O28" s="220" t="n">
        <v>0</v>
      </c>
      <c r="P28" s="220" t="n">
        <v>0</v>
      </c>
      <c r="Q28" s="220" t="n">
        <v>0</v>
      </c>
      <c r="R28" s="511" t="n">
        <f aca="false">($W$4*(SUM(D28:Q28)))</f>
        <v>0</v>
      </c>
      <c r="S28" s="220" t="n">
        <f aca="false">IFERROR(SUMIF('Exhibiciones '!$E$5:$E$550,A28,'Exhibiciones '!$AF$5:$AF$550),"")</f>
        <v>0</v>
      </c>
      <c r="T28" s="220" t="n">
        <f aca="false">IFERROR(SUMIF('Exhibiciones '!$E$5:$E$550,A28,'Exhibiciones '!$AG$5:$AG$550),"-")</f>
        <v>0</v>
      </c>
      <c r="U28" s="220" t="n">
        <v>0</v>
      </c>
      <c r="V28" s="220" t="n">
        <v>0</v>
      </c>
      <c r="W28" s="220" t="n">
        <v>0</v>
      </c>
      <c r="X28" s="220" t="n">
        <v>0</v>
      </c>
      <c r="Y28" s="220" t="n">
        <v>0</v>
      </c>
      <c r="Z28" s="220" t="n">
        <v>0</v>
      </c>
      <c r="AA28" s="220" t="n">
        <v>0</v>
      </c>
      <c r="AB28" s="220" t="n">
        <v>0</v>
      </c>
      <c r="AC28" s="220" t="n">
        <v>0</v>
      </c>
      <c r="AD28" s="220" t="n">
        <v>0</v>
      </c>
      <c r="AE28" s="220" t="n">
        <v>0</v>
      </c>
      <c r="AF28" s="220" t="n">
        <v>0</v>
      </c>
      <c r="AG28" s="220"/>
      <c r="AH28" s="220" t="str">
        <f aca="false">IFERROR(VLOOKUP(AG28,'Plantilla y Concentrado'!$B$4:$C$677,2,0),"")</f>
        <v/>
      </c>
      <c r="AK28" s="369"/>
    </row>
    <row r="29" customFormat="false" ht="27.75" hidden="true" customHeight="true" outlineLevel="0" collapsed="false">
      <c r="A29" s="216"/>
      <c r="B29" s="216"/>
      <c r="C29" s="216"/>
      <c r="D29" s="216" t="n">
        <v>0</v>
      </c>
      <c r="E29" s="216" t="n">
        <v>0</v>
      </c>
      <c r="F29" s="216" t="n">
        <v>0</v>
      </c>
      <c r="G29" s="216" t="n">
        <v>0</v>
      </c>
      <c r="H29" s="216" t="n">
        <v>0</v>
      </c>
      <c r="I29" s="216" t="n">
        <v>0</v>
      </c>
      <c r="J29" s="216" t="n">
        <v>0</v>
      </c>
      <c r="K29" s="216" t="n">
        <v>0</v>
      </c>
      <c r="L29" s="216" t="n">
        <v>0</v>
      </c>
      <c r="M29" s="216" t="n">
        <v>0</v>
      </c>
      <c r="N29" s="216" t="n">
        <v>0</v>
      </c>
      <c r="O29" s="216" t="n">
        <v>0</v>
      </c>
      <c r="P29" s="216" t="n">
        <v>0</v>
      </c>
      <c r="Q29" s="216" t="n">
        <v>0</v>
      </c>
      <c r="R29" s="510" t="n">
        <f aca="false">($W$4*(SUM(D29:Q29)))</f>
        <v>0</v>
      </c>
      <c r="S29" s="216" t="n">
        <f aca="false">IFERROR(SUMIF('Exhibiciones '!$E$5:$E$550,A29,'Exhibiciones '!$AF$5:$AF$550),"")</f>
        <v>0</v>
      </c>
      <c r="T29" s="216" t="n">
        <f aca="false">IFERROR(SUMIF('Exhibiciones '!$E$5:$E$550,A29,'Exhibiciones '!$AG$5:$AG$550),"-")</f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16" t="n">
        <v>0</v>
      </c>
      <c r="AF29" s="216" t="n">
        <v>0</v>
      </c>
      <c r="AG29" s="216"/>
      <c r="AH29" s="216" t="str">
        <f aca="false">IFERROR(VLOOKUP(AG29,'Plantilla y Concentrado'!$B$4:$C$677,2,0),"")</f>
        <v/>
      </c>
      <c r="AK29" s="369"/>
      <c r="AMH29" s="579"/>
      <c r="AMI29" s="579"/>
      <c r="AMJ29" s="579"/>
    </row>
    <row r="30" customFormat="false" ht="27.75" hidden="true" customHeight="true" outlineLevel="0" collapsed="false">
      <c r="A30" s="220"/>
      <c r="B30" s="220"/>
      <c r="C30" s="220"/>
      <c r="D30" s="220" t="n">
        <v>0</v>
      </c>
      <c r="E30" s="220" t="n">
        <v>0</v>
      </c>
      <c r="F30" s="220" t="n">
        <v>0</v>
      </c>
      <c r="G30" s="220" t="n">
        <v>0</v>
      </c>
      <c r="H30" s="220" t="n">
        <v>0</v>
      </c>
      <c r="I30" s="220" t="n">
        <v>0</v>
      </c>
      <c r="J30" s="220" t="n">
        <v>0</v>
      </c>
      <c r="K30" s="220" t="n">
        <v>0</v>
      </c>
      <c r="L30" s="220" t="n">
        <v>0</v>
      </c>
      <c r="M30" s="220" t="n">
        <v>0</v>
      </c>
      <c r="N30" s="220" t="n">
        <v>0</v>
      </c>
      <c r="O30" s="220" t="n">
        <v>0</v>
      </c>
      <c r="P30" s="220" t="n">
        <v>0</v>
      </c>
      <c r="Q30" s="220" t="n">
        <v>0</v>
      </c>
      <c r="R30" s="580" t="n">
        <f aca="false">($W$4*(SUM(D30:Q30)))</f>
        <v>0</v>
      </c>
      <c r="S30" s="220" t="n">
        <f aca="false">IFERROR(SUMIF('Exhibiciones '!$E$5:$E$550,A30,'Exhibiciones '!$AF$5:$AF$550),"")</f>
        <v>0</v>
      </c>
      <c r="T30" s="220" t="n">
        <f aca="false">IFERROR(SUMIF('Exhibiciones '!$E$5:$E$550,A30,'Exhibiciones '!$AG$5:$AG$550),"-")</f>
        <v>0</v>
      </c>
      <c r="U30" s="220" t="n">
        <v>0</v>
      </c>
      <c r="V30" s="220" t="n">
        <v>0</v>
      </c>
      <c r="W30" s="220" t="n">
        <v>0</v>
      </c>
      <c r="X30" s="220" t="n">
        <v>0</v>
      </c>
      <c r="Y30" s="220" t="n">
        <v>0</v>
      </c>
      <c r="Z30" s="220" t="n">
        <v>0</v>
      </c>
      <c r="AA30" s="220" t="n">
        <v>0</v>
      </c>
      <c r="AB30" s="220" t="n">
        <v>0</v>
      </c>
      <c r="AC30" s="220" t="n">
        <v>0</v>
      </c>
      <c r="AD30" s="220" t="n">
        <v>0</v>
      </c>
      <c r="AE30" s="220" t="n">
        <v>0</v>
      </c>
      <c r="AF30" s="220" t="n">
        <v>0</v>
      </c>
      <c r="AG30" s="220"/>
      <c r="AH30" s="220" t="str">
        <f aca="false">IFERROR(VLOOKUP(AG30,'Plantilla y Concentrado'!$B$4:$C$677,2,0),"")</f>
        <v/>
      </c>
      <c r="AK30" s="369"/>
      <c r="AMH30" s="255"/>
      <c r="AMI30" s="255"/>
      <c r="AMJ30" s="255"/>
    </row>
    <row r="31" s="579" customFormat="true" ht="49.5" hidden="false" customHeight="true" outlineLevel="0" collapsed="false">
      <c r="A31" s="581" t="s">
        <v>82</v>
      </c>
      <c r="B31" s="581" t="n">
        <f aca="false">SUM(B9:B30)</f>
        <v>2957</v>
      </c>
      <c r="C31" s="581" t="n">
        <f aca="false">SUM(C9:C30)</f>
        <v>2957</v>
      </c>
      <c r="D31" s="582" t="n">
        <f aca="false">SUM(D9:D30)</f>
        <v>2</v>
      </c>
      <c r="E31" s="582" t="n">
        <f aca="false">SUM(E9:E30)</f>
        <v>0</v>
      </c>
      <c r="F31" s="582" t="n">
        <f aca="false">SUM(F9:F30)</f>
        <v>2</v>
      </c>
      <c r="G31" s="582" t="n">
        <f aca="false">SUM(G9:G30)</f>
        <v>0</v>
      </c>
      <c r="H31" s="582" t="n">
        <f aca="false">SUM(H9:H30)</f>
        <v>0</v>
      </c>
      <c r="I31" s="582" t="n">
        <f aca="false">SUM(I9:I30)</f>
        <v>0</v>
      </c>
      <c r="J31" s="582" t="n">
        <f aca="false">SUM(J9:J30)</f>
        <v>0</v>
      </c>
      <c r="K31" s="582" t="n">
        <f aca="false">SUM(K9:K30)</f>
        <v>0</v>
      </c>
      <c r="L31" s="582" t="n">
        <f aca="false">SUM(L9:L30)</f>
        <v>3</v>
      </c>
      <c r="M31" s="582" t="n">
        <f aca="false">SUM(M9:M30)</f>
        <v>0</v>
      </c>
      <c r="N31" s="582" t="n">
        <f aca="false">SUM(N9:N30)</f>
        <v>0</v>
      </c>
      <c r="O31" s="582" t="n">
        <f aca="false">SUM(O9:O30)</f>
        <v>0</v>
      </c>
      <c r="P31" s="582" t="n">
        <f aca="false">SUM(P9:P30)</f>
        <v>0</v>
      </c>
      <c r="Q31" s="582" t="n">
        <f aca="false">SUM(Q9:Q30)</f>
        <v>0</v>
      </c>
      <c r="R31" s="583" t="n">
        <f aca="false">SUM(D31:Q31)</f>
        <v>7</v>
      </c>
      <c r="S31" s="584" t="n">
        <f aca="false">SUM(S9:S30)</f>
        <v>0</v>
      </c>
      <c r="T31" s="584" t="n">
        <f aca="false">SUM(T9:T30)</f>
        <v>3</v>
      </c>
      <c r="U31" s="584" t="n">
        <f aca="false">SUM(U9:U30)</f>
        <v>1</v>
      </c>
      <c r="V31" s="584" t="n">
        <f aca="false">SUM(V9:V30)</f>
        <v>1</v>
      </c>
      <c r="W31" s="584" t="n">
        <f aca="false">SUM(W9:W30)</f>
        <v>0</v>
      </c>
      <c r="X31" s="584" t="n">
        <f aca="false">SUM(X9:X30)</f>
        <v>0</v>
      </c>
      <c r="Y31" s="584" t="n">
        <f aca="false">SUM(Y9:Y30)</f>
        <v>0</v>
      </c>
      <c r="Z31" s="584" t="n">
        <f aca="false">SUM(Z9:Z30)</f>
        <v>0</v>
      </c>
      <c r="AA31" s="584" t="n">
        <f aca="false">SUM(AA9:AA30)</f>
        <v>0</v>
      </c>
      <c r="AB31" s="584" t="n">
        <f aca="false">SUM(AB9:AB30)</f>
        <v>0</v>
      </c>
      <c r="AC31" s="584" t="n">
        <f aca="false">SUM(AC9:AC30)</f>
        <v>0</v>
      </c>
      <c r="AD31" s="584" t="n">
        <f aca="false">SUM(AD9:AD30)</f>
        <v>0</v>
      </c>
      <c r="AE31" s="584" t="n">
        <f aca="false">SUM(AE9:AE30)</f>
        <v>0</v>
      </c>
      <c r="AF31" s="584" t="n">
        <f aca="false">SUM(AF9:AF30)</f>
        <v>0</v>
      </c>
      <c r="AG31" s="585"/>
      <c r="AH31" s="585"/>
      <c r="AK31" s="586"/>
      <c r="AMH31" s="508"/>
      <c r="AMI31" s="508"/>
      <c r="AMJ31" s="508"/>
    </row>
    <row r="32" s="255" customFormat="true" ht="52.5" hidden="false" customHeight="true" outlineLevel="0" collapsed="false">
      <c r="A32" s="587" t="s">
        <v>835</v>
      </c>
      <c r="B32" s="587"/>
      <c r="C32" s="587"/>
      <c r="D32" s="588" t="n">
        <f aca="false">($W$4*R31)</f>
        <v>2142</v>
      </c>
      <c r="E32" s="588"/>
      <c r="F32" s="588"/>
      <c r="G32" s="588"/>
      <c r="H32" s="588"/>
      <c r="I32" s="588"/>
      <c r="J32" s="588"/>
      <c r="K32" s="588"/>
      <c r="L32" s="588"/>
      <c r="M32" s="588"/>
      <c r="N32" s="588"/>
      <c r="O32" s="588"/>
      <c r="P32" s="588"/>
      <c r="Q32" s="588"/>
      <c r="R32" s="588"/>
      <c r="S32" s="589" t="s">
        <v>836</v>
      </c>
      <c r="T32" s="589"/>
      <c r="U32" s="589"/>
      <c r="V32" s="589"/>
      <c r="W32" s="589"/>
      <c r="X32" s="589"/>
      <c r="Y32" s="589"/>
      <c r="Z32" s="589"/>
      <c r="AA32" s="589"/>
      <c r="AB32" s="589"/>
      <c r="AC32" s="589"/>
      <c r="AD32" s="589"/>
      <c r="AE32" s="589"/>
      <c r="AF32" s="589"/>
      <c r="AG32" s="590"/>
      <c r="AH32" s="590"/>
      <c r="AI32" s="590"/>
      <c r="AJ32" s="590"/>
      <c r="AK32" s="369"/>
      <c r="AMH32" s="508"/>
      <c r="AMI32" s="508"/>
      <c r="AMJ32" s="508"/>
    </row>
    <row r="33" s="508" customFormat="true" ht="31.5" hidden="false" customHeight="true" outlineLevel="0" collapsed="false">
      <c r="A33" s="516" t="s">
        <v>837</v>
      </c>
      <c r="B33" s="516"/>
      <c r="C33" s="517" t="n">
        <f aca="false">A9</f>
        <v>3</v>
      </c>
      <c r="D33" s="216" t="n">
        <v>0</v>
      </c>
      <c r="E33" s="216" t="n">
        <v>0</v>
      </c>
      <c r="F33" s="216" t="n">
        <v>0</v>
      </c>
      <c r="G33" s="216" t="n">
        <v>0</v>
      </c>
      <c r="H33" s="216" t="n">
        <v>0</v>
      </c>
      <c r="I33" s="216" t="n">
        <v>0</v>
      </c>
      <c r="J33" s="216" t="n">
        <v>0</v>
      </c>
      <c r="K33" s="216" t="n">
        <v>0</v>
      </c>
      <c r="L33" s="216" t="n">
        <v>0</v>
      </c>
      <c r="M33" s="216" t="n">
        <v>0</v>
      </c>
      <c r="N33" s="216" t="n">
        <v>0</v>
      </c>
      <c r="O33" s="216" t="n">
        <v>0</v>
      </c>
      <c r="P33" s="216" t="n">
        <v>0</v>
      </c>
      <c r="Q33" s="216" t="n">
        <v>0</v>
      </c>
      <c r="R33" s="505" t="n">
        <f aca="false">($W$4*(SUM(D33:Q33)))</f>
        <v>0</v>
      </c>
      <c r="S33" s="216" t="n">
        <v>0</v>
      </c>
      <c r="T33" s="216" t="n">
        <v>0</v>
      </c>
      <c r="U33" s="216" t="n">
        <v>0</v>
      </c>
      <c r="V33" s="216" t="n">
        <v>0</v>
      </c>
      <c r="W33" s="216" t="n">
        <v>0</v>
      </c>
      <c r="X33" s="216" t="n">
        <v>0</v>
      </c>
      <c r="Y33" s="216" t="n">
        <v>0</v>
      </c>
      <c r="Z33" s="216" t="n">
        <v>0</v>
      </c>
      <c r="AA33" s="216" t="n">
        <v>0</v>
      </c>
      <c r="AB33" s="216" t="n">
        <v>0</v>
      </c>
      <c r="AC33" s="216" t="n">
        <v>0</v>
      </c>
      <c r="AD33" s="216" t="n">
        <v>0</v>
      </c>
      <c r="AE33" s="216" t="n">
        <v>0</v>
      </c>
      <c r="AF33" s="216" t="n">
        <v>0</v>
      </c>
      <c r="AK33" s="507"/>
    </row>
    <row r="34" s="508" customFormat="true" ht="31.5" hidden="false" customHeight="true" outlineLevel="0" collapsed="false">
      <c r="A34" s="516"/>
      <c r="B34" s="516"/>
      <c r="C34" s="518" t="n">
        <f aca="false">A10</f>
        <v>4</v>
      </c>
      <c r="D34" s="220" t="n">
        <v>0</v>
      </c>
      <c r="E34" s="220" t="n">
        <v>0</v>
      </c>
      <c r="F34" s="220" t="n">
        <v>0</v>
      </c>
      <c r="G34" s="220" t="n">
        <v>0</v>
      </c>
      <c r="H34" s="220" t="n">
        <v>0</v>
      </c>
      <c r="I34" s="220" t="n">
        <v>0</v>
      </c>
      <c r="J34" s="220" t="n">
        <v>0</v>
      </c>
      <c r="K34" s="220" t="n">
        <v>0</v>
      </c>
      <c r="L34" s="220" t="n">
        <v>0</v>
      </c>
      <c r="M34" s="220" t="n">
        <v>0</v>
      </c>
      <c r="N34" s="220" t="n">
        <v>0</v>
      </c>
      <c r="O34" s="236" t="n">
        <v>0</v>
      </c>
      <c r="P34" s="236" t="n">
        <v>0</v>
      </c>
      <c r="Q34" s="236" t="n">
        <v>0</v>
      </c>
      <c r="R34" s="509" t="n">
        <f aca="false">($W$4*(SUM(D34:Q34)))</f>
        <v>0</v>
      </c>
      <c r="S34" s="236" t="n">
        <v>0</v>
      </c>
      <c r="T34" s="236" t="n">
        <v>0</v>
      </c>
      <c r="U34" s="220" t="n">
        <v>1</v>
      </c>
      <c r="V34" s="220" t="n">
        <v>1</v>
      </c>
      <c r="W34" s="236" t="n">
        <v>0</v>
      </c>
      <c r="X34" s="236" t="n">
        <v>0</v>
      </c>
      <c r="Y34" s="236" t="n">
        <v>0</v>
      </c>
      <c r="Z34" s="236" t="n">
        <v>0</v>
      </c>
      <c r="AA34" s="236" t="n">
        <v>0</v>
      </c>
      <c r="AB34" s="236" t="n">
        <v>0</v>
      </c>
      <c r="AC34" s="236" t="n">
        <v>0</v>
      </c>
      <c r="AD34" s="236" t="n">
        <v>0</v>
      </c>
      <c r="AE34" s="236" t="n">
        <v>0</v>
      </c>
      <c r="AF34" s="236" t="n">
        <v>0</v>
      </c>
      <c r="AG34" s="519"/>
      <c r="AH34" s="519"/>
      <c r="AI34" s="591"/>
      <c r="AJ34" s="591"/>
      <c r="AK34" s="507"/>
    </row>
    <row r="35" s="508" customFormat="true" ht="31.5" hidden="false" customHeight="true" outlineLevel="0" collapsed="false">
      <c r="A35" s="516"/>
      <c r="B35" s="516"/>
      <c r="C35" s="517" t="n">
        <f aca="false">A11</f>
        <v>5</v>
      </c>
      <c r="D35" s="216" t="n">
        <v>1</v>
      </c>
      <c r="E35" s="216" t="n">
        <v>0</v>
      </c>
      <c r="F35" s="216" t="n">
        <v>1</v>
      </c>
      <c r="G35" s="216" t="n">
        <v>0</v>
      </c>
      <c r="H35" s="216" t="n">
        <v>0</v>
      </c>
      <c r="I35" s="216" t="n">
        <v>0</v>
      </c>
      <c r="J35" s="216" t="n">
        <v>0</v>
      </c>
      <c r="K35" s="216" t="n">
        <v>0</v>
      </c>
      <c r="L35" s="216" t="n">
        <v>0</v>
      </c>
      <c r="M35" s="216" t="n">
        <v>0</v>
      </c>
      <c r="N35" s="216" t="n">
        <v>0</v>
      </c>
      <c r="O35" s="216" t="n">
        <v>0</v>
      </c>
      <c r="P35" s="216" t="n">
        <v>0</v>
      </c>
      <c r="Q35" s="216" t="n">
        <v>0</v>
      </c>
      <c r="R35" s="505" t="n">
        <f aca="false">($W$4*(SUM(D35:Q35)))</f>
        <v>612</v>
      </c>
      <c r="S35" s="216" t="n">
        <v>0</v>
      </c>
      <c r="T35" s="216" t="n">
        <v>3</v>
      </c>
      <c r="U35" s="216" t="n">
        <v>0</v>
      </c>
      <c r="V35" s="216" t="n">
        <v>0</v>
      </c>
      <c r="W35" s="216" t="n">
        <v>0</v>
      </c>
      <c r="X35" s="216" t="n">
        <v>0</v>
      </c>
      <c r="Y35" s="216" t="n">
        <v>0</v>
      </c>
      <c r="Z35" s="216" t="n">
        <v>0</v>
      </c>
      <c r="AA35" s="216" t="n">
        <v>0</v>
      </c>
      <c r="AB35" s="216" t="n">
        <v>0</v>
      </c>
      <c r="AC35" s="216" t="n">
        <v>0</v>
      </c>
      <c r="AD35" s="216" t="n">
        <v>0</v>
      </c>
      <c r="AE35" s="216" t="n">
        <v>0</v>
      </c>
      <c r="AF35" s="216" t="n">
        <v>0</v>
      </c>
      <c r="AG35" s="519"/>
      <c r="AH35" s="519"/>
      <c r="AI35" s="591"/>
      <c r="AJ35" s="591"/>
      <c r="AK35" s="507"/>
    </row>
    <row r="36" s="508" customFormat="true" ht="31.5" hidden="false" customHeight="true" outlineLevel="0" collapsed="false">
      <c r="A36" s="516"/>
      <c r="B36" s="516"/>
      <c r="C36" s="518" t="n">
        <f aca="false">A12</f>
        <v>6</v>
      </c>
      <c r="D36" s="220" t="n">
        <v>1</v>
      </c>
      <c r="E36" s="220" t="n">
        <v>0</v>
      </c>
      <c r="F36" s="220" t="n">
        <v>1</v>
      </c>
      <c r="G36" s="220" t="n">
        <v>0</v>
      </c>
      <c r="H36" s="220" t="n">
        <v>0</v>
      </c>
      <c r="I36" s="220" t="n">
        <v>0</v>
      </c>
      <c r="J36" s="220" t="n">
        <v>0</v>
      </c>
      <c r="K36" s="220" t="n">
        <v>0</v>
      </c>
      <c r="L36" s="220" t="n">
        <v>0</v>
      </c>
      <c r="M36" s="220" t="n">
        <v>0</v>
      </c>
      <c r="N36" s="220" t="n">
        <v>0</v>
      </c>
      <c r="O36" s="236" t="n">
        <v>0</v>
      </c>
      <c r="P36" s="236" t="n">
        <v>0</v>
      </c>
      <c r="Q36" s="236" t="n">
        <v>0</v>
      </c>
      <c r="R36" s="509" t="n">
        <f aca="false">($W$4*(SUM(D36:Q36)))</f>
        <v>612</v>
      </c>
      <c r="S36" s="236" t="n">
        <v>0</v>
      </c>
      <c r="T36" s="236" t="n">
        <v>0</v>
      </c>
      <c r="U36" s="220" t="n">
        <v>0</v>
      </c>
      <c r="V36" s="220" t="n">
        <v>0</v>
      </c>
      <c r="W36" s="236" t="n">
        <v>0</v>
      </c>
      <c r="X36" s="236" t="n">
        <v>0</v>
      </c>
      <c r="Y36" s="236" t="n">
        <v>0</v>
      </c>
      <c r="Z36" s="236" t="n">
        <v>0</v>
      </c>
      <c r="AA36" s="236" t="n">
        <v>0</v>
      </c>
      <c r="AB36" s="236" t="n">
        <v>0</v>
      </c>
      <c r="AC36" s="236" t="n">
        <v>0</v>
      </c>
      <c r="AD36" s="236" t="n">
        <v>0</v>
      </c>
      <c r="AE36" s="236" t="n">
        <v>0</v>
      </c>
      <c r="AF36" s="236" t="n">
        <v>0</v>
      </c>
      <c r="AG36" s="519"/>
      <c r="AH36" s="519"/>
      <c r="AI36" s="591"/>
      <c r="AJ36" s="591"/>
      <c r="AK36" s="507"/>
    </row>
    <row r="37" s="508" customFormat="true" ht="31.5" hidden="false" customHeight="true" outlineLevel="0" collapsed="false">
      <c r="A37" s="516"/>
      <c r="B37" s="516"/>
      <c r="C37" s="517" t="n">
        <f aca="false">A13</f>
        <v>7</v>
      </c>
      <c r="D37" s="216" t="n">
        <v>0</v>
      </c>
      <c r="E37" s="216" t="n">
        <v>0</v>
      </c>
      <c r="F37" s="216" t="n">
        <v>0</v>
      </c>
      <c r="G37" s="216" t="n">
        <v>0</v>
      </c>
      <c r="H37" s="216" t="n">
        <v>0</v>
      </c>
      <c r="I37" s="216" t="n">
        <v>0</v>
      </c>
      <c r="J37" s="216" t="n">
        <v>0</v>
      </c>
      <c r="K37" s="216" t="n">
        <v>0</v>
      </c>
      <c r="L37" s="216" t="n">
        <v>0</v>
      </c>
      <c r="M37" s="216" t="n">
        <v>0</v>
      </c>
      <c r="N37" s="216" t="n">
        <v>0</v>
      </c>
      <c r="O37" s="216" t="n">
        <v>0</v>
      </c>
      <c r="P37" s="216" t="n">
        <v>0</v>
      </c>
      <c r="Q37" s="216" t="n">
        <v>0</v>
      </c>
      <c r="R37" s="505" t="n">
        <f aca="false">($W$4*(SUM(D37:Q37)))</f>
        <v>0</v>
      </c>
      <c r="S37" s="216" t="n">
        <v>0</v>
      </c>
      <c r="T37" s="216" t="n">
        <v>0</v>
      </c>
      <c r="U37" s="216" t="n">
        <v>0</v>
      </c>
      <c r="V37" s="216" t="n">
        <v>0</v>
      </c>
      <c r="W37" s="216" t="n">
        <v>0</v>
      </c>
      <c r="X37" s="216" t="n">
        <v>0</v>
      </c>
      <c r="Y37" s="216" t="n">
        <v>0</v>
      </c>
      <c r="Z37" s="216" t="n">
        <v>0</v>
      </c>
      <c r="AA37" s="216" t="n">
        <v>0</v>
      </c>
      <c r="AB37" s="216" t="n">
        <v>0</v>
      </c>
      <c r="AC37" s="216" t="n">
        <v>0</v>
      </c>
      <c r="AD37" s="216" t="n">
        <v>0</v>
      </c>
      <c r="AE37" s="216" t="n">
        <v>0</v>
      </c>
      <c r="AF37" s="216" t="n">
        <v>0</v>
      </c>
      <c r="AG37" s="519"/>
      <c r="AH37" s="519"/>
      <c r="AI37" s="591"/>
      <c r="AJ37" s="591"/>
      <c r="AK37" s="507"/>
    </row>
    <row r="38" s="508" customFormat="true" ht="31.5" hidden="true" customHeight="true" outlineLevel="0" collapsed="false">
      <c r="A38" s="516"/>
      <c r="B38" s="516"/>
      <c r="C38" s="518" t="n">
        <f aca="false">A14</f>
        <v>0</v>
      </c>
      <c r="D38" s="220" t="n">
        <v>0</v>
      </c>
      <c r="E38" s="220" t="n">
        <v>0</v>
      </c>
      <c r="F38" s="220" t="n">
        <v>0</v>
      </c>
      <c r="G38" s="220" t="n">
        <v>0</v>
      </c>
      <c r="H38" s="220" t="n">
        <v>0</v>
      </c>
      <c r="I38" s="220" t="n">
        <v>0</v>
      </c>
      <c r="J38" s="220" t="n">
        <v>0</v>
      </c>
      <c r="K38" s="220" t="n">
        <v>0</v>
      </c>
      <c r="L38" s="220" t="n">
        <v>0</v>
      </c>
      <c r="M38" s="220" t="n">
        <v>0</v>
      </c>
      <c r="N38" s="220" t="n">
        <v>0</v>
      </c>
      <c r="O38" s="236" t="n">
        <v>0</v>
      </c>
      <c r="P38" s="236" t="n">
        <v>0</v>
      </c>
      <c r="Q38" s="236" t="n">
        <v>0</v>
      </c>
      <c r="R38" s="509" t="n">
        <f aca="false">($W$4*(SUM(D38:Q38)))</f>
        <v>0</v>
      </c>
      <c r="S38" s="236" t="n">
        <v>0</v>
      </c>
      <c r="T38" s="236" t="n">
        <v>0</v>
      </c>
      <c r="U38" s="220" t="n">
        <v>0</v>
      </c>
      <c r="V38" s="220" t="n">
        <v>0</v>
      </c>
      <c r="W38" s="236" t="n">
        <v>0</v>
      </c>
      <c r="X38" s="236" t="n">
        <v>0</v>
      </c>
      <c r="Y38" s="236" t="n">
        <v>0</v>
      </c>
      <c r="Z38" s="236" t="n">
        <v>0</v>
      </c>
      <c r="AA38" s="236" t="n">
        <v>0</v>
      </c>
      <c r="AB38" s="236" t="n">
        <v>0</v>
      </c>
      <c r="AC38" s="236" t="n">
        <v>0</v>
      </c>
      <c r="AD38" s="236" t="n">
        <v>0</v>
      </c>
      <c r="AE38" s="236" t="n">
        <v>0</v>
      </c>
      <c r="AF38" s="236" t="n">
        <v>0</v>
      </c>
      <c r="AG38" s="519"/>
      <c r="AH38" s="519"/>
      <c r="AI38" s="591"/>
      <c r="AJ38" s="591"/>
      <c r="AK38" s="507"/>
    </row>
    <row r="39" s="508" customFormat="true" ht="31.5" hidden="true" customHeight="true" outlineLevel="0" collapsed="false">
      <c r="A39" s="516"/>
      <c r="B39" s="516"/>
      <c r="C39" s="517" t="n">
        <f aca="false">A15</f>
        <v>0</v>
      </c>
      <c r="D39" s="216" t="n">
        <v>0</v>
      </c>
      <c r="E39" s="216" t="n">
        <v>0</v>
      </c>
      <c r="F39" s="216" t="n">
        <v>0</v>
      </c>
      <c r="G39" s="216" t="n">
        <v>0</v>
      </c>
      <c r="H39" s="216" t="n">
        <v>0</v>
      </c>
      <c r="I39" s="216" t="n">
        <v>0</v>
      </c>
      <c r="J39" s="216" t="n">
        <v>0</v>
      </c>
      <c r="K39" s="216" t="n">
        <v>0</v>
      </c>
      <c r="L39" s="216" t="n">
        <v>0</v>
      </c>
      <c r="M39" s="216" t="n">
        <v>0</v>
      </c>
      <c r="N39" s="216" t="n">
        <v>0</v>
      </c>
      <c r="O39" s="216" t="n">
        <v>0</v>
      </c>
      <c r="P39" s="216" t="n">
        <v>0</v>
      </c>
      <c r="Q39" s="216" t="n">
        <v>0</v>
      </c>
      <c r="R39" s="505" t="n">
        <f aca="false">($W$4*(SUM(D39:Q39)))</f>
        <v>0</v>
      </c>
      <c r="S39" s="216" t="n">
        <v>0</v>
      </c>
      <c r="T39" s="216" t="n">
        <v>0</v>
      </c>
      <c r="U39" s="216" t="n">
        <v>0</v>
      </c>
      <c r="V39" s="216" t="n">
        <v>0</v>
      </c>
      <c r="W39" s="216" t="n">
        <v>0</v>
      </c>
      <c r="X39" s="216" t="n">
        <v>0</v>
      </c>
      <c r="Y39" s="216" t="n">
        <v>0</v>
      </c>
      <c r="Z39" s="216" t="n">
        <v>0</v>
      </c>
      <c r="AA39" s="216" t="n">
        <v>0</v>
      </c>
      <c r="AB39" s="216" t="n">
        <v>0</v>
      </c>
      <c r="AC39" s="216" t="n">
        <v>0</v>
      </c>
      <c r="AD39" s="216" t="n">
        <v>0</v>
      </c>
      <c r="AE39" s="216" t="n">
        <v>0</v>
      </c>
      <c r="AF39" s="216" t="n">
        <v>0</v>
      </c>
      <c r="AG39" s="519"/>
      <c r="AH39" s="519"/>
      <c r="AI39" s="591"/>
      <c r="AJ39" s="591"/>
    </row>
    <row r="40" s="508" customFormat="true" ht="31.5" hidden="true" customHeight="true" outlineLevel="0" collapsed="false">
      <c r="A40" s="516"/>
      <c r="B40" s="516"/>
      <c r="C40" s="518" t="n">
        <f aca="false">A16</f>
        <v>0</v>
      </c>
      <c r="D40" s="220" t="n">
        <v>0</v>
      </c>
      <c r="E40" s="220" t="n">
        <v>0</v>
      </c>
      <c r="F40" s="220" t="n">
        <v>0</v>
      </c>
      <c r="G40" s="220" t="n">
        <v>0</v>
      </c>
      <c r="H40" s="220" t="n">
        <v>0</v>
      </c>
      <c r="I40" s="220" t="n">
        <v>0</v>
      </c>
      <c r="J40" s="220" t="n">
        <v>0</v>
      </c>
      <c r="K40" s="220" t="n">
        <v>0</v>
      </c>
      <c r="L40" s="220" t="n">
        <v>0</v>
      </c>
      <c r="M40" s="220" t="n">
        <v>0</v>
      </c>
      <c r="N40" s="220" t="n">
        <v>0</v>
      </c>
      <c r="O40" s="236" t="n">
        <v>0</v>
      </c>
      <c r="P40" s="236" t="n">
        <v>0</v>
      </c>
      <c r="Q40" s="236" t="n">
        <v>0</v>
      </c>
      <c r="R40" s="509" t="n">
        <f aca="false">($W$4*(SUM(D40:Q40)))</f>
        <v>0</v>
      </c>
      <c r="S40" s="236" t="n">
        <v>0</v>
      </c>
      <c r="T40" s="236" t="n">
        <v>0</v>
      </c>
      <c r="U40" s="220" t="n">
        <v>0</v>
      </c>
      <c r="V40" s="220" t="n">
        <v>0</v>
      </c>
      <c r="W40" s="236" t="n">
        <v>0</v>
      </c>
      <c r="X40" s="236" t="n">
        <v>0</v>
      </c>
      <c r="Y40" s="236" t="n">
        <v>0</v>
      </c>
      <c r="Z40" s="236" t="n">
        <v>0</v>
      </c>
      <c r="AA40" s="236" t="n">
        <v>0</v>
      </c>
      <c r="AB40" s="236" t="n">
        <v>0</v>
      </c>
      <c r="AC40" s="236" t="n">
        <v>0</v>
      </c>
      <c r="AD40" s="236" t="n">
        <v>0</v>
      </c>
      <c r="AE40" s="236" t="n">
        <v>0</v>
      </c>
      <c r="AF40" s="236" t="n">
        <v>0</v>
      </c>
      <c r="AG40" s="519"/>
      <c r="AH40" s="519"/>
      <c r="AI40" s="591"/>
      <c r="AJ40" s="591"/>
    </row>
    <row r="41" s="508" customFormat="true" ht="31.5" hidden="true" customHeight="true" outlineLevel="0" collapsed="false">
      <c r="A41" s="516"/>
      <c r="B41" s="516"/>
      <c r="C41" s="517" t="n">
        <f aca="false">A17</f>
        <v>0</v>
      </c>
      <c r="D41" s="216" t="n">
        <v>0</v>
      </c>
      <c r="E41" s="216" t="n">
        <v>0</v>
      </c>
      <c r="F41" s="216" t="n">
        <v>0</v>
      </c>
      <c r="G41" s="216" t="n">
        <v>0</v>
      </c>
      <c r="H41" s="216" t="n">
        <v>0</v>
      </c>
      <c r="I41" s="216" t="n">
        <v>0</v>
      </c>
      <c r="J41" s="216" t="n">
        <v>0</v>
      </c>
      <c r="K41" s="216" t="n">
        <v>0</v>
      </c>
      <c r="L41" s="216" t="n">
        <v>0</v>
      </c>
      <c r="M41" s="216" t="n">
        <v>0</v>
      </c>
      <c r="N41" s="216" t="n">
        <v>0</v>
      </c>
      <c r="O41" s="216" t="n">
        <v>0</v>
      </c>
      <c r="P41" s="216" t="n">
        <v>0</v>
      </c>
      <c r="Q41" s="216" t="n">
        <v>0</v>
      </c>
      <c r="R41" s="505" t="n">
        <f aca="false">($W$4*(SUM(D41:Q41)))</f>
        <v>0</v>
      </c>
      <c r="S41" s="216" t="n">
        <v>0</v>
      </c>
      <c r="T41" s="216" t="n">
        <v>0</v>
      </c>
      <c r="U41" s="216" t="n">
        <v>0</v>
      </c>
      <c r="V41" s="216" t="n">
        <v>0</v>
      </c>
      <c r="W41" s="216" t="n">
        <v>0</v>
      </c>
      <c r="X41" s="216" t="n">
        <v>0</v>
      </c>
      <c r="Y41" s="216" t="n">
        <v>0</v>
      </c>
      <c r="Z41" s="216" t="n">
        <v>0</v>
      </c>
      <c r="AA41" s="216" t="n">
        <v>0</v>
      </c>
      <c r="AB41" s="216" t="n">
        <v>0</v>
      </c>
      <c r="AC41" s="216" t="n">
        <v>0</v>
      </c>
      <c r="AD41" s="216" t="n">
        <v>0</v>
      </c>
      <c r="AE41" s="216" t="n">
        <v>0</v>
      </c>
      <c r="AF41" s="216" t="n">
        <v>0</v>
      </c>
      <c r="AG41" s="519"/>
      <c r="AH41" s="519"/>
      <c r="AI41" s="591"/>
      <c r="AJ41" s="591"/>
    </row>
    <row r="42" s="508" customFormat="true" ht="31.5" hidden="true" customHeight="true" outlineLevel="0" collapsed="false">
      <c r="A42" s="516"/>
      <c r="B42" s="516"/>
      <c r="C42" s="518" t="n">
        <f aca="false">A18</f>
        <v>0</v>
      </c>
      <c r="D42" s="220" t="n">
        <v>0</v>
      </c>
      <c r="E42" s="220" t="n">
        <v>0</v>
      </c>
      <c r="F42" s="220" t="n">
        <v>0</v>
      </c>
      <c r="G42" s="220" t="n">
        <v>0</v>
      </c>
      <c r="H42" s="220" t="n">
        <v>0</v>
      </c>
      <c r="I42" s="220" t="n">
        <v>0</v>
      </c>
      <c r="J42" s="220" t="n">
        <v>0</v>
      </c>
      <c r="K42" s="220" t="n">
        <v>0</v>
      </c>
      <c r="L42" s="220" t="n">
        <v>0</v>
      </c>
      <c r="M42" s="220" t="n">
        <v>0</v>
      </c>
      <c r="N42" s="220" t="n">
        <v>0</v>
      </c>
      <c r="O42" s="236" t="n">
        <v>0</v>
      </c>
      <c r="P42" s="236" t="n">
        <v>0</v>
      </c>
      <c r="Q42" s="236" t="n">
        <v>0</v>
      </c>
      <c r="R42" s="509" t="n">
        <f aca="false">($W$4*(SUM(D42:Q42)))</f>
        <v>0</v>
      </c>
      <c r="S42" s="236" t="n">
        <v>0</v>
      </c>
      <c r="T42" s="236" t="n">
        <v>0</v>
      </c>
      <c r="U42" s="220" t="n">
        <v>0</v>
      </c>
      <c r="V42" s="220" t="n">
        <v>0</v>
      </c>
      <c r="W42" s="236" t="n">
        <v>0</v>
      </c>
      <c r="X42" s="236" t="n">
        <v>0</v>
      </c>
      <c r="Y42" s="236" t="n">
        <v>0</v>
      </c>
      <c r="Z42" s="236" t="n">
        <v>0</v>
      </c>
      <c r="AA42" s="236" t="n">
        <v>0</v>
      </c>
      <c r="AB42" s="236" t="n">
        <v>0</v>
      </c>
      <c r="AC42" s="236" t="n">
        <v>0</v>
      </c>
      <c r="AD42" s="236" t="n">
        <v>0</v>
      </c>
      <c r="AE42" s="236" t="n">
        <v>0</v>
      </c>
      <c r="AF42" s="236" t="n">
        <v>0</v>
      </c>
      <c r="AG42" s="519"/>
      <c r="AH42" s="519"/>
      <c r="AI42" s="591"/>
      <c r="AJ42" s="591"/>
      <c r="AMH42" s="191"/>
      <c r="AMI42" s="191"/>
      <c r="AMJ42" s="191"/>
    </row>
    <row r="43" s="508" customFormat="true" ht="31.5" hidden="true" customHeight="true" outlineLevel="0" collapsed="false">
      <c r="A43" s="516"/>
      <c r="B43" s="516"/>
      <c r="C43" s="517" t="n">
        <f aca="false">A19</f>
        <v>0</v>
      </c>
      <c r="D43" s="216" t="n">
        <v>0</v>
      </c>
      <c r="E43" s="216" t="n">
        <v>0</v>
      </c>
      <c r="F43" s="216" t="n">
        <v>0</v>
      </c>
      <c r="G43" s="216" t="n">
        <v>0</v>
      </c>
      <c r="H43" s="216" t="n">
        <v>0</v>
      </c>
      <c r="I43" s="216" t="n">
        <v>0</v>
      </c>
      <c r="J43" s="216" t="n">
        <v>0</v>
      </c>
      <c r="K43" s="216" t="n">
        <v>0</v>
      </c>
      <c r="L43" s="216" t="n">
        <v>0</v>
      </c>
      <c r="M43" s="216" t="n">
        <v>0</v>
      </c>
      <c r="N43" s="216" t="n">
        <v>0</v>
      </c>
      <c r="O43" s="216" t="n">
        <v>0</v>
      </c>
      <c r="P43" s="216" t="n">
        <v>0</v>
      </c>
      <c r="Q43" s="216" t="n">
        <v>0</v>
      </c>
      <c r="R43" s="505" t="n">
        <f aca="false">($W$4*(SUM(D43:Q43)))</f>
        <v>0</v>
      </c>
      <c r="S43" s="216" t="n">
        <v>0</v>
      </c>
      <c r="T43" s="216" t="n">
        <v>0</v>
      </c>
      <c r="U43" s="216" t="n">
        <v>0</v>
      </c>
      <c r="V43" s="216" t="n">
        <v>0</v>
      </c>
      <c r="W43" s="216" t="n">
        <v>0</v>
      </c>
      <c r="X43" s="216" t="n">
        <v>0</v>
      </c>
      <c r="Y43" s="216" t="n">
        <v>0</v>
      </c>
      <c r="Z43" s="216" t="n">
        <v>0</v>
      </c>
      <c r="AA43" s="216" t="n">
        <v>0</v>
      </c>
      <c r="AB43" s="216" t="n">
        <v>0</v>
      </c>
      <c r="AC43" s="216" t="n">
        <v>0</v>
      </c>
      <c r="AD43" s="216" t="n">
        <v>0</v>
      </c>
      <c r="AE43" s="216" t="n">
        <v>0</v>
      </c>
      <c r="AF43" s="216" t="n">
        <v>0</v>
      </c>
      <c r="AG43" s="519"/>
      <c r="AH43" s="519"/>
      <c r="AI43" s="591"/>
      <c r="AJ43" s="591"/>
      <c r="AMH43" s="191"/>
      <c r="AMI43" s="191"/>
      <c r="AMJ43" s="191"/>
    </row>
    <row r="44" s="191" customFormat="true" ht="27.75" hidden="true" customHeight="true" outlineLevel="0" collapsed="false">
      <c r="A44" s="516"/>
      <c r="B44" s="516"/>
      <c r="C44" s="380" t="n">
        <f aca="false">A20</f>
        <v>0</v>
      </c>
      <c r="D44" s="220" t="n">
        <v>0</v>
      </c>
      <c r="E44" s="220" t="n">
        <v>0</v>
      </c>
      <c r="F44" s="220" t="n">
        <v>0</v>
      </c>
      <c r="G44" s="220" t="n">
        <v>0</v>
      </c>
      <c r="H44" s="220" t="n">
        <v>0</v>
      </c>
      <c r="I44" s="220" t="n">
        <v>0</v>
      </c>
      <c r="J44" s="220" t="n">
        <v>0</v>
      </c>
      <c r="K44" s="220" t="n">
        <v>0</v>
      </c>
      <c r="L44" s="220" t="n">
        <v>0</v>
      </c>
      <c r="M44" s="220" t="n">
        <v>0</v>
      </c>
      <c r="N44" s="220" t="n">
        <v>0</v>
      </c>
      <c r="O44" s="236" t="n">
        <v>0</v>
      </c>
      <c r="P44" s="236" t="n">
        <v>0</v>
      </c>
      <c r="Q44" s="236" t="n">
        <v>0</v>
      </c>
      <c r="R44" s="511" t="n">
        <f aca="false">($W$4*(SUM(D44:Q44)))</f>
        <v>0</v>
      </c>
      <c r="S44" s="236" t="n">
        <v>0</v>
      </c>
      <c r="T44" s="236" t="n">
        <v>0</v>
      </c>
      <c r="U44" s="236" t="n">
        <v>0</v>
      </c>
      <c r="V44" s="236" t="n">
        <v>0</v>
      </c>
      <c r="W44" s="236" t="n">
        <v>0</v>
      </c>
      <c r="X44" s="236" t="n">
        <v>0</v>
      </c>
      <c r="Y44" s="236" t="n">
        <v>0</v>
      </c>
      <c r="Z44" s="236" t="n">
        <v>0</v>
      </c>
      <c r="AA44" s="236" t="n">
        <v>0</v>
      </c>
      <c r="AB44" s="236" t="n">
        <v>0</v>
      </c>
      <c r="AC44" s="236" t="n">
        <v>0</v>
      </c>
      <c r="AD44" s="236" t="n">
        <v>0</v>
      </c>
      <c r="AE44" s="236" t="n">
        <v>0</v>
      </c>
      <c r="AF44" s="236" t="n">
        <v>0</v>
      </c>
      <c r="AG44" s="520"/>
      <c r="AH44" s="520"/>
      <c r="AI44" s="592"/>
      <c r="AJ44" s="592"/>
    </row>
    <row r="45" s="191" customFormat="true" ht="27.75" hidden="true" customHeight="true" outlineLevel="0" collapsed="false">
      <c r="A45" s="516"/>
      <c r="B45" s="516"/>
      <c r="C45" s="379" t="n">
        <f aca="false">A21</f>
        <v>0</v>
      </c>
      <c r="D45" s="216" t="n">
        <v>0</v>
      </c>
      <c r="E45" s="216" t="n">
        <v>0</v>
      </c>
      <c r="F45" s="216" t="n">
        <v>0</v>
      </c>
      <c r="G45" s="216" t="n">
        <v>0</v>
      </c>
      <c r="H45" s="216" t="n">
        <v>0</v>
      </c>
      <c r="I45" s="216" t="n">
        <v>0</v>
      </c>
      <c r="J45" s="216" t="n">
        <v>0</v>
      </c>
      <c r="K45" s="216" t="n">
        <v>0</v>
      </c>
      <c r="L45" s="216" t="n">
        <v>0</v>
      </c>
      <c r="M45" s="216" t="n">
        <v>0</v>
      </c>
      <c r="N45" s="216" t="n">
        <v>0</v>
      </c>
      <c r="O45" s="216" t="n">
        <v>0</v>
      </c>
      <c r="P45" s="216" t="n">
        <v>0</v>
      </c>
      <c r="Q45" s="216" t="n">
        <v>0</v>
      </c>
      <c r="R45" s="510" t="n">
        <f aca="false">($W$4*(SUM(D45:Q45)))</f>
        <v>0</v>
      </c>
      <c r="S45" s="216" t="n">
        <v>0</v>
      </c>
      <c r="T45" s="216" t="n">
        <v>0</v>
      </c>
      <c r="U45" s="216" t="n">
        <v>0</v>
      </c>
      <c r="V45" s="216" t="n">
        <v>0</v>
      </c>
      <c r="W45" s="216" t="n">
        <v>0</v>
      </c>
      <c r="X45" s="216" t="n">
        <v>0</v>
      </c>
      <c r="Y45" s="216" t="n">
        <v>0</v>
      </c>
      <c r="Z45" s="216" t="n">
        <v>0</v>
      </c>
      <c r="AA45" s="216" t="n">
        <v>0</v>
      </c>
      <c r="AB45" s="216" t="n">
        <v>0</v>
      </c>
      <c r="AC45" s="216" t="n">
        <v>0</v>
      </c>
      <c r="AD45" s="216" t="n">
        <v>0</v>
      </c>
      <c r="AE45" s="216" t="n">
        <v>0</v>
      </c>
      <c r="AF45" s="216" t="n">
        <v>0</v>
      </c>
      <c r="AG45" s="520"/>
      <c r="AH45" s="520"/>
      <c r="AI45" s="592"/>
      <c r="AJ45" s="592"/>
    </row>
    <row r="46" s="191" customFormat="true" ht="27.75" hidden="true" customHeight="true" outlineLevel="0" collapsed="false">
      <c r="A46" s="516"/>
      <c r="B46" s="516"/>
      <c r="C46" s="380" t="n">
        <f aca="false">A22</f>
        <v>0</v>
      </c>
      <c r="D46" s="380" t="n">
        <v>0</v>
      </c>
      <c r="E46" s="380" t="n">
        <v>0</v>
      </c>
      <c r="F46" s="380" t="n">
        <v>0</v>
      </c>
      <c r="G46" s="380" t="n">
        <v>0</v>
      </c>
      <c r="H46" s="380" t="n">
        <v>0</v>
      </c>
      <c r="I46" s="380" t="n">
        <v>0</v>
      </c>
      <c r="J46" s="380" t="n">
        <v>0</v>
      </c>
      <c r="K46" s="380" t="n">
        <v>0</v>
      </c>
      <c r="L46" s="380" t="n">
        <v>0</v>
      </c>
      <c r="M46" s="380" t="n">
        <v>0</v>
      </c>
      <c r="N46" s="380" t="n">
        <v>0</v>
      </c>
      <c r="O46" s="380" t="n">
        <v>0</v>
      </c>
      <c r="P46" s="380" t="n">
        <v>0</v>
      </c>
      <c r="Q46" s="380" t="n">
        <v>0</v>
      </c>
      <c r="R46" s="511" t="n">
        <f aca="false">($W$4*(SUM(D46:Q46)))</f>
        <v>0</v>
      </c>
      <c r="S46" s="236" t="n">
        <v>0</v>
      </c>
      <c r="T46" s="236" t="n">
        <v>0</v>
      </c>
      <c r="U46" s="236" t="n">
        <v>0</v>
      </c>
      <c r="V46" s="236" t="n">
        <v>0</v>
      </c>
      <c r="W46" s="236" t="n">
        <v>0</v>
      </c>
      <c r="X46" s="236" t="n">
        <v>0</v>
      </c>
      <c r="Y46" s="236" t="n">
        <v>0</v>
      </c>
      <c r="Z46" s="236" t="n">
        <v>0</v>
      </c>
      <c r="AA46" s="236" t="n">
        <v>0</v>
      </c>
      <c r="AB46" s="236" t="n">
        <v>0</v>
      </c>
      <c r="AC46" s="236" t="n">
        <v>0</v>
      </c>
      <c r="AD46" s="236" t="n">
        <v>0</v>
      </c>
      <c r="AE46" s="236" t="n">
        <v>0</v>
      </c>
      <c r="AF46" s="236" t="n">
        <v>0</v>
      </c>
      <c r="AG46" s="520"/>
      <c r="AH46" s="520"/>
      <c r="AI46" s="592"/>
      <c r="AJ46" s="592"/>
    </row>
    <row r="47" s="191" customFormat="true" ht="27.75" hidden="true" customHeight="true" outlineLevel="0" collapsed="false">
      <c r="A47" s="516"/>
      <c r="B47" s="516"/>
      <c r="C47" s="379" t="n">
        <f aca="false">A23</f>
        <v>0</v>
      </c>
      <c r="D47" s="379" t="n">
        <v>0</v>
      </c>
      <c r="E47" s="379" t="n">
        <v>0</v>
      </c>
      <c r="F47" s="379" t="n">
        <v>0</v>
      </c>
      <c r="G47" s="379" t="n">
        <v>0</v>
      </c>
      <c r="H47" s="379" t="n">
        <v>0</v>
      </c>
      <c r="I47" s="379" t="n">
        <v>0</v>
      </c>
      <c r="J47" s="379" t="n">
        <v>0</v>
      </c>
      <c r="K47" s="379" t="n">
        <v>0</v>
      </c>
      <c r="L47" s="379" t="n">
        <v>0</v>
      </c>
      <c r="M47" s="379" t="n">
        <v>0</v>
      </c>
      <c r="N47" s="379" t="n">
        <v>0</v>
      </c>
      <c r="O47" s="379" t="n">
        <v>0</v>
      </c>
      <c r="P47" s="379" t="n">
        <v>0</v>
      </c>
      <c r="Q47" s="379" t="n">
        <v>0</v>
      </c>
      <c r="R47" s="510" t="n">
        <f aca="false">($W$4*(SUM(D47:Q47)))</f>
        <v>0</v>
      </c>
      <c r="S47" s="216" t="n">
        <v>0</v>
      </c>
      <c r="T47" s="216" t="n">
        <v>0</v>
      </c>
      <c r="U47" s="216" t="n">
        <v>0</v>
      </c>
      <c r="V47" s="216" t="n">
        <v>0</v>
      </c>
      <c r="W47" s="216" t="n">
        <v>0</v>
      </c>
      <c r="X47" s="216" t="n">
        <v>0</v>
      </c>
      <c r="Y47" s="216" t="n">
        <v>0</v>
      </c>
      <c r="Z47" s="216" t="n">
        <v>0</v>
      </c>
      <c r="AA47" s="216" t="n">
        <v>0</v>
      </c>
      <c r="AB47" s="216" t="n">
        <v>0</v>
      </c>
      <c r="AC47" s="216" t="n">
        <v>0</v>
      </c>
      <c r="AD47" s="216" t="n">
        <v>0</v>
      </c>
      <c r="AE47" s="216" t="n">
        <v>0</v>
      </c>
      <c r="AF47" s="216" t="n">
        <v>0</v>
      </c>
      <c r="AG47" s="520"/>
      <c r="AH47" s="520"/>
      <c r="AI47" s="592"/>
      <c r="AJ47" s="592"/>
    </row>
    <row r="48" s="191" customFormat="true" ht="27.75" hidden="true" customHeight="true" outlineLevel="0" collapsed="false">
      <c r="A48" s="516"/>
      <c r="B48" s="516"/>
      <c r="C48" s="380" t="n">
        <f aca="false">A24</f>
        <v>0</v>
      </c>
      <c r="D48" s="380" t="n">
        <v>0</v>
      </c>
      <c r="E48" s="380" t="n">
        <v>0</v>
      </c>
      <c r="F48" s="380" t="n">
        <v>0</v>
      </c>
      <c r="G48" s="380" t="n">
        <v>0</v>
      </c>
      <c r="H48" s="380" t="n">
        <v>0</v>
      </c>
      <c r="I48" s="380" t="n">
        <v>0</v>
      </c>
      <c r="J48" s="380" t="n">
        <v>0</v>
      </c>
      <c r="K48" s="380" t="n">
        <v>0</v>
      </c>
      <c r="L48" s="380" t="n">
        <v>0</v>
      </c>
      <c r="M48" s="380" t="n">
        <v>0</v>
      </c>
      <c r="N48" s="380" t="n">
        <v>0</v>
      </c>
      <c r="O48" s="380" t="n">
        <v>0</v>
      </c>
      <c r="P48" s="380" t="n">
        <v>0</v>
      </c>
      <c r="Q48" s="380" t="n">
        <v>0</v>
      </c>
      <c r="R48" s="511" t="n">
        <f aca="false">($W$4*(SUM(D48:Q48)))</f>
        <v>0</v>
      </c>
      <c r="S48" s="236" t="n">
        <v>0</v>
      </c>
      <c r="T48" s="236" t="n">
        <v>0</v>
      </c>
      <c r="U48" s="236" t="n">
        <v>0</v>
      </c>
      <c r="V48" s="236" t="n">
        <v>0</v>
      </c>
      <c r="W48" s="236" t="n">
        <v>0</v>
      </c>
      <c r="X48" s="236" t="n">
        <v>0</v>
      </c>
      <c r="Y48" s="236" t="n">
        <v>0</v>
      </c>
      <c r="Z48" s="236" t="n">
        <v>0</v>
      </c>
      <c r="AA48" s="236" t="n">
        <v>0</v>
      </c>
      <c r="AB48" s="236" t="n">
        <v>0</v>
      </c>
      <c r="AC48" s="236" t="n">
        <v>0</v>
      </c>
      <c r="AD48" s="236" t="n">
        <v>0</v>
      </c>
      <c r="AE48" s="236" t="n">
        <v>0</v>
      </c>
      <c r="AF48" s="236" t="n">
        <v>0</v>
      </c>
      <c r="AG48" s="520"/>
      <c r="AH48" s="520"/>
      <c r="AI48" s="592"/>
      <c r="AJ48" s="592"/>
    </row>
    <row r="49" s="191" customFormat="true" ht="27.75" hidden="true" customHeight="true" outlineLevel="0" collapsed="false">
      <c r="A49" s="516"/>
      <c r="B49" s="516"/>
      <c r="C49" s="379" t="n">
        <f aca="false">A25</f>
        <v>0</v>
      </c>
      <c r="D49" s="379" t="n">
        <v>0</v>
      </c>
      <c r="E49" s="379" t="n">
        <v>0</v>
      </c>
      <c r="F49" s="379" t="n">
        <v>0</v>
      </c>
      <c r="G49" s="379" t="n">
        <v>0</v>
      </c>
      <c r="H49" s="379" t="n">
        <v>0</v>
      </c>
      <c r="I49" s="379" t="n">
        <v>0</v>
      </c>
      <c r="J49" s="379" t="n">
        <v>0</v>
      </c>
      <c r="K49" s="379" t="n">
        <v>0</v>
      </c>
      <c r="L49" s="379" t="n">
        <v>0</v>
      </c>
      <c r="M49" s="379" t="n">
        <v>0</v>
      </c>
      <c r="N49" s="379" t="n">
        <v>0</v>
      </c>
      <c r="O49" s="379" t="n">
        <v>0</v>
      </c>
      <c r="P49" s="379" t="n">
        <v>0</v>
      </c>
      <c r="Q49" s="379" t="n">
        <v>0</v>
      </c>
      <c r="R49" s="510" t="n">
        <f aca="false">($W$4*(SUM(D49:Q49)))</f>
        <v>0</v>
      </c>
      <c r="S49" s="379" t="n">
        <v>0</v>
      </c>
      <c r="T49" s="379" t="n">
        <v>0</v>
      </c>
      <c r="U49" s="379" t="n">
        <v>0</v>
      </c>
      <c r="V49" s="379" t="n">
        <v>0</v>
      </c>
      <c r="W49" s="379" t="n">
        <v>0</v>
      </c>
      <c r="X49" s="379" t="n">
        <v>0</v>
      </c>
      <c r="Y49" s="379" t="n">
        <v>0</v>
      </c>
      <c r="Z49" s="379" t="n">
        <v>0</v>
      </c>
      <c r="AA49" s="379" t="n">
        <v>0</v>
      </c>
      <c r="AB49" s="379" t="n">
        <v>0</v>
      </c>
      <c r="AC49" s="379" t="n">
        <v>0</v>
      </c>
      <c r="AD49" s="379" t="n">
        <v>0</v>
      </c>
      <c r="AE49" s="379" t="n">
        <v>0</v>
      </c>
      <c r="AF49" s="379" t="n">
        <v>0</v>
      </c>
      <c r="AG49" s="520"/>
      <c r="AH49" s="520"/>
      <c r="AI49" s="592"/>
      <c r="AJ49" s="592"/>
    </row>
    <row r="50" s="191" customFormat="true" ht="27.75" hidden="true" customHeight="true" outlineLevel="0" collapsed="false">
      <c r="A50" s="516"/>
      <c r="B50" s="516"/>
      <c r="C50" s="380" t="n">
        <f aca="false">A26</f>
        <v>0</v>
      </c>
      <c r="D50" s="380" t="n">
        <v>0</v>
      </c>
      <c r="E50" s="380" t="n">
        <v>0</v>
      </c>
      <c r="F50" s="380" t="n">
        <v>0</v>
      </c>
      <c r="G50" s="380" t="n">
        <v>0</v>
      </c>
      <c r="H50" s="380" t="n">
        <v>0</v>
      </c>
      <c r="I50" s="380" t="n">
        <v>0</v>
      </c>
      <c r="J50" s="380" t="n">
        <v>0</v>
      </c>
      <c r="K50" s="380" t="n">
        <v>0</v>
      </c>
      <c r="L50" s="380" t="n">
        <v>0</v>
      </c>
      <c r="M50" s="380" t="n">
        <v>0</v>
      </c>
      <c r="N50" s="380" t="n">
        <v>0</v>
      </c>
      <c r="O50" s="380" t="n">
        <v>0</v>
      </c>
      <c r="P50" s="380" t="n">
        <v>0</v>
      </c>
      <c r="Q50" s="380" t="n">
        <v>0</v>
      </c>
      <c r="R50" s="511" t="n">
        <f aca="false">($W$4*(SUM(D50:Q50)))</f>
        <v>0</v>
      </c>
      <c r="S50" s="380" t="n">
        <v>0</v>
      </c>
      <c r="T50" s="380" t="n">
        <v>0</v>
      </c>
      <c r="U50" s="380" t="n">
        <v>0</v>
      </c>
      <c r="V50" s="380" t="n">
        <v>0</v>
      </c>
      <c r="W50" s="380" t="n">
        <v>0</v>
      </c>
      <c r="X50" s="380" t="n">
        <v>0</v>
      </c>
      <c r="Y50" s="380" t="n">
        <v>0</v>
      </c>
      <c r="Z50" s="380" t="n">
        <v>0</v>
      </c>
      <c r="AA50" s="380" t="n">
        <v>0</v>
      </c>
      <c r="AB50" s="380" t="n">
        <v>0</v>
      </c>
      <c r="AC50" s="380" t="n">
        <v>0</v>
      </c>
      <c r="AD50" s="380" t="n">
        <v>0</v>
      </c>
      <c r="AE50" s="380" t="n">
        <v>0</v>
      </c>
      <c r="AF50" s="380" t="n">
        <v>0</v>
      </c>
      <c r="AG50" s="520"/>
      <c r="AH50" s="520"/>
      <c r="AI50" s="592"/>
      <c r="AJ50" s="592"/>
    </row>
    <row r="51" s="191" customFormat="true" ht="27.75" hidden="true" customHeight="true" outlineLevel="0" collapsed="false">
      <c r="A51" s="516"/>
      <c r="B51" s="516"/>
      <c r="C51" s="379" t="n">
        <f aca="false">A27</f>
        <v>0</v>
      </c>
      <c r="D51" s="379" t="n">
        <v>0</v>
      </c>
      <c r="E51" s="379" t="n">
        <v>0</v>
      </c>
      <c r="F51" s="379" t="n">
        <v>0</v>
      </c>
      <c r="G51" s="379" t="n">
        <v>0</v>
      </c>
      <c r="H51" s="379" t="n">
        <v>0</v>
      </c>
      <c r="I51" s="379" t="n">
        <v>0</v>
      </c>
      <c r="J51" s="379" t="n">
        <v>0</v>
      </c>
      <c r="K51" s="379" t="n">
        <v>0</v>
      </c>
      <c r="L51" s="379" t="n">
        <v>0</v>
      </c>
      <c r="M51" s="379" t="n">
        <v>0</v>
      </c>
      <c r="N51" s="379" t="n">
        <v>0</v>
      </c>
      <c r="O51" s="379" t="n">
        <v>0</v>
      </c>
      <c r="P51" s="379" t="n">
        <v>0</v>
      </c>
      <c r="Q51" s="379" t="n">
        <v>0</v>
      </c>
      <c r="R51" s="510" t="n">
        <f aca="false">($W$4*(SUM(D51:Q51)))</f>
        <v>0</v>
      </c>
      <c r="S51" s="379" t="n">
        <v>0</v>
      </c>
      <c r="T51" s="379" t="n">
        <v>0</v>
      </c>
      <c r="U51" s="379" t="n">
        <v>0</v>
      </c>
      <c r="V51" s="379" t="n">
        <v>0</v>
      </c>
      <c r="W51" s="379" t="n">
        <v>0</v>
      </c>
      <c r="X51" s="379" t="n">
        <v>0</v>
      </c>
      <c r="Y51" s="379" t="n">
        <v>0</v>
      </c>
      <c r="Z51" s="379" t="n">
        <v>0</v>
      </c>
      <c r="AA51" s="379" t="n">
        <v>0</v>
      </c>
      <c r="AB51" s="379" t="n">
        <v>0</v>
      </c>
      <c r="AC51" s="379" t="n">
        <v>0</v>
      </c>
      <c r="AD51" s="379" t="n">
        <v>0</v>
      </c>
      <c r="AE51" s="379" t="n">
        <v>0</v>
      </c>
      <c r="AF51" s="379" t="n">
        <v>0</v>
      </c>
      <c r="AG51" s="520"/>
      <c r="AH51" s="520"/>
      <c r="AI51" s="592"/>
      <c r="AJ51" s="592"/>
    </row>
    <row r="52" s="191" customFormat="true" ht="27.75" hidden="true" customHeight="true" outlineLevel="0" collapsed="false">
      <c r="A52" s="516"/>
      <c r="B52" s="516"/>
      <c r="C52" s="380" t="n">
        <f aca="false">A28</f>
        <v>0</v>
      </c>
      <c r="D52" s="380" t="n">
        <v>0</v>
      </c>
      <c r="E52" s="380" t="n">
        <v>0</v>
      </c>
      <c r="F52" s="380" t="n">
        <v>0</v>
      </c>
      <c r="G52" s="380" t="n">
        <v>0</v>
      </c>
      <c r="H52" s="380" t="n">
        <v>0</v>
      </c>
      <c r="I52" s="380" t="n">
        <v>0</v>
      </c>
      <c r="J52" s="380" t="n">
        <v>0</v>
      </c>
      <c r="K52" s="380" t="n">
        <v>0</v>
      </c>
      <c r="L52" s="380" t="n">
        <v>0</v>
      </c>
      <c r="M52" s="380" t="n">
        <v>0</v>
      </c>
      <c r="N52" s="380" t="n">
        <v>0</v>
      </c>
      <c r="O52" s="380" t="n">
        <v>0</v>
      </c>
      <c r="P52" s="380" t="n">
        <v>0</v>
      </c>
      <c r="Q52" s="380" t="n">
        <v>0</v>
      </c>
      <c r="R52" s="511" t="n">
        <f aca="false">($W$4*(SUM(D52:Q52)))</f>
        <v>0</v>
      </c>
      <c r="S52" s="380" t="n">
        <v>0</v>
      </c>
      <c r="T52" s="380" t="n">
        <v>0</v>
      </c>
      <c r="U52" s="380" t="n">
        <v>0</v>
      </c>
      <c r="V52" s="380" t="n">
        <v>0</v>
      </c>
      <c r="W52" s="380" t="n">
        <v>0</v>
      </c>
      <c r="X52" s="380" t="n">
        <v>0</v>
      </c>
      <c r="Y52" s="380" t="n">
        <v>0</v>
      </c>
      <c r="Z52" s="380" t="n">
        <v>0</v>
      </c>
      <c r="AA52" s="380" t="n">
        <v>0</v>
      </c>
      <c r="AB52" s="380" t="n">
        <v>0</v>
      </c>
      <c r="AC52" s="380" t="n">
        <v>0</v>
      </c>
      <c r="AD52" s="380" t="n">
        <v>0</v>
      </c>
      <c r="AE52" s="380" t="n">
        <v>0</v>
      </c>
      <c r="AF52" s="380" t="n">
        <v>0</v>
      </c>
      <c r="AG52" s="520"/>
      <c r="AH52" s="520"/>
      <c r="AI52" s="592"/>
      <c r="AJ52" s="592"/>
    </row>
    <row r="53" s="191" customFormat="true" ht="27.75" hidden="true" customHeight="true" outlineLevel="0" collapsed="false">
      <c r="A53" s="516"/>
      <c r="B53" s="516"/>
      <c r="C53" s="379" t="n">
        <f aca="false">A29</f>
        <v>0</v>
      </c>
      <c r="D53" s="379" t="n">
        <v>0</v>
      </c>
      <c r="E53" s="379" t="n">
        <v>0</v>
      </c>
      <c r="F53" s="379" t="n">
        <v>0</v>
      </c>
      <c r="G53" s="379" t="n">
        <v>0</v>
      </c>
      <c r="H53" s="379" t="n">
        <v>0</v>
      </c>
      <c r="I53" s="379" t="n">
        <v>0</v>
      </c>
      <c r="J53" s="379" t="n">
        <v>0</v>
      </c>
      <c r="K53" s="379" t="n">
        <v>0</v>
      </c>
      <c r="L53" s="379" t="n">
        <v>0</v>
      </c>
      <c r="M53" s="379" t="n">
        <v>0</v>
      </c>
      <c r="N53" s="379" t="n">
        <v>0</v>
      </c>
      <c r="O53" s="379" t="n">
        <v>0</v>
      </c>
      <c r="P53" s="379" t="n">
        <v>0</v>
      </c>
      <c r="Q53" s="379" t="n">
        <v>0</v>
      </c>
      <c r="R53" s="510" t="n">
        <f aca="false">($W$4*(SUM(D53:Q53)))</f>
        <v>0</v>
      </c>
      <c r="S53" s="379" t="n">
        <v>0</v>
      </c>
      <c r="T53" s="379" t="n">
        <v>0</v>
      </c>
      <c r="U53" s="379" t="n">
        <v>0</v>
      </c>
      <c r="V53" s="379" t="n">
        <v>0</v>
      </c>
      <c r="W53" s="379" t="n">
        <v>0</v>
      </c>
      <c r="X53" s="379" t="n">
        <v>0</v>
      </c>
      <c r="Y53" s="379" t="n">
        <v>0</v>
      </c>
      <c r="Z53" s="379" t="n">
        <v>0</v>
      </c>
      <c r="AA53" s="379" t="n">
        <v>0</v>
      </c>
      <c r="AB53" s="379" t="n">
        <v>0</v>
      </c>
      <c r="AC53" s="379" t="n">
        <v>0</v>
      </c>
      <c r="AD53" s="379" t="n">
        <v>0</v>
      </c>
      <c r="AE53" s="379" t="n">
        <v>0</v>
      </c>
      <c r="AF53" s="379" t="n">
        <v>0</v>
      </c>
      <c r="AG53" s="520"/>
      <c r="AH53" s="520"/>
      <c r="AI53" s="592"/>
      <c r="AJ53" s="592"/>
      <c r="AMH53" s="579"/>
      <c r="AMI53" s="579"/>
      <c r="AMJ53" s="579"/>
    </row>
    <row r="54" s="191" customFormat="true" ht="27.75" hidden="true" customHeight="true" outlineLevel="0" collapsed="false">
      <c r="A54" s="516"/>
      <c r="B54" s="516"/>
      <c r="C54" s="380" t="n">
        <f aca="false">A30</f>
        <v>0</v>
      </c>
      <c r="D54" s="380" t="n">
        <v>0</v>
      </c>
      <c r="E54" s="380" t="n">
        <v>0</v>
      </c>
      <c r="F54" s="380" t="n">
        <v>0</v>
      </c>
      <c r="G54" s="380" t="n">
        <v>0</v>
      </c>
      <c r="H54" s="380" t="n">
        <v>0</v>
      </c>
      <c r="I54" s="380" t="n">
        <v>0</v>
      </c>
      <c r="J54" s="380" t="n">
        <v>0</v>
      </c>
      <c r="K54" s="380" t="n">
        <v>0</v>
      </c>
      <c r="L54" s="380" t="n">
        <v>0</v>
      </c>
      <c r="M54" s="380" t="n">
        <v>0</v>
      </c>
      <c r="N54" s="380" t="n">
        <v>0</v>
      </c>
      <c r="O54" s="380" t="n">
        <v>0</v>
      </c>
      <c r="P54" s="380" t="n">
        <v>0</v>
      </c>
      <c r="Q54" s="380" t="n">
        <v>0</v>
      </c>
      <c r="R54" s="580" t="n">
        <f aca="false">($W$4*(SUM(D54:Q54)))</f>
        <v>0</v>
      </c>
      <c r="S54" s="380" t="n">
        <v>0</v>
      </c>
      <c r="T54" s="380" t="n">
        <v>0</v>
      </c>
      <c r="U54" s="380" t="n">
        <v>0</v>
      </c>
      <c r="V54" s="380" t="n">
        <v>0</v>
      </c>
      <c r="W54" s="380" t="n">
        <v>0</v>
      </c>
      <c r="X54" s="380" t="n">
        <v>0</v>
      </c>
      <c r="Y54" s="380" t="n">
        <v>0</v>
      </c>
      <c r="Z54" s="380" t="n">
        <v>0</v>
      </c>
      <c r="AA54" s="380" t="n">
        <v>0</v>
      </c>
      <c r="AB54" s="380" t="n">
        <v>0</v>
      </c>
      <c r="AC54" s="380" t="n">
        <v>0</v>
      </c>
      <c r="AD54" s="380" t="n">
        <v>0</v>
      </c>
      <c r="AE54" s="380" t="n">
        <v>0</v>
      </c>
      <c r="AF54" s="380" t="n">
        <v>0</v>
      </c>
      <c r="AG54" s="520"/>
      <c r="AH54" s="520"/>
      <c r="AI54" s="592"/>
      <c r="AJ54" s="592"/>
      <c r="AMH54" s="579"/>
      <c r="AMI54" s="579"/>
      <c r="AMJ54" s="579"/>
    </row>
    <row r="55" s="579" customFormat="true" ht="49.5" hidden="false" customHeight="true" outlineLevel="0" collapsed="false">
      <c r="A55" s="593" t="s">
        <v>837</v>
      </c>
      <c r="B55" s="593"/>
      <c r="C55" s="593"/>
      <c r="D55" s="594" t="n">
        <f aca="false">SUM(D33:D54)</f>
        <v>2</v>
      </c>
      <c r="E55" s="594" t="n">
        <f aca="false">SUM(E33:E54)</f>
        <v>0</v>
      </c>
      <c r="F55" s="594" t="n">
        <f aca="false">SUM(F33:F54)</f>
        <v>2</v>
      </c>
      <c r="G55" s="594" t="n">
        <f aca="false">SUM(G33:G54)</f>
        <v>0</v>
      </c>
      <c r="H55" s="594" t="n">
        <f aca="false">SUM(H33:H54)</f>
        <v>0</v>
      </c>
      <c r="I55" s="594" t="n">
        <f aca="false">SUM(I33:I54)</f>
        <v>0</v>
      </c>
      <c r="J55" s="594" t="n">
        <f aca="false">SUM(J33:J54)</f>
        <v>0</v>
      </c>
      <c r="K55" s="594" t="n">
        <f aca="false">SUM(K33:K54)</f>
        <v>0</v>
      </c>
      <c r="L55" s="594" t="n">
        <f aca="false">SUM(L33:L54)</f>
        <v>0</v>
      </c>
      <c r="M55" s="594" t="n">
        <f aca="false">SUM(M33:M54)</f>
        <v>0</v>
      </c>
      <c r="N55" s="594" t="n">
        <f aca="false">SUM(N33:N54)</f>
        <v>0</v>
      </c>
      <c r="O55" s="594" t="n">
        <f aca="false">SUM(O33:O54)</f>
        <v>0</v>
      </c>
      <c r="P55" s="594" t="n">
        <f aca="false">SUM(P33:P54)</f>
        <v>0</v>
      </c>
      <c r="Q55" s="594" t="n">
        <f aca="false">SUM(Q33:Q54)</f>
        <v>0</v>
      </c>
      <c r="R55" s="595" t="n">
        <f aca="false">SUM(D55:Q55)</f>
        <v>4</v>
      </c>
      <c r="S55" s="594" t="n">
        <f aca="false">SUM(S33:S54)</f>
        <v>0</v>
      </c>
      <c r="T55" s="594" t="n">
        <f aca="false">SUM(T33:T54)</f>
        <v>3</v>
      </c>
      <c r="U55" s="594" t="n">
        <f aca="false">SUM(U33:U54)</f>
        <v>1</v>
      </c>
      <c r="V55" s="594" t="n">
        <f aca="false">SUM(V33:V54)</f>
        <v>1</v>
      </c>
      <c r="W55" s="594" t="n">
        <f aca="false">SUM(W33:W54)</f>
        <v>0</v>
      </c>
      <c r="X55" s="594" t="n">
        <f aca="false">SUM(X33:X54)</f>
        <v>0</v>
      </c>
      <c r="Y55" s="594" t="n">
        <f aca="false">SUM(Y33:Y54)</f>
        <v>0</v>
      </c>
      <c r="Z55" s="594" t="n">
        <f aca="false">SUM(Z33:Z54)</f>
        <v>0</v>
      </c>
      <c r="AA55" s="594" t="n">
        <f aca="false">SUM(AA33:AA54)</f>
        <v>0</v>
      </c>
      <c r="AB55" s="594" t="n">
        <f aca="false">SUM(AB33:AB54)</f>
        <v>0</v>
      </c>
      <c r="AC55" s="594" t="n">
        <f aca="false">SUM(AC33:AC54)</f>
        <v>0</v>
      </c>
      <c r="AD55" s="594" t="n">
        <f aca="false">SUM(AD33:AD54)</f>
        <v>0</v>
      </c>
      <c r="AE55" s="594" t="n">
        <f aca="false">SUM(AE33:AE54)</f>
        <v>0</v>
      </c>
      <c r="AF55" s="594" t="n">
        <f aca="false">SUM(AF33:AF54)</f>
        <v>0</v>
      </c>
      <c r="AG55" s="596" t="s">
        <v>839</v>
      </c>
      <c r="AH55" s="596"/>
      <c r="AI55" s="597"/>
      <c r="AJ55" s="597"/>
      <c r="AMH55" s="255"/>
      <c r="AMI55" s="255"/>
      <c r="AMJ55" s="255"/>
    </row>
    <row r="56" s="579" customFormat="true" ht="49.5" hidden="false" customHeight="true" outlineLevel="0" collapsed="false">
      <c r="A56" s="593" t="s">
        <v>840</v>
      </c>
      <c r="B56" s="593"/>
      <c r="C56" s="593"/>
      <c r="D56" s="598" t="n">
        <f aca="false">IF(D31&gt;0,D55/D31,"")</f>
        <v>1</v>
      </c>
      <c r="E56" s="598" t="str">
        <f aca="false">IF(E31&gt;0,E55/E31,"")</f>
        <v/>
      </c>
      <c r="F56" s="598" t="n">
        <f aca="false">IF(F31&gt;0,F55/F31,"")</f>
        <v>1</v>
      </c>
      <c r="G56" s="598" t="str">
        <f aca="false">IF(G31&gt;0,G55/G31,"")</f>
        <v/>
      </c>
      <c r="H56" s="598" t="str">
        <f aca="false">IF(H31&gt;0,H55/H31,"")</f>
        <v/>
      </c>
      <c r="I56" s="598" t="str">
        <f aca="false">IF(I31&gt;0,I55/I31,"")</f>
        <v/>
      </c>
      <c r="J56" s="598" t="str">
        <f aca="false">IF(J31&gt;0,J55/J31,"")</f>
        <v/>
      </c>
      <c r="K56" s="598" t="str">
        <f aca="false">IF(K31&gt;0,K55/K31,"")</f>
        <v/>
      </c>
      <c r="L56" s="598" t="n">
        <f aca="false">IF(L31&gt;0,L55/L31,"")</f>
        <v>0</v>
      </c>
      <c r="M56" s="598" t="str">
        <f aca="false">IF(M31&gt;0,M55/M31,"")</f>
        <v/>
      </c>
      <c r="N56" s="598" t="str">
        <f aca="false">IF(N31&gt;0,N55/N31,"")</f>
        <v/>
      </c>
      <c r="O56" s="598" t="str">
        <f aca="false">IF(O31&gt;0,O55/O31,"")</f>
        <v/>
      </c>
      <c r="P56" s="598" t="str">
        <f aca="false">IF(P31&gt;0,P55/P31,"")</f>
        <v/>
      </c>
      <c r="Q56" s="598" t="str">
        <f aca="false">IF(Q31&gt;0,Q55/Q31,"")</f>
        <v/>
      </c>
      <c r="R56" s="599" t="n">
        <f aca="false">IF(R31=0,"",R55/R31)</f>
        <v>0.571428571428571</v>
      </c>
      <c r="S56" s="600" t="str">
        <f aca="false">IF(S31&gt;0,S55/S31,"")</f>
        <v/>
      </c>
      <c r="T56" s="600" t="n">
        <f aca="false">IF(T31&gt;0,T55/T31,"")</f>
        <v>1</v>
      </c>
      <c r="U56" s="600" t="n">
        <f aca="false">IF(U31&gt;0,U55/U31,"")</f>
        <v>1</v>
      </c>
      <c r="V56" s="600" t="n">
        <f aca="false">IF(V31&gt;0,V55/V31,"")</f>
        <v>1</v>
      </c>
      <c r="W56" s="600" t="str">
        <f aca="false">IF(W31&gt;0,W55/W31,"")</f>
        <v/>
      </c>
      <c r="X56" s="600" t="str">
        <f aca="false">IF(X31&gt;0,X55/X31,"")</f>
        <v/>
      </c>
      <c r="Y56" s="600" t="str">
        <f aca="false">IF(Y31&gt;0,Y55/Y31,"")</f>
        <v/>
      </c>
      <c r="Z56" s="600" t="str">
        <f aca="false">IF(Z31&gt;0,Z55/Z31,"")</f>
        <v/>
      </c>
      <c r="AA56" s="600" t="str">
        <f aca="false">IF(AA31&gt;0,AA55/AA31,"")</f>
        <v/>
      </c>
      <c r="AB56" s="600" t="str">
        <f aca="false">IF(AB31&gt;0,AB55/AB31,"")</f>
        <v/>
      </c>
      <c r="AC56" s="600" t="str">
        <f aca="false">IF(AC31&gt;0,AC55/AC31,"")</f>
        <v/>
      </c>
      <c r="AD56" s="600" t="str">
        <f aca="false">IF(AD31&gt;0,AD55/AD31,"")</f>
        <v/>
      </c>
      <c r="AE56" s="601" t="str">
        <f aca="false">IF(AE31&gt;0,AE55/AE31,"")</f>
        <v/>
      </c>
      <c r="AF56" s="600" t="str">
        <f aca="false">IF(AF31&gt;0,AF55/AF31,"")</f>
        <v/>
      </c>
      <c r="AG56" s="249" t="n">
        <f aca="false">IF(OR(C31=0,C31=""),"",R31/C31)</f>
        <v>0.00236726411903957</v>
      </c>
      <c r="AH56" s="249"/>
      <c r="AI56" s="602"/>
      <c r="AJ56" s="602"/>
      <c r="AMH56" s="0"/>
      <c r="AMI56" s="0"/>
      <c r="AMJ56" s="0"/>
    </row>
    <row r="57" s="255" customFormat="true" ht="60.75" hidden="false" customHeight="true" outlineLevel="0" collapsed="false">
      <c r="A57" s="515" t="s">
        <v>841</v>
      </c>
      <c r="B57" s="515"/>
      <c r="C57" s="515"/>
      <c r="D57" s="603" t="n">
        <f aca="false">($W$4*R55)</f>
        <v>1224</v>
      </c>
      <c r="E57" s="603"/>
      <c r="F57" s="603"/>
      <c r="G57" s="603"/>
      <c r="H57" s="603"/>
      <c r="I57" s="603"/>
      <c r="J57" s="603"/>
      <c r="K57" s="603"/>
      <c r="L57" s="603"/>
      <c r="M57" s="603"/>
      <c r="N57" s="603"/>
      <c r="O57" s="603"/>
      <c r="P57" s="603"/>
      <c r="Q57" s="603"/>
      <c r="R57" s="603"/>
      <c r="S57" s="205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205"/>
      <c r="AE57" s="205"/>
      <c r="AF57" s="253" t="n">
        <f aca="false">SUM(S55:AF55)</f>
        <v>5</v>
      </c>
      <c r="AG57" s="249"/>
      <c r="AH57" s="249"/>
      <c r="AI57" s="604"/>
      <c r="AJ57" s="604"/>
    </row>
    <row r="58" customFormat="false" ht="12.75" hidden="false" customHeight="true" outlineLevel="0" collapsed="false">
      <c r="AMH58" s="255"/>
      <c r="AMI58" s="255"/>
      <c r="AMJ58" s="255"/>
    </row>
    <row r="59" s="255" customFormat="true" ht="44.25" hidden="false" customHeight="true" outlineLevel="0" collapsed="false">
      <c r="A59" s="256" t="s">
        <v>842</v>
      </c>
      <c r="B59" s="256" t="s">
        <v>843</v>
      </c>
      <c r="C59" s="256"/>
      <c r="D59" s="256"/>
      <c r="E59" s="256"/>
      <c r="F59" s="256"/>
      <c r="G59" s="256"/>
      <c r="H59" s="256"/>
      <c r="I59" s="256"/>
      <c r="J59" s="256"/>
      <c r="K59" s="256"/>
      <c r="L59" s="256" t="s">
        <v>844</v>
      </c>
      <c r="M59" s="256"/>
      <c r="N59" s="256"/>
      <c r="O59" s="256"/>
      <c r="P59" s="256"/>
      <c r="Q59" s="256"/>
      <c r="R59" s="256"/>
      <c r="S59" s="256" t="s">
        <v>845</v>
      </c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8" t="s">
        <v>846</v>
      </c>
      <c r="AE59" s="259"/>
      <c r="AF59" s="260"/>
      <c r="AG59" s="260"/>
      <c r="AH59" s="261"/>
      <c r="AI59" s="262" t="s">
        <v>847</v>
      </c>
      <c r="AJ59" s="256" t="s">
        <v>848</v>
      </c>
    </row>
    <row r="60" s="255" customFormat="true" ht="27.75" hidden="false" customHeight="true" outlineLevel="0" collapsed="false">
      <c r="A60" s="263" t="n">
        <v>1</v>
      </c>
      <c r="B60" s="532"/>
      <c r="C60" s="532"/>
      <c r="D60" s="532"/>
      <c r="E60" s="532"/>
      <c r="F60" s="532"/>
      <c r="G60" s="532"/>
      <c r="H60" s="532"/>
      <c r="I60" s="532"/>
      <c r="J60" s="532"/>
      <c r="K60" s="532"/>
      <c r="L60" s="265" t="s">
        <v>849</v>
      </c>
      <c r="M60" s="265"/>
      <c r="N60" s="265"/>
      <c r="O60" s="265"/>
      <c r="P60" s="265"/>
      <c r="Q60" s="265"/>
      <c r="R60" s="265"/>
      <c r="S60" s="605"/>
      <c r="T60" s="605"/>
      <c r="U60" s="605"/>
      <c r="V60" s="605"/>
      <c r="W60" s="605"/>
      <c r="X60" s="605"/>
      <c r="Y60" s="605"/>
      <c r="Z60" s="605"/>
      <c r="AA60" s="605"/>
      <c r="AB60" s="605"/>
      <c r="AC60" s="605"/>
      <c r="AD60" s="267"/>
      <c r="AE60" s="268"/>
      <c r="AG60" s="269"/>
      <c r="AH60" s="270"/>
      <c r="AI60" s="271" t="str">
        <f aca="false">Bot!E41</f>
        <v>Resurtido</v>
      </c>
      <c r="AJ60" s="272" t="str">
        <f aca="false">San!F41</f>
        <v>-</v>
      </c>
    </row>
    <row r="61" s="255" customFormat="true" ht="27.75" hidden="false" customHeight="true" outlineLevel="0" collapsed="false">
      <c r="A61" s="273" t="n">
        <v>2</v>
      </c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65"/>
      <c r="M61" s="265"/>
      <c r="N61" s="265"/>
      <c r="O61" s="265"/>
      <c r="P61" s="265"/>
      <c r="Q61" s="265"/>
      <c r="R61" s="265"/>
      <c r="S61" s="606"/>
      <c r="T61" s="606"/>
      <c r="U61" s="606"/>
      <c r="V61" s="606"/>
      <c r="W61" s="606"/>
      <c r="X61" s="606"/>
      <c r="Y61" s="606"/>
      <c r="Z61" s="606"/>
      <c r="AA61" s="606"/>
      <c r="AB61" s="606"/>
      <c r="AC61" s="606"/>
      <c r="AD61" s="275"/>
      <c r="AE61" s="268"/>
      <c r="AH61" s="276"/>
      <c r="AI61" s="277" t="str">
        <f aca="false">Bot!E42</f>
        <v>Auxiliar de Zona DEN</v>
      </c>
      <c r="AJ61" s="278" t="str">
        <f aca="false">San!F42</f>
        <v>-</v>
      </c>
    </row>
    <row r="62" s="255" customFormat="true" ht="27.75" hidden="false" customHeight="true" outlineLevel="0" collapsed="false">
      <c r="A62" s="263" t="n">
        <v>3</v>
      </c>
      <c r="B62" s="532"/>
      <c r="C62" s="532"/>
      <c r="D62" s="532"/>
      <c r="E62" s="532"/>
      <c r="F62" s="532"/>
      <c r="G62" s="532"/>
      <c r="H62" s="532"/>
      <c r="I62" s="532"/>
      <c r="J62" s="532"/>
      <c r="K62" s="532"/>
      <c r="L62" s="265"/>
      <c r="M62" s="265"/>
      <c r="N62" s="265"/>
      <c r="O62" s="265"/>
      <c r="P62" s="265"/>
      <c r="Q62" s="265"/>
      <c r="R62" s="265"/>
      <c r="S62" s="605"/>
      <c r="T62" s="605"/>
      <c r="U62" s="605"/>
      <c r="V62" s="605"/>
      <c r="W62" s="605"/>
      <c r="X62" s="605"/>
      <c r="Y62" s="605"/>
      <c r="Z62" s="605"/>
      <c r="AA62" s="605"/>
      <c r="AB62" s="605"/>
      <c r="AC62" s="605"/>
      <c r="AD62" s="267"/>
      <c r="AE62" s="268"/>
      <c r="AG62" s="269"/>
      <c r="AH62" s="270"/>
      <c r="AI62" s="271" t="str">
        <f aca="false">Bot!E43</f>
        <v>Cambios Operativo</v>
      </c>
      <c r="AJ62" s="272" t="str">
        <f aca="false">San!F43</f>
        <v>-</v>
      </c>
      <c r="AMH62" s="279"/>
      <c r="AMI62" s="279"/>
      <c r="AMJ62" s="279"/>
    </row>
    <row r="63" s="255" customFormat="true" ht="27.75" hidden="false" customHeight="true" outlineLevel="0" collapsed="false">
      <c r="A63" s="273" t="n">
        <v>4</v>
      </c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65"/>
      <c r="M63" s="265"/>
      <c r="N63" s="265"/>
      <c r="O63" s="265"/>
      <c r="P63" s="265"/>
      <c r="Q63" s="265"/>
      <c r="R63" s="265"/>
      <c r="S63" s="606"/>
      <c r="T63" s="606"/>
      <c r="U63" s="606"/>
      <c r="V63" s="606"/>
      <c r="W63" s="606"/>
      <c r="X63" s="606"/>
      <c r="Y63" s="606"/>
      <c r="Z63" s="606"/>
      <c r="AA63" s="606"/>
      <c r="AB63" s="606"/>
      <c r="AC63" s="606"/>
      <c r="AD63" s="280"/>
      <c r="AE63" s="281"/>
      <c r="AF63" s="389"/>
      <c r="AG63" s="282"/>
      <c r="AH63" s="283"/>
      <c r="AI63" s="277" t="str">
        <f aca="false">Bot!E44</f>
        <v>Supervisor Calzado</v>
      </c>
      <c r="AJ63" s="278" t="str">
        <f aca="false">San!F44</f>
        <v>-</v>
      </c>
      <c r="AMH63" s="279"/>
      <c r="AMI63" s="279"/>
      <c r="AMJ63" s="279"/>
    </row>
    <row r="64" s="279" customFormat="true" ht="26.25" hidden="false" customHeight="true" outlineLevel="0" collapsed="false">
      <c r="A64" s="263" t="n">
        <v>5</v>
      </c>
      <c r="B64" s="532"/>
      <c r="C64" s="532"/>
      <c r="D64" s="532"/>
      <c r="E64" s="532"/>
      <c r="F64" s="532"/>
      <c r="G64" s="532"/>
      <c r="H64" s="532"/>
      <c r="I64" s="532"/>
      <c r="J64" s="532"/>
      <c r="K64" s="532"/>
      <c r="L64" s="607" t="s">
        <v>850</v>
      </c>
      <c r="M64" s="607"/>
      <c r="N64" s="607"/>
      <c r="O64" s="607"/>
      <c r="P64" s="607"/>
      <c r="Q64" s="607"/>
      <c r="R64" s="607"/>
      <c r="S64" s="608"/>
      <c r="T64" s="608"/>
      <c r="U64" s="608"/>
      <c r="V64" s="608"/>
      <c r="W64" s="608"/>
      <c r="X64" s="608"/>
      <c r="Y64" s="608"/>
      <c r="Z64" s="608"/>
      <c r="AA64" s="608"/>
      <c r="AB64" s="608"/>
      <c r="AC64" s="608"/>
      <c r="AD64" s="258" t="s">
        <v>851</v>
      </c>
      <c r="AE64" s="609"/>
      <c r="AF64" s="392"/>
      <c r="AG64" s="392"/>
      <c r="AH64" s="610"/>
      <c r="AI64" s="611" t="str">
        <f aca="false">Bot!E45</f>
        <v>Imagen</v>
      </c>
      <c r="AJ64" s="272" t="str">
        <f aca="false">San!F45</f>
        <v>-</v>
      </c>
      <c r="AMH64" s="255"/>
      <c r="AMI64" s="255"/>
      <c r="AMJ64" s="255"/>
    </row>
    <row r="65" s="279" customFormat="true" ht="26.25" hidden="false" customHeight="true" outlineLevel="0" collapsed="false">
      <c r="A65" s="263" t="n">
        <v>6</v>
      </c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607"/>
      <c r="M65" s="607"/>
      <c r="N65" s="607"/>
      <c r="O65" s="607"/>
      <c r="P65" s="607"/>
      <c r="Q65" s="607"/>
      <c r="R65" s="607"/>
      <c r="S65" s="274"/>
      <c r="T65" s="274"/>
      <c r="U65" s="274"/>
      <c r="V65" s="274"/>
      <c r="W65" s="274"/>
      <c r="X65" s="274"/>
      <c r="Y65" s="274"/>
      <c r="Z65" s="274"/>
      <c r="AA65" s="274"/>
      <c r="AB65" s="274"/>
      <c r="AC65" s="274"/>
      <c r="AD65" s="267"/>
      <c r="AE65" s="316"/>
      <c r="AG65" s="269"/>
      <c r="AH65" s="270"/>
      <c r="AI65" s="612" t="str">
        <f aca="false">Bot!E46</f>
        <v>Recibo</v>
      </c>
      <c r="AJ65" s="278" t="str">
        <f aca="false">San!F46</f>
        <v>-</v>
      </c>
      <c r="AMH65" s="255"/>
      <c r="AMI65" s="255"/>
      <c r="AMJ65" s="255"/>
    </row>
    <row r="66" s="255" customFormat="true" ht="30" hidden="false" customHeight="true" outlineLevel="0" collapsed="false">
      <c r="A66" s="263" t="n">
        <v>7</v>
      </c>
      <c r="B66" s="532"/>
      <c r="C66" s="532"/>
      <c r="D66" s="532"/>
      <c r="E66" s="532"/>
      <c r="F66" s="532"/>
      <c r="G66" s="532"/>
      <c r="H66" s="532"/>
      <c r="I66" s="532"/>
      <c r="J66" s="532"/>
      <c r="K66" s="532"/>
      <c r="L66" s="265" t="s">
        <v>852</v>
      </c>
      <c r="M66" s="265"/>
      <c r="N66" s="265"/>
      <c r="O66" s="265"/>
      <c r="P66" s="265"/>
      <c r="Q66" s="265"/>
      <c r="R66" s="265"/>
      <c r="S66" s="605"/>
      <c r="T66" s="605"/>
      <c r="U66" s="605"/>
      <c r="V66" s="605"/>
      <c r="W66" s="605"/>
      <c r="X66" s="605"/>
      <c r="Y66" s="605"/>
      <c r="Z66" s="605"/>
      <c r="AA66" s="605"/>
      <c r="AB66" s="605"/>
      <c r="AC66" s="605"/>
      <c r="AD66" s="275"/>
      <c r="AE66" s="268"/>
      <c r="AH66" s="276"/>
      <c r="AI66" s="271" t="str">
        <f aca="false">Bot!E47</f>
        <v>Sistemas</v>
      </c>
      <c r="AJ66" s="272" t="str">
        <f aca="false">San!F47</f>
        <v>-</v>
      </c>
    </row>
    <row r="67" s="255" customFormat="true" ht="30" hidden="false" customHeight="true" outlineLevel="0" collapsed="false">
      <c r="A67" s="273" t="n">
        <v>8</v>
      </c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65"/>
      <c r="M67" s="265"/>
      <c r="N67" s="265"/>
      <c r="O67" s="265"/>
      <c r="P67" s="265"/>
      <c r="Q67" s="265"/>
      <c r="R67" s="265"/>
      <c r="S67" s="606"/>
      <c r="T67" s="606"/>
      <c r="U67" s="606"/>
      <c r="V67" s="606"/>
      <c r="W67" s="606"/>
      <c r="X67" s="606"/>
      <c r="Y67" s="606"/>
      <c r="Z67" s="606"/>
      <c r="AA67" s="606"/>
      <c r="AB67" s="606"/>
      <c r="AC67" s="606"/>
      <c r="AD67" s="275"/>
      <c r="AE67" s="268"/>
      <c r="AH67" s="276"/>
      <c r="AI67" s="277" t="str">
        <f aca="false">Bot!E48</f>
        <v>Indicadores</v>
      </c>
      <c r="AJ67" s="278" t="str">
        <f aca="false">San!F48</f>
        <v>-</v>
      </c>
    </row>
    <row r="68" s="255" customFormat="true" ht="30.75" hidden="false" customHeight="true" outlineLevel="0" collapsed="false">
      <c r="A68" s="613" t="n">
        <v>9</v>
      </c>
      <c r="B68" s="532"/>
      <c r="C68" s="532"/>
      <c r="D68" s="532"/>
      <c r="E68" s="532"/>
      <c r="F68" s="532"/>
      <c r="G68" s="532"/>
      <c r="H68" s="532"/>
      <c r="I68" s="532"/>
      <c r="J68" s="532"/>
      <c r="K68" s="532"/>
      <c r="L68" s="265"/>
      <c r="M68" s="265"/>
      <c r="N68" s="265"/>
      <c r="O68" s="265"/>
      <c r="P68" s="265"/>
      <c r="Q68" s="265"/>
      <c r="R68" s="265"/>
      <c r="S68" s="614"/>
      <c r="T68" s="614"/>
      <c r="U68" s="614"/>
      <c r="V68" s="614"/>
      <c r="W68" s="614"/>
      <c r="X68" s="614"/>
      <c r="Y68" s="614"/>
      <c r="Z68" s="614"/>
      <c r="AA68" s="614"/>
      <c r="AB68" s="614"/>
      <c r="AC68" s="614"/>
      <c r="AD68" s="280"/>
      <c r="AE68" s="281"/>
      <c r="AF68" s="389"/>
      <c r="AG68" s="282"/>
      <c r="AH68" s="283"/>
      <c r="AI68" s="288" t="s">
        <v>853</v>
      </c>
      <c r="AJ68" s="289" t="str">
        <f aca="false">IF(COUNT(AJ60:AJ67)&gt;0,AVERAGE(AJ60:AJ67),"-")</f>
        <v>-</v>
      </c>
    </row>
    <row r="69" s="255" customFormat="true" ht="18.75" hidden="false" customHeight="true" outlineLevel="0" collapsed="false">
      <c r="B69" s="290"/>
      <c r="C69" s="290"/>
      <c r="D69" s="290"/>
      <c r="E69" s="290"/>
      <c r="F69" s="290"/>
      <c r="G69" s="290"/>
      <c r="H69" s="290"/>
      <c r="I69" s="292"/>
      <c r="J69" s="292"/>
      <c r="K69" s="292"/>
      <c r="L69" s="293"/>
      <c r="M69" s="293"/>
      <c r="N69" s="293"/>
      <c r="O69" s="293"/>
      <c r="P69" s="293"/>
      <c r="Q69" s="293"/>
      <c r="R69" s="293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  <c r="AC69" s="294"/>
      <c r="AD69" s="258" t="s">
        <v>854</v>
      </c>
      <c r="AE69" s="259"/>
      <c r="AF69" s="260"/>
      <c r="AG69" s="260"/>
      <c r="AH69" s="261"/>
    </row>
    <row r="70" s="255" customFormat="true" ht="18.75" hidden="false" customHeight="true" outlineLevel="0" collapsed="false">
      <c r="B70" s="294"/>
      <c r="C70" s="294"/>
      <c r="D70" s="294"/>
      <c r="E70" s="294"/>
      <c r="F70" s="294"/>
      <c r="G70" s="294"/>
      <c r="H70" s="294"/>
      <c r="I70" s="295"/>
      <c r="J70" s="295"/>
      <c r="K70" s="295"/>
      <c r="L70" s="293"/>
      <c r="M70" s="293"/>
      <c r="N70" s="293"/>
      <c r="O70" s="293"/>
      <c r="P70" s="293"/>
      <c r="Q70" s="293"/>
      <c r="R70" s="293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67"/>
      <c r="AE70" s="268"/>
      <c r="AG70" s="269"/>
      <c r="AH70" s="270"/>
      <c r="AI70" s="301" t="s">
        <v>856</v>
      </c>
      <c r="AJ70" s="301" t="s">
        <v>856</v>
      </c>
    </row>
    <row r="71" s="255" customFormat="true" ht="18.75" hidden="false" customHeight="true" outlineLevel="0" collapsed="false">
      <c r="B71" s="290"/>
      <c r="C71" s="290"/>
      <c r="D71" s="290"/>
      <c r="E71" s="290"/>
      <c r="F71" s="290"/>
      <c r="G71" s="290"/>
      <c r="H71" s="290"/>
      <c r="I71" s="292"/>
      <c r="J71" s="292"/>
      <c r="K71" s="292"/>
      <c r="L71" s="293"/>
      <c r="M71" s="293"/>
      <c r="N71" s="293"/>
      <c r="O71" s="293"/>
      <c r="P71" s="293"/>
      <c r="Q71" s="293"/>
      <c r="R71" s="293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  <c r="AD71" s="275"/>
      <c r="AE71" s="268"/>
      <c r="AH71" s="276"/>
      <c r="AI71" s="301" t="s">
        <v>856</v>
      </c>
      <c r="AJ71" s="301" t="s">
        <v>856</v>
      </c>
    </row>
    <row r="72" s="255" customFormat="true" ht="39.75" hidden="false" customHeight="true" outlineLevel="0" collapsed="false">
      <c r="B72" s="294"/>
      <c r="C72" s="294"/>
      <c r="D72" s="294"/>
      <c r="E72" s="294"/>
      <c r="F72" s="294"/>
      <c r="G72" s="294"/>
      <c r="H72" s="294"/>
      <c r="I72" s="295"/>
      <c r="J72" s="295"/>
      <c r="K72" s="295"/>
      <c r="L72" s="296"/>
      <c r="M72" s="296"/>
      <c r="N72" s="296"/>
      <c r="O72" s="296"/>
      <c r="P72" s="296"/>
      <c r="Q72" s="296"/>
      <c r="R72" s="296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75"/>
      <c r="AE72" s="268"/>
      <c r="AH72" s="276"/>
      <c r="AI72" s="301" t="s">
        <v>856</v>
      </c>
      <c r="AJ72" s="301" t="s">
        <v>856</v>
      </c>
    </row>
    <row r="73" s="255" customFormat="true" ht="32.25" hidden="false" customHeight="true" outlineLevel="0" collapsed="false">
      <c r="B73" s="294"/>
      <c r="C73" s="294"/>
      <c r="D73" s="294"/>
      <c r="E73" s="294"/>
      <c r="F73" s="294"/>
      <c r="G73" s="294"/>
      <c r="H73" s="294"/>
      <c r="I73" s="295"/>
      <c r="J73" s="295"/>
      <c r="K73" s="295"/>
      <c r="L73" s="296"/>
      <c r="M73" s="296"/>
      <c r="N73" s="296"/>
      <c r="O73" s="296"/>
      <c r="P73" s="296"/>
      <c r="Q73" s="296"/>
      <c r="R73" s="296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80"/>
      <c r="AE73" s="281"/>
      <c r="AF73" s="389"/>
      <c r="AG73" s="282"/>
      <c r="AH73" s="283"/>
      <c r="AI73" s="301" t="s">
        <v>856</v>
      </c>
      <c r="AJ73" s="301" t="s">
        <v>856</v>
      </c>
    </row>
    <row r="74" s="255" customFormat="true" ht="12.75" hidden="false" customHeight="true" outlineLevel="0" collapsed="false">
      <c r="B74" s="294"/>
      <c r="C74" s="294"/>
      <c r="D74" s="294"/>
      <c r="E74" s="294"/>
      <c r="F74" s="294"/>
      <c r="G74" s="294"/>
      <c r="H74" s="294"/>
      <c r="I74" s="295"/>
      <c r="J74" s="295"/>
      <c r="K74" s="295"/>
      <c r="L74" s="296"/>
      <c r="M74" s="296"/>
      <c r="N74" s="296"/>
      <c r="O74" s="296"/>
      <c r="P74" s="296"/>
      <c r="Q74" s="296"/>
      <c r="R74" s="296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58" t="s">
        <v>855</v>
      </c>
      <c r="AE74" s="259"/>
      <c r="AF74" s="260"/>
      <c r="AG74" s="260"/>
      <c r="AH74" s="261"/>
      <c r="AI74" s="301" t="s">
        <v>856</v>
      </c>
      <c r="AJ74" s="301" t="s">
        <v>856</v>
      </c>
      <c r="AMH74" s="615"/>
      <c r="AMI74" s="615"/>
      <c r="AMJ74" s="615"/>
    </row>
    <row r="75" s="255" customFormat="true" ht="30.75" hidden="false" customHeight="true" outlineLevel="0" collapsed="false">
      <c r="B75" s="294"/>
      <c r="C75" s="294"/>
      <c r="D75" s="294"/>
      <c r="E75" s="294"/>
      <c r="F75" s="294"/>
      <c r="G75" s="294"/>
      <c r="H75" s="294"/>
      <c r="I75" s="295"/>
      <c r="J75" s="295"/>
      <c r="K75" s="295"/>
      <c r="L75" s="296"/>
      <c r="M75" s="296"/>
      <c r="N75" s="296"/>
      <c r="O75" s="296"/>
      <c r="P75" s="296"/>
      <c r="Q75" s="296"/>
      <c r="R75" s="296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  <c r="AC75" s="294"/>
      <c r="AD75" s="267"/>
      <c r="AE75" s="268"/>
      <c r="AG75" s="269"/>
      <c r="AH75" s="270"/>
      <c r="AI75" s="301" t="s">
        <v>856</v>
      </c>
      <c r="AMH75" s="615"/>
      <c r="AMI75" s="615"/>
      <c r="AMJ75" s="615"/>
    </row>
    <row r="76" s="615" customFormat="true" ht="21" hidden="false" customHeight="false" outlineLevel="0" collapsed="false">
      <c r="A76" s="616"/>
      <c r="B76" s="616"/>
      <c r="C76" s="616"/>
      <c r="D76" s="616"/>
      <c r="E76" s="616"/>
      <c r="F76" s="616"/>
      <c r="G76" s="616"/>
      <c r="H76" s="616"/>
      <c r="I76" s="616"/>
      <c r="J76" s="616"/>
      <c r="K76" s="616"/>
      <c r="L76" s="616"/>
      <c r="M76" s="616"/>
      <c r="N76" s="616"/>
      <c r="O76" s="616"/>
      <c r="P76" s="616"/>
      <c r="Q76" s="616"/>
      <c r="R76" s="617"/>
      <c r="S76" s="618"/>
      <c r="T76" s="618"/>
      <c r="U76" s="618"/>
      <c r="V76" s="618"/>
      <c r="AA76" s="618"/>
      <c r="AB76" s="618"/>
      <c r="AC76" s="618"/>
      <c r="AD76" s="619"/>
      <c r="AE76" s="618"/>
      <c r="AH76" s="620"/>
      <c r="AI76" s="255"/>
      <c r="AJ76" s="255"/>
    </row>
    <row r="77" s="615" customFormat="true" ht="19.5" hidden="false" customHeight="false" outlineLevel="0" collapsed="false">
      <c r="A77" s="618"/>
      <c r="B77" s="618"/>
      <c r="C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7"/>
      <c r="S77" s="618"/>
      <c r="T77" s="618"/>
      <c r="U77" s="618"/>
      <c r="V77" s="618"/>
      <c r="AA77" s="618"/>
      <c r="AB77" s="618"/>
      <c r="AC77" s="618"/>
      <c r="AD77" s="621"/>
      <c r="AE77" s="622"/>
      <c r="AF77" s="623"/>
      <c r="AG77" s="624"/>
      <c r="AH77" s="625"/>
    </row>
    <row r="78" s="615" customFormat="true" ht="19.5" hidden="false" customHeight="false" outlineLevel="0" collapsed="false"/>
    <row r="79" s="615" customFormat="true" ht="19.5" hidden="false" customHeight="false" outlineLevel="0" collapsed="false">
      <c r="A79" s="626" t="s">
        <v>857</v>
      </c>
    </row>
    <row r="80" s="615" customFormat="true" ht="19.5" hidden="false" customHeight="false" outlineLevel="0" collapsed="false"/>
    <row r="81" s="615" customFormat="true" ht="19.5" hidden="false" customHeight="false" outlineLevel="0" collapsed="false">
      <c r="A81" s="626"/>
      <c r="B81" s="626"/>
      <c r="C81" s="626"/>
      <c r="D81" s="627"/>
      <c r="E81" s="627"/>
      <c r="G81" s="627" t="s">
        <v>858</v>
      </c>
      <c r="H81" s="626"/>
      <c r="I81" s="626"/>
      <c r="J81" s="626"/>
      <c r="K81" s="626"/>
      <c r="L81" s="626"/>
      <c r="M81" s="626"/>
      <c r="N81" s="627"/>
      <c r="O81" s="627"/>
      <c r="P81" s="627"/>
      <c r="Q81" s="627"/>
      <c r="R81" s="627"/>
      <c r="S81" s="627" t="s">
        <v>859</v>
      </c>
      <c r="T81" s="626"/>
      <c r="U81" s="626"/>
      <c r="V81" s="626"/>
      <c r="W81" s="626"/>
      <c r="X81" s="626"/>
      <c r="Y81" s="626"/>
      <c r="Z81" s="626"/>
      <c r="AA81" s="626"/>
      <c r="AB81" s="626"/>
      <c r="AC81" s="628"/>
      <c r="AD81" s="628"/>
      <c r="AE81" s="628"/>
      <c r="AF81" s="626"/>
      <c r="AG81" s="627" t="s">
        <v>859</v>
      </c>
      <c r="AH81" s="627"/>
      <c r="AI81" s="627"/>
      <c r="AJ81" s="627"/>
      <c r="AMH81" s="0"/>
      <c r="AMI81" s="0"/>
      <c r="AMJ81" s="0"/>
    </row>
    <row r="82" s="615" customFormat="true" ht="19.5" hidden="false" customHeight="false" outlineLevel="0" collapsed="false">
      <c r="B82" s="627" t="s">
        <v>377</v>
      </c>
      <c r="C82" s="626"/>
      <c r="D82" s="627"/>
      <c r="E82" s="627"/>
      <c r="G82" s="627" t="s">
        <v>860</v>
      </c>
      <c r="H82" s="626"/>
      <c r="I82" s="626"/>
      <c r="J82" s="626"/>
      <c r="K82" s="626"/>
      <c r="L82" s="626"/>
      <c r="M82" s="626"/>
      <c r="N82" s="627"/>
      <c r="O82" s="627"/>
      <c r="P82" s="627"/>
      <c r="Q82" s="627"/>
      <c r="R82" s="627"/>
      <c r="S82" s="627" t="s">
        <v>226</v>
      </c>
      <c r="T82" s="626"/>
      <c r="U82" s="618"/>
      <c r="V82" s="618"/>
      <c r="W82" s="626" t="s">
        <v>861</v>
      </c>
      <c r="X82" s="618"/>
      <c r="Y82" s="618"/>
      <c r="Z82" s="618"/>
      <c r="AA82" s="626"/>
      <c r="AB82" s="629" t="s">
        <v>715</v>
      </c>
      <c r="AC82" s="629"/>
      <c r="AD82" s="618"/>
      <c r="AE82" s="618"/>
      <c r="AF82" s="618"/>
      <c r="AG82" s="627" t="s">
        <v>862</v>
      </c>
      <c r="AH82" s="627"/>
      <c r="AI82" s="627"/>
      <c r="AJ82" s="630" t="s">
        <v>863</v>
      </c>
      <c r="AMH82" s="0"/>
      <c r="AMI82" s="0"/>
      <c r="AMJ82" s="0"/>
    </row>
  </sheetData>
  <mergeCells count="63">
    <mergeCell ref="A1:C3"/>
    <mergeCell ref="D1:AG3"/>
    <mergeCell ref="AH1:AJ1"/>
    <mergeCell ref="AH2:AJ2"/>
    <mergeCell ref="AH3:AJ3"/>
    <mergeCell ref="R4:U4"/>
    <mergeCell ref="AE4:AH4"/>
    <mergeCell ref="AI4:AJ4"/>
    <mergeCell ref="R5:U5"/>
    <mergeCell ref="R6:U6"/>
    <mergeCell ref="D7:R7"/>
    <mergeCell ref="S7:AF7"/>
    <mergeCell ref="A32:C32"/>
    <mergeCell ref="D32:R32"/>
    <mergeCell ref="S32:AF32"/>
    <mergeCell ref="A33:B54"/>
    <mergeCell ref="A55:C55"/>
    <mergeCell ref="AG55:AH55"/>
    <mergeCell ref="A56:C56"/>
    <mergeCell ref="AG56:AH57"/>
    <mergeCell ref="A57:C57"/>
    <mergeCell ref="D57:R57"/>
    <mergeCell ref="B59:H59"/>
    <mergeCell ref="L59:R59"/>
    <mergeCell ref="S59:AC59"/>
    <mergeCell ref="B60:J60"/>
    <mergeCell ref="L60:R63"/>
    <mergeCell ref="S60:AC60"/>
    <mergeCell ref="B61:J61"/>
    <mergeCell ref="S61:AC61"/>
    <mergeCell ref="B62:J62"/>
    <mergeCell ref="S62:AC62"/>
    <mergeCell ref="B63:J63"/>
    <mergeCell ref="S63:AC63"/>
    <mergeCell ref="A64:A65"/>
    <mergeCell ref="B64:J64"/>
    <mergeCell ref="L64:R65"/>
    <mergeCell ref="S64:AC64"/>
    <mergeCell ref="B65:J65"/>
    <mergeCell ref="S65:AC65"/>
    <mergeCell ref="B66:J66"/>
    <mergeCell ref="L66:R68"/>
    <mergeCell ref="S66:AC66"/>
    <mergeCell ref="B67:J67"/>
    <mergeCell ref="S67:AC67"/>
    <mergeCell ref="B68:J68"/>
    <mergeCell ref="S68:AC68"/>
    <mergeCell ref="B69:H69"/>
    <mergeCell ref="S69:AC69"/>
    <mergeCell ref="B70:H70"/>
    <mergeCell ref="S70:AC70"/>
    <mergeCell ref="B71:H71"/>
    <mergeCell ref="S71:AC71"/>
    <mergeCell ref="B72:H72"/>
    <mergeCell ref="L72:R72"/>
    <mergeCell ref="S72:AC72"/>
    <mergeCell ref="B73:H73"/>
    <mergeCell ref="L73:R75"/>
    <mergeCell ref="S73:AC73"/>
    <mergeCell ref="B74:H74"/>
    <mergeCell ref="S74:AC74"/>
    <mergeCell ref="B75:H75"/>
    <mergeCell ref="S75:AC75"/>
  </mergeCells>
  <printOptions headings="false" gridLines="false" gridLinesSet="true" horizontalCentered="false" verticalCentered="false"/>
  <pageMargins left="0.25" right="0.25" top="0.220138888888889" bottom="0.320138888888889" header="0.511805555555555" footer="0.511805555555555"/>
  <pageSetup paperSize="1" scale="25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colBreaks count="1" manualBreakCount="1">
    <brk id="36" man="true" max="65535" min="0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A20" activeCellId="0" sqref="A20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3.15"/>
    <col collapsed="false" customWidth="true" hidden="false" outlineLevel="0" max="3" min="3" style="0" width="54.71"/>
    <col collapsed="false" customWidth="true" hidden="false" outlineLevel="0" max="5" min="4" style="67" width="15.71"/>
    <col collapsed="false" customWidth="true" hidden="false" outlineLevel="0" max="6" min="6" style="67" width="19.85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8.85"/>
    <col collapsed="false" customWidth="true" hidden="false" outlineLevel="0" max="11" min="10" style="67" width="15"/>
    <col collapsed="false" customWidth="true" hidden="false" outlineLevel="0" max="13" min="13" style="0" width="34.13"/>
  </cols>
  <sheetData>
    <row r="1" s="403" customFormat="true" ht="69" hidden="false" customHeight="true" outlineLevel="0" collapsed="false">
      <c r="A1" s="71"/>
      <c r="B1" s="71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71"/>
      <c r="B2" s="71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71"/>
      <c r="B3" s="71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71"/>
      <c r="B4" s="71"/>
      <c r="C4" s="317" t="s">
        <v>866</v>
      </c>
      <c r="D4" s="318" t="str">
        <f aca="false">DSan!D4</f>
        <v>SANDALIAS</v>
      </c>
      <c r="E4" s="318"/>
      <c r="F4" s="318"/>
      <c r="G4" s="319" t="str">
        <f aca="false">DSan!AI4</f>
        <v>29/Junio/2026</v>
      </c>
      <c r="H4" s="319"/>
      <c r="I4" s="319"/>
      <c r="J4" s="319"/>
      <c r="K4" s="319"/>
      <c r="L4" s="320"/>
      <c r="M4" s="321"/>
    </row>
    <row r="5" customFormat="false" ht="18" hidden="false" customHeight="true" outlineLevel="0" collapsed="false">
      <c r="A5" s="323" t="s">
        <v>867</v>
      </c>
      <c r="B5" s="323" t="s">
        <v>868</v>
      </c>
      <c r="C5" s="323" t="s">
        <v>869</v>
      </c>
      <c r="D5" s="323" t="s">
        <v>870</v>
      </c>
      <c r="E5" s="323" t="s">
        <v>871</v>
      </c>
      <c r="F5" s="323" t="s">
        <v>872</v>
      </c>
      <c r="G5" s="323" t="s">
        <v>728</v>
      </c>
      <c r="H5" s="323" t="s">
        <v>873</v>
      </c>
      <c r="I5" s="323" t="s">
        <v>874</v>
      </c>
      <c r="J5" s="323" t="s">
        <v>875</v>
      </c>
      <c r="K5" s="324" t="s">
        <v>876</v>
      </c>
      <c r="L5" s="324" t="s">
        <v>877</v>
      </c>
      <c r="M5" s="323" t="s">
        <v>878</v>
      </c>
    </row>
    <row r="6" s="99" customFormat="true" ht="67.5" hidden="false" customHeight="true" outlineLevel="0" collapsed="false">
      <c r="A6" s="631" t="n">
        <v>1</v>
      </c>
      <c r="B6" s="632" t="s">
        <v>226</v>
      </c>
      <c r="C6" s="633" t="s">
        <v>879</v>
      </c>
      <c r="D6" s="634" t="n">
        <v>0.0138888888888889</v>
      </c>
      <c r="E6" s="635" t="n">
        <f aca="false">DSan!AF31-DSan!AF55</f>
        <v>0</v>
      </c>
      <c r="F6" s="636" t="n">
        <f aca="false">D6*E6</f>
        <v>0</v>
      </c>
      <c r="G6" s="637"/>
      <c r="H6" s="638" t="n">
        <v>0.583333333333333</v>
      </c>
      <c r="I6" s="332" t="str">
        <f aca="false">IF(E6=0,"",H$6+F6)</f>
        <v/>
      </c>
      <c r="J6" s="639"/>
      <c r="K6" s="640"/>
      <c r="L6" s="335" t="str">
        <f aca="false">IF(E6=0,"",K6/E6)</f>
        <v/>
      </c>
      <c r="M6" s="639"/>
    </row>
    <row r="7" s="99" customFormat="true" ht="27" hidden="false" customHeight="true" outlineLevel="0" collapsed="false">
      <c r="A7" s="631" t="n">
        <v>3</v>
      </c>
      <c r="B7" s="632"/>
      <c r="C7" s="633" t="s">
        <v>827</v>
      </c>
      <c r="D7" s="634" t="n">
        <v>0.00694444444444444</v>
      </c>
      <c r="E7" s="635" t="n">
        <f aca="false">DSan!AA31-DSan!AA55</f>
        <v>0</v>
      </c>
      <c r="F7" s="636" t="n">
        <f aca="false">D7*E7</f>
        <v>0</v>
      </c>
      <c r="G7" s="637"/>
      <c r="H7" s="638"/>
      <c r="I7" s="332" t="str">
        <f aca="false">IF(E7=0,"",H$6+F7)</f>
        <v/>
      </c>
      <c r="J7" s="639"/>
      <c r="K7" s="640"/>
      <c r="L7" s="335" t="str">
        <f aca="false">IF(E7=0,"",K7/E7)</f>
        <v/>
      </c>
      <c r="M7" s="639"/>
    </row>
    <row r="8" s="99" customFormat="true" ht="27" hidden="false" customHeight="true" outlineLevel="0" collapsed="false">
      <c r="A8" s="631" t="n">
        <v>4</v>
      </c>
      <c r="B8" s="632"/>
      <c r="C8" s="633" t="s">
        <v>880</v>
      </c>
      <c r="D8" s="634" t="n">
        <v>1.00694444444444</v>
      </c>
      <c r="E8" s="635" t="n">
        <f aca="false">DSan!AB31-DSan!AB55</f>
        <v>0</v>
      </c>
      <c r="F8" s="636" t="n">
        <f aca="false">D8*E8</f>
        <v>0</v>
      </c>
      <c r="G8" s="637"/>
      <c r="H8" s="638"/>
      <c r="I8" s="332" t="str">
        <f aca="false">IF(E8=0,"",H$6+F8)</f>
        <v/>
      </c>
      <c r="J8" s="639"/>
      <c r="K8" s="640"/>
      <c r="L8" s="335" t="str">
        <f aca="false">IF(E8=0,"",K8/E8)</f>
        <v/>
      </c>
      <c r="M8" s="639"/>
    </row>
    <row r="9" s="99" customFormat="true" ht="42.75" hidden="false" customHeight="true" outlineLevel="0" collapsed="false">
      <c r="A9" s="631" t="n">
        <v>5</v>
      </c>
      <c r="B9" s="632"/>
      <c r="C9" s="633" t="s">
        <v>881</v>
      </c>
      <c r="D9" s="634" t="n">
        <v>1.00694444444444</v>
      </c>
      <c r="E9" s="641" t="n">
        <f aca="false">DSan!X31-DSan!X55</f>
        <v>0</v>
      </c>
      <c r="F9" s="636" t="n">
        <f aca="false">D9*E9</f>
        <v>0</v>
      </c>
      <c r="G9" s="637"/>
      <c r="H9" s="638"/>
      <c r="I9" s="332" t="str">
        <f aca="false">IF(E9=0,"",H$6+F9)</f>
        <v/>
      </c>
      <c r="J9" s="639"/>
      <c r="K9" s="640"/>
      <c r="L9" s="335" t="str">
        <f aca="false">IF(E9=0,"",K9/E9)</f>
        <v/>
      </c>
      <c r="M9" s="639"/>
    </row>
    <row r="10" s="99" customFormat="true" ht="42.75" hidden="false" customHeight="true" outlineLevel="0" collapsed="false">
      <c r="A10" s="631" t="n">
        <v>6</v>
      </c>
      <c r="B10" s="632"/>
      <c r="C10" s="633" t="s">
        <v>882</v>
      </c>
      <c r="D10" s="634" t="n">
        <v>1.00694444444444</v>
      </c>
      <c r="E10" s="641" t="n">
        <f aca="false">DSan!Y31-DSan!Y55</f>
        <v>0</v>
      </c>
      <c r="F10" s="636" t="n">
        <f aca="false">D10*E10</f>
        <v>0</v>
      </c>
      <c r="G10" s="637"/>
      <c r="H10" s="638"/>
      <c r="I10" s="332" t="str">
        <f aca="false">IF(E10=0,"",H$6+F10)</f>
        <v/>
      </c>
      <c r="J10" s="639"/>
      <c r="K10" s="640"/>
      <c r="L10" s="335" t="str">
        <f aca="false">IF(E10=0,"",K10/E10)</f>
        <v/>
      </c>
      <c r="M10" s="639"/>
    </row>
    <row r="11" s="99" customFormat="true" ht="42.75" hidden="false" customHeight="true" outlineLevel="0" collapsed="false">
      <c r="A11" s="631" t="n">
        <v>7</v>
      </c>
      <c r="B11" s="632"/>
      <c r="C11" s="633" t="s">
        <v>883</v>
      </c>
      <c r="D11" s="634" t="n">
        <v>1.00694444444444</v>
      </c>
      <c r="E11" s="641" t="n">
        <f aca="false">DSan!Z31-DSan!Z55</f>
        <v>0</v>
      </c>
      <c r="F11" s="636" t="n">
        <f aca="false">D11*E11</f>
        <v>0</v>
      </c>
      <c r="G11" s="637"/>
      <c r="H11" s="638"/>
      <c r="I11" s="332" t="str">
        <f aca="false">IF(E11=0,"",H$6+F11)</f>
        <v/>
      </c>
      <c r="J11" s="639"/>
      <c r="K11" s="640"/>
      <c r="L11" s="335" t="str">
        <f aca="false">IF(E11=0,"",K11/E11)</f>
        <v/>
      </c>
      <c r="M11" s="639"/>
    </row>
    <row r="12" s="99" customFormat="true" ht="42.75" hidden="false" customHeight="true" outlineLevel="0" collapsed="false">
      <c r="A12" s="631" t="n">
        <v>8</v>
      </c>
      <c r="B12" s="632"/>
      <c r="C12" s="642" t="s">
        <v>884</v>
      </c>
      <c r="D12" s="634" t="n">
        <v>0.00694444444444444</v>
      </c>
      <c r="E12" s="635" t="n">
        <f aca="false">DSan!W31-DSan!W55</f>
        <v>0</v>
      </c>
      <c r="F12" s="636" t="n">
        <f aca="false">D12*E12</f>
        <v>0</v>
      </c>
      <c r="G12" s="637"/>
      <c r="H12" s="638"/>
      <c r="I12" s="332" t="str">
        <f aca="false">IF(E12=0,"",H$6+F12)</f>
        <v/>
      </c>
      <c r="J12" s="639"/>
      <c r="K12" s="640"/>
      <c r="L12" s="335" t="str">
        <f aca="false">IF(E12=0,"",K12/E12)</f>
        <v/>
      </c>
      <c r="M12" s="639"/>
    </row>
    <row r="13" s="99" customFormat="true" ht="42.75" hidden="false" customHeight="true" outlineLevel="0" collapsed="false">
      <c r="A13" s="631" t="n">
        <v>9</v>
      </c>
      <c r="B13" s="632"/>
      <c r="C13" s="642" t="s">
        <v>885</v>
      </c>
      <c r="D13" s="634" t="n">
        <v>0.00694444444444444</v>
      </c>
      <c r="E13" s="635" t="n">
        <f aca="false">DSan!AD31-DSan!AD55</f>
        <v>0</v>
      </c>
      <c r="F13" s="636" t="n">
        <f aca="false">D13*E13</f>
        <v>0</v>
      </c>
      <c r="G13" s="637"/>
      <c r="H13" s="638"/>
      <c r="I13" s="332" t="str">
        <f aca="false">IF(E13=0,"",H$6+F13)</f>
        <v/>
      </c>
      <c r="J13" s="639"/>
      <c r="K13" s="640"/>
      <c r="L13" s="335" t="str">
        <f aca="false">IF(E13=0,"",K13/E13)</f>
        <v/>
      </c>
      <c r="M13" s="639"/>
    </row>
    <row r="14" s="99" customFormat="true" ht="42.75" hidden="false" customHeight="true" outlineLevel="0" collapsed="false">
      <c r="A14" s="631" t="n">
        <v>10</v>
      </c>
      <c r="B14" s="632"/>
      <c r="C14" s="642" t="s">
        <v>886</v>
      </c>
      <c r="D14" s="634" t="n">
        <v>0.00694444444444444</v>
      </c>
      <c r="E14" s="635" t="n">
        <f aca="false">DSan!AE31-DSan!AE55</f>
        <v>0</v>
      </c>
      <c r="F14" s="636" t="n">
        <f aca="false">D14*E14</f>
        <v>0</v>
      </c>
      <c r="G14" s="637"/>
      <c r="H14" s="638"/>
      <c r="I14" s="332" t="str">
        <f aca="false">IF(E14=0,"",H$6+F14)</f>
        <v/>
      </c>
      <c r="J14" s="639"/>
      <c r="K14" s="640"/>
      <c r="L14" s="335" t="str">
        <f aca="false">IF(E14=0,"",K14/E14)</f>
        <v/>
      </c>
      <c r="M14" s="639"/>
    </row>
    <row r="15" s="99" customFormat="true" ht="42.75" hidden="false" customHeight="true" outlineLevel="0" collapsed="false">
      <c r="A15" s="631" t="n">
        <v>11</v>
      </c>
      <c r="B15" s="632"/>
      <c r="C15" s="642" t="s">
        <v>829</v>
      </c>
      <c r="D15" s="634" t="n">
        <v>0.00694444444444444</v>
      </c>
      <c r="E15" s="635" t="n">
        <f aca="false">DSan!AC31-DSan!AC55</f>
        <v>0</v>
      </c>
      <c r="F15" s="636" t="n">
        <f aca="false">D15*E15</f>
        <v>0</v>
      </c>
      <c r="G15" s="637"/>
      <c r="H15" s="638"/>
      <c r="I15" s="332" t="str">
        <f aca="false">IF(E15=0,"",H$6+F15)</f>
        <v/>
      </c>
      <c r="J15" s="639"/>
      <c r="K15" s="640"/>
      <c r="L15" s="335" t="str">
        <f aca="false">IF(E15=0,"",K15/E15)</f>
        <v/>
      </c>
      <c r="M15" s="639"/>
    </row>
    <row r="16" s="99" customFormat="true" ht="42.75" hidden="false" customHeight="true" outlineLevel="0" collapsed="false">
      <c r="A16" s="631" t="n">
        <v>12</v>
      </c>
      <c r="B16" s="632" t="s">
        <v>744</v>
      </c>
      <c r="C16" s="642" t="s">
        <v>888</v>
      </c>
      <c r="D16" s="643" t="n">
        <v>0.00208333333333333</v>
      </c>
      <c r="E16" s="635" t="n">
        <f aca="false">DSan!F31-DSan!F55</f>
        <v>0</v>
      </c>
      <c r="F16" s="636" t="n">
        <f aca="false">D16*E16</f>
        <v>0</v>
      </c>
      <c r="G16" s="637"/>
      <c r="H16" s="638"/>
      <c r="I16" s="332" t="str">
        <f aca="false">IF(E16=0,"",H$6+F16)</f>
        <v/>
      </c>
      <c r="J16" s="639"/>
      <c r="K16" s="640"/>
      <c r="L16" s="335" t="str">
        <f aca="false">IF(E16=0,"",K16/E16)</f>
        <v/>
      </c>
      <c r="M16" s="639"/>
    </row>
    <row r="17" s="99" customFormat="true" ht="42.75" hidden="false" customHeight="true" outlineLevel="0" collapsed="false">
      <c r="A17" s="631" t="n">
        <v>13</v>
      </c>
      <c r="B17" s="632"/>
      <c r="C17" s="340" t="s">
        <v>889</v>
      </c>
      <c r="D17" s="328" t="n">
        <v>0.0138888888888889</v>
      </c>
      <c r="E17" s="329" t="n">
        <f aca="false">DSan!I31-DSan!I55</f>
        <v>0</v>
      </c>
      <c r="F17" s="330" t="n">
        <f aca="false">D17*E17</f>
        <v>0</v>
      </c>
      <c r="G17" s="637"/>
      <c r="H17" s="638"/>
      <c r="I17" s="332" t="str">
        <f aca="false">IF(E17=0,"",H$6+F17)</f>
        <v/>
      </c>
      <c r="J17" s="639"/>
      <c r="K17" s="640"/>
      <c r="L17" s="335" t="str">
        <f aca="false">IF(E17=0,"",K17/E17)</f>
        <v/>
      </c>
      <c r="M17" s="639"/>
    </row>
    <row r="18" s="99" customFormat="true" ht="42.75" hidden="false" customHeight="true" outlineLevel="0" collapsed="false">
      <c r="A18" s="631" t="n">
        <v>14</v>
      </c>
      <c r="B18" s="632"/>
      <c r="C18" s="340" t="s">
        <v>891</v>
      </c>
      <c r="D18" s="328" t="n">
        <v>0.0138888888888889</v>
      </c>
      <c r="E18" s="329" t="n">
        <f aca="false">DSan!N31-DSan!N55</f>
        <v>0</v>
      </c>
      <c r="F18" s="330" t="n">
        <f aca="false">D18*E18</f>
        <v>0</v>
      </c>
      <c r="G18" s="637"/>
      <c r="H18" s="638"/>
      <c r="I18" s="332" t="str">
        <f aca="false">IF(E18=0,"",H$6+F18)</f>
        <v/>
      </c>
      <c r="J18" s="639"/>
      <c r="K18" s="640"/>
      <c r="L18" s="335" t="str">
        <f aca="false">IF(E18=0,"",K18/E18)</f>
        <v/>
      </c>
      <c r="M18" s="639"/>
    </row>
    <row r="19" s="99" customFormat="true" ht="42.75" hidden="false" customHeight="true" outlineLevel="0" collapsed="false">
      <c r="A19" s="631" t="n">
        <v>15</v>
      </c>
      <c r="B19" s="632"/>
      <c r="C19" s="340" t="s">
        <v>890</v>
      </c>
      <c r="D19" s="328" t="n">
        <v>0.0138888888888889</v>
      </c>
      <c r="E19" s="329" t="n">
        <f aca="false">DSan!J31-DSan!J55</f>
        <v>0</v>
      </c>
      <c r="F19" s="330" t="n">
        <f aca="false">D19*E19</f>
        <v>0</v>
      </c>
      <c r="G19" s="637"/>
      <c r="H19" s="638"/>
      <c r="I19" s="332" t="str">
        <f aca="false">IF(E19=0,"",H$6+F19)</f>
        <v/>
      </c>
      <c r="J19" s="639"/>
      <c r="K19" s="640"/>
      <c r="L19" s="335" t="str">
        <f aca="false">IF(E19=0,"",K19/E19)</f>
        <v/>
      </c>
      <c r="M19" s="639"/>
    </row>
    <row r="20" s="99" customFormat="true" ht="42.75" hidden="false" customHeight="true" outlineLevel="0" collapsed="false">
      <c r="A20" s="631" t="n">
        <v>16</v>
      </c>
      <c r="B20" s="632"/>
      <c r="C20" s="642" t="s">
        <v>892</v>
      </c>
      <c r="D20" s="634" t="n">
        <v>0.0138888888888889</v>
      </c>
      <c r="E20" s="635" t="n">
        <f aca="false">DSan!L31-DSan!L55</f>
        <v>3</v>
      </c>
      <c r="F20" s="636" t="n">
        <f aca="false">D20*E20</f>
        <v>0.0416666666666667</v>
      </c>
      <c r="G20" s="637"/>
      <c r="H20" s="638"/>
      <c r="I20" s="332" t="n">
        <f aca="false">IF(E20=0,"",H$6+F20)</f>
        <v>0.625</v>
      </c>
      <c r="J20" s="639"/>
      <c r="K20" s="640"/>
      <c r="L20" s="335" t="n">
        <f aca="false">IF(E20=0,"",K20/E20)</f>
        <v>0</v>
      </c>
      <c r="M20" s="639"/>
    </row>
    <row r="21" s="99" customFormat="true" ht="42.75" hidden="false" customHeight="true" outlineLevel="0" collapsed="false">
      <c r="A21" s="631" t="n">
        <v>17</v>
      </c>
      <c r="B21" s="632"/>
      <c r="C21" s="340" t="s">
        <v>893</v>
      </c>
      <c r="D21" s="328" t="n">
        <v>0.0138888888888889</v>
      </c>
      <c r="E21" s="635" t="n">
        <f aca="false">DSan!K31-DSan!K55</f>
        <v>0</v>
      </c>
      <c r="F21" s="636" t="n">
        <f aca="false">D21*E21</f>
        <v>0</v>
      </c>
      <c r="G21" s="637"/>
      <c r="H21" s="638"/>
      <c r="I21" s="332"/>
      <c r="J21" s="639"/>
      <c r="K21" s="640"/>
      <c r="L21" s="335"/>
      <c r="M21" s="639"/>
    </row>
    <row r="22" s="99" customFormat="true" ht="42.75" hidden="false" customHeight="true" outlineLevel="0" collapsed="false">
      <c r="A22" s="631" t="n">
        <v>18</v>
      </c>
      <c r="B22" s="632" t="s">
        <v>894</v>
      </c>
      <c r="C22" s="642" t="s">
        <v>895</v>
      </c>
      <c r="D22" s="643" t="n">
        <v>0.00347222222222222</v>
      </c>
      <c r="E22" s="635" t="n">
        <f aca="false">DSan!H31-DSan!H55</f>
        <v>0</v>
      </c>
      <c r="F22" s="636" t="n">
        <f aca="false">D22*E22</f>
        <v>0</v>
      </c>
      <c r="G22" s="637"/>
      <c r="H22" s="638"/>
      <c r="I22" s="332" t="str">
        <f aca="false">IF(E22=0,"",H$6+F22)</f>
        <v/>
      </c>
      <c r="J22" s="644"/>
      <c r="K22" s="640"/>
      <c r="L22" s="335" t="str">
        <f aca="false">IF(E22=0,"",K22/E22)</f>
        <v/>
      </c>
      <c r="M22" s="644"/>
    </row>
    <row r="23" s="99" customFormat="true" ht="51" hidden="false" customHeight="true" outlineLevel="0" collapsed="false">
      <c r="A23" s="631" t="n">
        <v>19</v>
      </c>
      <c r="B23" s="632" t="s">
        <v>896</v>
      </c>
      <c r="C23" s="642" t="s">
        <v>897</v>
      </c>
      <c r="D23" s="634" t="n">
        <v>0.00694444444444444</v>
      </c>
      <c r="E23" s="635" t="n">
        <f aca="false">DSan!G31-DSan!G55</f>
        <v>0</v>
      </c>
      <c r="F23" s="636" t="n">
        <f aca="false">D23*E23</f>
        <v>0</v>
      </c>
      <c r="G23" s="637"/>
      <c r="H23" s="638"/>
      <c r="I23" s="332" t="str">
        <f aca="false">IF(E23=0,"",H$6+F23)</f>
        <v/>
      </c>
      <c r="J23" s="644"/>
      <c r="K23" s="640"/>
      <c r="L23" s="335" t="str">
        <f aca="false">IF(E23=0,"",K23/E23)</f>
        <v/>
      </c>
      <c r="M23" s="644"/>
    </row>
    <row r="24" s="99" customFormat="true" ht="42.75" hidden="false" customHeight="true" outlineLevel="0" collapsed="false">
      <c r="A24" s="631" t="n">
        <v>20</v>
      </c>
      <c r="B24" s="632" t="s">
        <v>759</v>
      </c>
      <c r="C24" s="642" t="s">
        <v>898</v>
      </c>
      <c r="D24" s="634" t="n">
        <v>0.0138888888888889</v>
      </c>
      <c r="E24" s="635" t="n">
        <f aca="false">DSan!S31-DSan!S55</f>
        <v>0</v>
      </c>
      <c r="F24" s="636" t="n">
        <f aca="false">D24*E24</f>
        <v>0</v>
      </c>
      <c r="G24" s="637"/>
      <c r="H24" s="638"/>
      <c r="I24" s="332" t="str">
        <f aca="false">IF(E24=0,"",H$6+F24)</f>
        <v/>
      </c>
      <c r="J24" s="639"/>
      <c r="K24" s="640"/>
      <c r="L24" s="335" t="str">
        <f aca="false">IF(E24=0,"",K24/E24)</f>
        <v/>
      </c>
      <c r="M24" s="639"/>
    </row>
    <row r="25" s="99" customFormat="true" ht="42.75" hidden="false" customHeight="true" outlineLevel="0" collapsed="false">
      <c r="A25" s="631" t="n">
        <v>21</v>
      </c>
      <c r="B25" s="632"/>
      <c r="C25" s="642" t="s">
        <v>899</v>
      </c>
      <c r="D25" s="643" t="n">
        <v>0.00138888888888889</v>
      </c>
      <c r="E25" s="635" t="n">
        <f aca="false">DSan!D31-DSan!D55</f>
        <v>0</v>
      </c>
      <c r="F25" s="636" t="n">
        <f aca="false">D25*E25</f>
        <v>0</v>
      </c>
      <c r="G25" s="637"/>
      <c r="H25" s="638"/>
      <c r="I25" s="332" t="str">
        <f aca="false">IF(E25=0,"",H$6+F25)</f>
        <v/>
      </c>
      <c r="J25" s="639"/>
      <c r="K25" s="640"/>
      <c r="L25" s="335" t="str">
        <f aca="false">IF(E25=0,"",K25/E25)</f>
        <v/>
      </c>
      <c r="M25" s="639"/>
    </row>
    <row r="26" s="99" customFormat="true" ht="42.75" hidden="false" customHeight="true" outlineLevel="0" collapsed="false">
      <c r="A26" s="631" t="n">
        <v>22</v>
      </c>
      <c r="B26" s="632"/>
      <c r="C26" s="341" t="s">
        <v>900</v>
      </c>
      <c r="D26" s="342" t="n">
        <v>0.00138888888888889</v>
      </c>
      <c r="E26" s="635" t="n">
        <f aca="false">DSan!E31-DSan!E55</f>
        <v>0</v>
      </c>
      <c r="F26" s="636" t="n">
        <f aca="false">D26*E26</f>
        <v>0</v>
      </c>
      <c r="G26" s="637"/>
      <c r="H26" s="638"/>
      <c r="I26" s="332"/>
      <c r="J26" s="639"/>
      <c r="K26" s="640"/>
      <c r="L26" s="335"/>
      <c r="M26" s="639"/>
    </row>
    <row r="27" customFormat="false" ht="18.75" hidden="false" customHeight="true" outlineLevel="0" collapsed="false">
      <c r="E27" s="425" t="n">
        <f aca="false">SUM(E6:E25)</f>
        <v>3</v>
      </c>
      <c r="F27" s="118"/>
      <c r="G27" s="426"/>
      <c r="H27" s="86"/>
      <c r="I27" s="86"/>
      <c r="J27" s="118"/>
      <c r="K27" s="118"/>
      <c r="L27" s="346" t="n">
        <f aca="false">IF(E27=0,"",AVERAGE(L6:L25))</f>
        <v>0</v>
      </c>
    </row>
    <row r="28" customFormat="false" ht="23.25" hidden="true" customHeight="false" outlineLevel="0" collapsed="false">
      <c r="E28" s="118"/>
      <c r="F28" s="118"/>
      <c r="G28" s="426"/>
      <c r="H28" s="86"/>
      <c r="I28" s="86"/>
      <c r="J28" s="118"/>
      <c r="K28" s="118"/>
      <c r="L28" s="346"/>
    </row>
    <row r="29" customFormat="false" ht="23.25" hidden="false" customHeight="false" outlineLevel="0" collapsed="false">
      <c r="E29" s="118"/>
      <c r="F29" s="118"/>
      <c r="G29" s="426"/>
      <c r="H29" s="86"/>
      <c r="I29" s="86"/>
      <c r="J29" s="118"/>
      <c r="K29" s="118"/>
      <c r="L29" s="346"/>
    </row>
    <row r="30" customFormat="false" ht="39.75" hidden="false" customHeight="true" outlineLevel="0" collapsed="false">
      <c r="B30" s="348" t="s">
        <v>901</v>
      </c>
      <c r="C30" s="348"/>
      <c r="D30" s="323" t="s">
        <v>902</v>
      </c>
      <c r="E30" s="323"/>
      <c r="F30" s="323" t="s">
        <v>903</v>
      </c>
      <c r="G30" s="348" t="s">
        <v>904</v>
      </c>
      <c r="H30" s="348"/>
      <c r="I30" s="348" t="s">
        <v>905</v>
      </c>
      <c r="J30" s="348"/>
      <c r="K30" s="349"/>
    </row>
    <row r="31" customFormat="false" ht="39.75" hidden="false" customHeight="true" outlineLevel="0" collapsed="false">
      <c r="B31" s="559" t="s">
        <v>906</v>
      </c>
      <c r="C31" s="559"/>
      <c r="D31" s="559"/>
      <c r="E31" s="559"/>
      <c r="F31" s="559"/>
      <c r="G31" s="352"/>
      <c r="H31" s="353"/>
      <c r="I31" s="354"/>
      <c r="J31" s="355"/>
      <c r="K31" s="349"/>
    </row>
    <row r="32" customFormat="false" ht="39.75" hidden="false" customHeight="true" outlineLevel="0" collapsed="false">
      <c r="B32" s="559" t="s">
        <v>907</v>
      </c>
      <c r="C32" s="559"/>
      <c r="D32" s="562"/>
      <c r="E32" s="562"/>
      <c r="F32" s="559"/>
      <c r="G32" s="352"/>
      <c r="H32" s="645"/>
      <c r="I32" s="646"/>
      <c r="J32" s="647"/>
    </row>
  </sheetData>
  <mergeCells count="20">
    <mergeCell ref="A1:B4"/>
    <mergeCell ref="C1:J3"/>
    <mergeCell ref="K1:M1"/>
    <mergeCell ref="K2:M2"/>
    <mergeCell ref="K3:M3"/>
    <mergeCell ref="D4:F4"/>
    <mergeCell ref="G4:K4"/>
    <mergeCell ref="B6:B15"/>
    <mergeCell ref="H6:H25"/>
    <mergeCell ref="B16:B21"/>
    <mergeCell ref="B24:B26"/>
    <mergeCell ref="L27:L29"/>
    <mergeCell ref="B30:C30"/>
    <mergeCell ref="D30:E30"/>
    <mergeCell ref="G30:H30"/>
    <mergeCell ref="I30:J30"/>
    <mergeCell ref="B31:C31"/>
    <mergeCell ref="D31:E31"/>
    <mergeCell ref="B32:C32"/>
    <mergeCell ref="D32:E32"/>
  </mergeCells>
  <printOptions headings="false" gridLines="false" gridLinesSet="true" horizontalCentered="false" verticalCentered="false"/>
  <pageMargins left="0.35" right="0.259722222222222" top="0.509722222222222" bottom="0.6" header="0.25" footer="0.329861111111111"/>
  <pageSetup paperSize="1" scale="4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true"/>
  </sheetPr>
  <dimension ref="A1:AE49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D6" activeCellId="0" sqref="D6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24.41"/>
    <col collapsed="false" customWidth="true" hidden="false" outlineLevel="0" max="3" min="3" style="0" width="17"/>
    <col collapsed="false" customWidth="true" hidden="false" outlineLevel="0" max="4" min="4" style="0" width="68.42"/>
    <col collapsed="false" customWidth="true" hidden="false" outlineLevel="0" max="5" min="5" style="67" width="59.14"/>
    <col collapsed="false" customWidth="true" hidden="false" outlineLevel="0" max="6" min="6" style="67" width="10.29"/>
    <col collapsed="false" customWidth="true" hidden="false" outlineLevel="0" max="7" min="7" style="68" width="13.02"/>
    <col collapsed="false" customWidth="true" hidden="false" outlineLevel="0" max="8" min="8" style="67" width="11.71"/>
    <col collapsed="false" customWidth="true" hidden="false" outlineLevel="0" max="9" min="9" style="67" width="14.57"/>
    <col collapsed="false" customWidth="true" hidden="false" outlineLevel="0" max="10" min="10" style="67" width="24.57"/>
    <col collapsed="false" customWidth="true" hidden="false" outlineLevel="0" max="11" min="11" style="69" width="11.99"/>
    <col collapsed="false" customWidth="true" hidden="false" outlineLevel="0" max="13" min="13" style="70" width="11.99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24.75" hidden="false" customHeight="true" outlineLevel="0" collapsed="false">
      <c r="B4" s="74" t="s">
        <v>85</v>
      </c>
      <c r="C4" s="74"/>
      <c r="D4" s="75" t="s">
        <v>712</v>
      </c>
      <c r="E4" s="76"/>
      <c r="F4" s="76"/>
      <c r="H4" s="76"/>
      <c r="I4" s="76"/>
      <c r="J4" s="77"/>
    </row>
    <row r="5" customFormat="false" ht="24.75" hidden="false" customHeight="true" outlineLevel="0" collapsed="false">
      <c r="B5" s="74" t="s">
        <v>713</v>
      </c>
      <c r="C5" s="74"/>
      <c r="D5" s="78" t="n">
        <v>46204</v>
      </c>
      <c r="E5" s="74" t="s">
        <v>715</v>
      </c>
      <c r="F5" s="79" t="s">
        <v>915</v>
      </c>
      <c r="G5" s="79"/>
      <c r="H5" s="79"/>
      <c r="I5" s="79"/>
      <c r="J5" s="79"/>
    </row>
    <row r="6" customFormat="false" ht="24.75" hidden="false" customHeight="true" outlineLevel="0" collapsed="false">
      <c r="B6" s="74" t="s">
        <v>717</v>
      </c>
      <c r="C6" s="74"/>
      <c r="D6" s="75" t="s">
        <v>44</v>
      </c>
      <c r="E6" s="74" t="s">
        <v>719</v>
      </c>
      <c r="F6" s="79" t="s">
        <v>720</v>
      </c>
      <c r="G6" s="79"/>
      <c r="H6" s="79"/>
      <c r="I6" s="79"/>
      <c r="J6" s="79"/>
      <c r="M6" s="70" t="s">
        <v>35</v>
      </c>
    </row>
    <row r="7" customFormat="false" ht="24.75" hidden="false" customHeight="true" outlineLevel="0" collapsed="false">
      <c r="A7" s="80"/>
      <c r="B7" s="81" t="s">
        <v>721</v>
      </c>
      <c r="C7" s="81"/>
      <c r="D7" s="82" t="s">
        <v>722</v>
      </c>
      <c r="E7" s="81" t="s">
        <v>723</v>
      </c>
      <c r="F7" s="79"/>
      <c r="G7" s="79"/>
      <c r="H7" s="79"/>
      <c r="I7" s="79"/>
      <c r="J7" s="79"/>
      <c r="K7" s="83"/>
      <c r="L7" s="80"/>
      <c r="M7" s="80" t="s">
        <v>724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4"/>
      <c r="AC7" s="84"/>
      <c r="AD7" s="84"/>
      <c r="AE7" s="84"/>
    </row>
    <row r="8" customFormat="false" ht="24.75" hidden="false" customHeight="true" outlineLevel="0" collapsed="false">
      <c r="A8" s="80"/>
      <c r="B8" s="81" t="s">
        <v>725</v>
      </c>
      <c r="C8" s="81"/>
      <c r="D8" s="82" t="n">
        <v>1752</v>
      </c>
      <c r="E8" s="81" t="s">
        <v>726</v>
      </c>
      <c r="F8" s="79" t="s">
        <v>720</v>
      </c>
      <c r="G8" s="79"/>
      <c r="H8" s="79"/>
      <c r="I8" s="79"/>
      <c r="J8" s="79"/>
      <c r="K8" s="83"/>
      <c r="L8" s="80"/>
      <c r="M8" s="80" t="s">
        <v>727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4"/>
      <c r="AC8" s="84"/>
      <c r="AD8" s="84"/>
      <c r="AE8" s="84"/>
    </row>
    <row r="9" customFormat="false" ht="6" hidden="false" customHeight="true" outlineLevel="0" collapsed="false">
      <c r="A9" s="80"/>
      <c r="B9" s="80"/>
      <c r="C9" s="80"/>
      <c r="D9" s="85"/>
      <c r="E9" s="86"/>
      <c r="F9" s="87"/>
      <c r="G9" s="88"/>
      <c r="H9" s="89"/>
      <c r="I9" s="89"/>
      <c r="J9" s="87"/>
      <c r="K9" s="83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4"/>
      <c r="AC9" s="84"/>
      <c r="AD9" s="84"/>
      <c r="AE9" s="84"/>
    </row>
    <row r="10" customFormat="false" ht="6" hidden="false" customHeight="true" outlineLevel="0" collapsed="false">
      <c r="A10" s="80"/>
      <c r="B10" s="86"/>
      <c r="C10" s="86"/>
      <c r="D10" s="83"/>
      <c r="E10" s="83"/>
      <c r="F10" s="86"/>
      <c r="G10" s="90"/>
      <c r="H10" s="86"/>
      <c r="I10" s="86"/>
      <c r="J10" s="86"/>
      <c r="K10" s="83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4"/>
      <c r="AC10" s="84"/>
      <c r="AD10" s="84"/>
      <c r="AE10" s="84"/>
    </row>
    <row r="11" s="99" customFormat="true" ht="27.75" hidden="false" customHeight="true" outlineLevel="0" collapsed="false">
      <c r="A11" s="80"/>
      <c r="B11" s="91" t="s">
        <v>728</v>
      </c>
      <c r="C11" s="92" t="s">
        <v>729</v>
      </c>
      <c r="D11" s="93" t="s">
        <v>730</v>
      </c>
      <c r="E11" s="94" t="s">
        <v>731</v>
      </c>
      <c r="F11" s="93" t="s">
        <v>732</v>
      </c>
      <c r="G11" s="95" t="s">
        <v>733</v>
      </c>
      <c r="H11" s="94" t="s">
        <v>734</v>
      </c>
      <c r="I11" s="92" t="s">
        <v>735</v>
      </c>
      <c r="J11" s="92" t="s">
        <v>736</v>
      </c>
      <c r="K11" s="96" t="s">
        <v>737</v>
      </c>
      <c r="L11" s="97" t="s">
        <v>738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98"/>
      <c r="AC11" s="98"/>
      <c r="AD11" s="98"/>
      <c r="AE11" s="98"/>
    </row>
    <row r="12" s="99" customFormat="true" ht="27.75" hidden="false" customHeight="true" outlineLevel="0" collapsed="false">
      <c r="A12" s="80"/>
      <c r="B12" s="100" t="s">
        <v>739</v>
      </c>
      <c r="C12" s="92"/>
      <c r="D12" s="101" t="s">
        <v>740</v>
      </c>
      <c r="E12" s="94"/>
      <c r="F12" s="102" t="n">
        <f aca="false">DCon!B31</f>
        <v>1990</v>
      </c>
      <c r="G12" s="95"/>
      <c r="H12" s="94"/>
      <c r="I12" s="92"/>
      <c r="J12" s="92"/>
      <c r="K12" s="96"/>
      <c r="L12" s="97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98"/>
      <c r="AC12" s="98"/>
      <c r="AD12" s="98"/>
      <c r="AE12" s="98"/>
    </row>
    <row r="13" s="99" customFormat="true" ht="27.75" hidden="false" customHeight="true" outlineLevel="0" collapsed="false">
      <c r="A13" s="80"/>
      <c r="B13" s="100" t="s">
        <v>739</v>
      </c>
      <c r="C13" s="92"/>
      <c r="D13" s="101" t="s">
        <v>741</v>
      </c>
      <c r="E13" s="94"/>
      <c r="F13" s="102" t="n">
        <f aca="false">DCon!C31</f>
        <v>1878</v>
      </c>
      <c r="G13" s="103" t="n">
        <f aca="false">IF(F12=0,"",F13/F12)</f>
        <v>0.943718592964824</v>
      </c>
      <c r="H13" s="94"/>
      <c r="I13" s="94"/>
      <c r="J13" s="92"/>
      <c r="K13" s="96"/>
      <c r="L13" s="97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98"/>
      <c r="AC13" s="98"/>
      <c r="AD13" s="98"/>
      <c r="AE13" s="98"/>
    </row>
    <row r="14" s="99" customFormat="true" ht="27.75" hidden="false" customHeight="true" outlineLevel="0" collapsed="false">
      <c r="A14" s="80"/>
      <c r="B14" s="100" t="s">
        <v>739</v>
      </c>
      <c r="C14" s="92"/>
      <c r="D14" s="104" t="s">
        <v>742</v>
      </c>
      <c r="E14" s="94"/>
      <c r="F14" s="102"/>
      <c r="G14" s="95"/>
      <c r="H14" s="94"/>
      <c r="I14" s="92"/>
      <c r="J14" s="92"/>
      <c r="K14" s="96"/>
      <c r="L14" s="97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98"/>
      <c r="AC14" s="98"/>
      <c r="AD14" s="98"/>
      <c r="AE14" s="98"/>
    </row>
    <row r="15" s="99" customFormat="true" ht="27.75" hidden="false" customHeight="true" outlineLevel="0" collapsed="false">
      <c r="A15" s="80"/>
      <c r="B15" s="105" t="s">
        <v>739</v>
      </c>
      <c r="C15" s="92"/>
      <c r="D15" s="106" t="s">
        <v>743</v>
      </c>
      <c r="E15" s="94"/>
      <c r="F15" s="107"/>
      <c r="G15" s="108"/>
      <c r="H15" s="94"/>
      <c r="I15" s="92"/>
      <c r="J15" s="92"/>
      <c r="K15" s="96"/>
      <c r="L15" s="97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98"/>
      <c r="AC15" s="98"/>
      <c r="AD15" s="98"/>
      <c r="AE15" s="98"/>
    </row>
    <row r="16" s="99" customFormat="true" ht="60.75" hidden="false" customHeight="true" outlineLevel="0" collapsed="false">
      <c r="A16" s="80"/>
      <c r="B16" s="434" t="s">
        <v>744</v>
      </c>
      <c r="C16" s="435" t="s">
        <v>143</v>
      </c>
      <c r="D16" s="436" t="s">
        <v>745</v>
      </c>
      <c r="E16" s="437" t="s">
        <v>746</v>
      </c>
      <c r="F16" s="112" t="s">
        <v>747</v>
      </c>
      <c r="G16" s="438" t="str">
        <f aca="false">IF(F16="NA","",IF(F16="SI",1,0))</f>
        <v/>
      </c>
      <c r="H16" s="439" t="n">
        <v>100</v>
      </c>
      <c r="I16" s="440" t="str">
        <f aca="false">IF(G16="","",IF(G16=0,0,IF(G16&gt;0,(H16*G16))))</f>
        <v/>
      </c>
      <c r="J16" s="441" t="str">
        <f aca="false">IF(SUM(M16)=0,"-",SUM(I16)/SUM(M16))</f>
        <v>-</v>
      </c>
      <c r="K16" s="116" t="s">
        <v>748</v>
      </c>
      <c r="L16" s="117" t="s">
        <v>749</v>
      </c>
      <c r="M16" s="118" t="str">
        <f aca="false">IF(F16="NA","No aplica",H16)</f>
        <v>No aplica</v>
      </c>
      <c r="N16" s="119"/>
      <c r="O16" s="119"/>
      <c r="P16" s="119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98"/>
      <c r="AC16" s="98"/>
      <c r="AD16" s="98"/>
      <c r="AE16" s="98"/>
    </row>
    <row r="17" s="99" customFormat="true" ht="60.75" hidden="false" customHeight="true" outlineLevel="0" collapsed="false">
      <c r="A17" s="80"/>
      <c r="B17" s="442" t="s">
        <v>750</v>
      </c>
      <c r="C17" s="443" t="s">
        <v>114</v>
      </c>
      <c r="D17" s="444" t="s">
        <v>751</v>
      </c>
      <c r="E17" s="445" t="s">
        <v>752</v>
      </c>
      <c r="F17" s="123" t="s">
        <v>747</v>
      </c>
      <c r="G17" s="446" t="str">
        <f aca="false">IF(F17="NA","",IF(F17="SI",1,0))</f>
        <v/>
      </c>
      <c r="H17" s="443" t="n">
        <v>100</v>
      </c>
      <c r="I17" s="447" t="str">
        <f aca="false">IF(G17="","",IF(G17=0,0,IF(G17&gt;0,(H17*G17))))</f>
        <v/>
      </c>
      <c r="J17" s="448" t="str">
        <f aca="false">IF(SUM(M17)=0,"-",SUM(I17)/SUM(M17))</f>
        <v>-</v>
      </c>
      <c r="K17" s="116" t="s">
        <v>748</v>
      </c>
      <c r="L17" s="117" t="s">
        <v>753</v>
      </c>
      <c r="M17" s="118" t="str">
        <f aca="false">IF(F17="NA","No aplica",H17)</f>
        <v>No aplica</v>
      </c>
      <c r="N17" s="119"/>
      <c r="O17" s="119"/>
      <c r="P17" s="119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98"/>
      <c r="AC17" s="98"/>
      <c r="AD17" s="98"/>
      <c r="AE17" s="98"/>
    </row>
    <row r="18" s="99" customFormat="true" ht="60.75" hidden="false" customHeight="true" outlineLevel="0" collapsed="false">
      <c r="A18" s="80"/>
      <c r="B18" s="434" t="s">
        <v>754</v>
      </c>
      <c r="C18" s="435" t="s">
        <v>143</v>
      </c>
      <c r="D18" s="449" t="s">
        <v>755</v>
      </c>
      <c r="E18" s="450" t="s">
        <v>756</v>
      </c>
      <c r="F18" s="128" t="s">
        <v>747</v>
      </c>
      <c r="G18" s="451" t="str">
        <f aca="false">IF(F18="NA","",IF(F18="SI",1,0))</f>
        <v/>
      </c>
      <c r="H18" s="452" t="n">
        <v>50</v>
      </c>
      <c r="I18" s="453" t="str">
        <f aca="false">IF(G18="","",IF(G18=0,0,IF(G18&gt;0,(H18*G18))))</f>
        <v/>
      </c>
      <c r="J18" s="441" t="str">
        <f aca="false">IF(SUM(M18:M19)=0,"-",SUM(I18:I19)/SUM(M18:M19))</f>
        <v>-</v>
      </c>
      <c r="K18" s="116" t="s">
        <v>748</v>
      </c>
      <c r="L18" s="117" t="s">
        <v>749</v>
      </c>
      <c r="M18" s="118" t="str">
        <f aca="false">IF(F18="NA","No aplica",H18)</f>
        <v>No aplica</v>
      </c>
      <c r="N18" s="119"/>
      <c r="O18" s="119"/>
      <c r="P18" s="119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98"/>
      <c r="AC18" s="98"/>
      <c r="AD18" s="98"/>
      <c r="AE18" s="98"/>
    </row>
    <row r="19" s="99" customFormat="true" ht="60.75" hidden="false" customHeight="true" outlineLevel="0" collapsed="false">
      <c r="A19" s="80"/>
      <c r="B19" s="434"/>
      <c r="C19" s="435"/>
      <c r="D19" s="454" t="s">
        <v>757</v>
      </c>
      <c r="E19" s="455" t="s">
        <v>758</v>
      </c>
      <c r="F19" s="132" t="s">
        <v>747</v>
      </c>
      <c r="G19" s="456" t="str">
        <f aca="false">IF(F19="NA","",IF(F19="SI",1,0))</f>
        <v/>
      </c>
      <c r="H19" s="457" t="n">
        <v>50</v>
      </c>
      <c r="I19" s="458" t="str">
        <f aca="false">IF(G19="","",IF(G19=0,0,IF(G19&gt;0,(H19*G19))))</f>
        <v/>
      </c>
      <c r="J19" s="441"/>
      <c r="K19" s="116" t="s">
        <v>748</v>
      </c>
      <c r="L19" s="117" t="s">
        <v>749</v>
      </c>
      <c r="M19" s="118" t="str">
        <f aca="false">IF(F19="NA","No aplica",H19)</f>
        <v>No aplica</v>
      </c>
      <c r="N19" s="119"/>
      <c r="O19" s="119"/>
      <c r="P19" s="119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98"/>
      <c r="AC19" s="98"/>
      <c r="AD19" s="98"/>
      <c r="AE19" s="98"/>
    </row>
    <row r="20" s="99" customFormat="true" ht="47.25" hidden="false" customHeight="true" outlineLevel="0" collapsed="false">
      <c r="A20" s="80"/>
      <c r="B20" s="459" t="s">
        <v>759</v>
      </c>
      <c r="C20" s="460" t="s">
        <v>114</v>
      </c>
      <c r="D20" s="461" t="s">
        <v>760</v>
      </c>
      <c r="E20" s="462" t="s">
        <v>761</v>
      </c>
      <c r="F20" s="137" t="s">
        <v>747</v>
      </c>
      <c r="G20" s="463" t="str">
        <f aca="false">IF(F20="NA","",IF(F20="SI",1,0))</f>
        <v/>
      </c>
      <c r="H20" s="135" t="n">
        <v>10</v>
      </c>
      <c r="I20" s="464" t="str">
        <f aca="false">IF(G20="","",IF(G20=0,0,IF(G20&gt;0,(H20*G20))))</f>
        <v/>
      </c>
      <c r="J20" s="465" t="str">
        <f aca="false">IF(SUM(M20:M30)=0,"-",SUM(I20:I30)/SUM(M20:M30))</f>
        <v>-</v>
      </c>
      <c r="K20" s="116" t="s">
        <v>748</v>
      </c>
      <c r="L20" s="117" t="s">
        <v>762</v>
      </c>
      <c r="M20" s="118" t="str">
        <f aca="false">IF(F20="NA","No aplica",H20)</f>
        <v>No aplica</v>
      </c>
      <c r="N20" s="119"/>
      <c r="O20" s="119"/>
      <c r="P20" s="11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98"/>
      <c r="AC20" s="98"/>
      <c r="AD20" s="98"/>
      <c r="AE20" s="98"/>
    </row>
    <row r="21" s="99" customFormat="true" ht="47.25" hidden="false" customHeight="true" outlineLevel="0" collapsed="false">
      <c r="A21" s="80"/>
      <c r="B21" s="459"/>
      <c r="C21" s="460"/>
      <c r="D21" s="466" t="s">
        <v>763</v>
      </c>
      <c r="E21" s="467" t="s">
        <v>764</v>
      </c>
      <c r="F21" s="141" t="s">
        <v>747</v>
      </c>
      <c r="G21" s="468" t="str">
        <f aca="false">IF(F21="NA","",IF(F21&lt;20,1-(F21*5/100),IF(F21&gt;10,0)))</f>
        <v/>
      </c>
      <c r="H21" s="141" t="n">
        <v>12</v>
      </c>
      <c r="I21" s="470" t="str">
        <f aca="false">IF(G21="","",IF(G21=0,0,IF(G21&gt;0,(H21*G21))))</f>
        <v/>
      </c>
      <c r="J21" s="465"/>
      <c r="K21" s="116" t="s">
        <v>765</v>
      </c>
      <c r="L21" s="117" t="s">
        <v>749</v>
      </c>
      <c r="M21" s="144" t="str">
        <f aca="false">IF(F21="NA","No aplica",H21)</f>
        <v>No aplica</v>
      </c>
      <c r="N21" s="119"/>
      <c r="O21" s="119"/>
      <c r="P21" s="119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98"/>
      <c r="AC21" s="98"/>
      <c r="AD21" s="98"/>
      <c r="AE21" s="98"/>
    </row>
    <row r="22" s="99" customFormat="true" ht="47.25" hidden="false" customHeight="true" outlineLevel="0" collapsed="false">
      <c r="A22" s="80"/>
      <c r="B22" s="459"/>
      <c r="C22" s="460"/>
      <c r="D22" s="466"/>
      <c r="E22" s="467"/>
      <c r="F22" s="141"/>
      <c r="G22" s="468"/>
      <c r="H22" s="141"/>
      <c r="I22" s="470"/>
      <c r="J22" s="465"/>
      <c r="K22" s="116"/>
      <c r="L22" s="117"/>
      <c r="M22" s="144"/>
      <c r="N22" s="119"/>
      <c r="O22" s="119"/>
      <c r="P22" s="119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98"/>
      <c r="AC22" s="98"/>
      <c r="AD22" s="98"/>
      <c r="AE22" s="98"/>
    </row>
    <row r="23" s="99" customFormat="true" ht="47.25" hidden="false" customHeight="true" outlineLevel="0" collapsed="false">
      <c r="A23" s="80"/>
      <c r="B23" s="459"/>
      <c r="C23" s="460"/>
      <c r="D23" s="471" t="s">
        <v>766</v>
      </c>
      <c r="E23" s="467" t="s">
        <v>767</v>
      </c>
      <c r="F23" s="141" t="s">
        <v>747</v>
      </c>
      <c r="G23" s="468" t="str">
        <f aca="false">IF(F23="NA","",1-(F23/F14))</f>
        <v/>
      </c>
      <c r="H23" s="141" t="n">
        <v>10</v>
      </c>
      <c r="I23" s="470" t="str">
        <f aca="false">IF(G23="","",IF(G23=0,0,IF(G23&gt;0,(H23*G23))))</f>
        <v/>
      </c>
      <c r="J23" s="465"/>
      <c r="K23" s="116" t="s">
        <v>748</v>
      </c>
      <c r="L23" s="117" t="s">
        <v>749</v>
      </c>
      <c r="M23" s="118" t="str">
        <f aca="false">IF(F23="NA","No aplica",H23)</f>
        <v>No aplica</v>
      </c>
      <c r="N23" s="119"/>
      <c r="O23" s="119"/>
      <c r="P23" s="119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98"/>
      <c r="AC23" s="98"/>
      <c r="AD23" s="98"/>
      <c r="AE23" s="98"/>
    </row>
    <row r="24" s="99" customFormat="true" ht="60.75" hidden="false" customHeight="true" outlineLevel="0" collapsed="false">
      <c r="B24" s="459"/>
      <c r="C24" s="460"/>
      <c r="D24" s="466" t="s">
        <v>768</v>
      </c>
      <c r="E24" s="467" t="s">
        <v>746</v>
      </c>
      <c r="F24" s="142" t="s">
        <v>747</v>
      </c>
      <c r="G24" s="472" t="str">
        <f aca="false">IF(F24="NA","",IF(F24="SI",1,0))</f>
        <v/>
      </c>
      <c r="H24" s="141" t="n">
        <v>21</v>
      </c>
      <c r="I24" s="473" t="str">
        <f aca="false">IF(G24="","",IF(G24=0,0,IF(G24&gt;0,(H24*G24))))</f>
        <v/>
      </c>
      <c r="J24" s="465"/>
      <c r="K24" s="146" t="s">
        <v>769</v>
      </c>
      <c r="L24" s="147" t="s">
        <v>770</v>
      </c>
      <c r="M24" s="148" t="str">
        <f aca="false">IF(F24="NA","No aplica",H24)</f>
        <v>No aplica</v>
      </c>
    </row>
    <row r="25" s="99" customFormat="true" ht="60.75" hidden="false" customHeight="true" outlineLevel="0" collapsed="false">
      <c r="B25" s="459"/>
      <c r="C25" s="460"/>
      <c r="D25" s="466"/>
      <c r="E25" s="467"/>
      <c r="F25" s="142"/>
      <c r="G25" s="472"/>
      <c r="H25" s="141"/>
      <c r="I25" s="473"/>
      <c r="J25" s="465"/>
      <c r="K25" s="146"/>
      <c r="L25" s="147"/>
      <c r="M25" s="148"/>
    </row>
    <row r="26" s="99" customFormat="true" ht="48.75" hidden="false" customHeight="true" outlineLevel="0" collapsed="false">
      <c r="B26" s="459"/>
      <c r="C26" s="460"/>
      <c r="D26" s="474" t="s">
        <v>771</v>
      </c>
      <c r="E26" s="467" t="s">
        <v>772</v>
      </c>
      <c r="F26" s="142" t="s">
        <v>747</v>
      </c>
      <c r="G26" s="472" t="str">
        <f aca="false">IF(F26="NA","",IF(F26="SI",1,0))</f>
        <v/>
      </c>
      <c r="H26" s="141" t="n">
        <v>11</v>
      </c>
      <c r="I26" s="473" t="str">
        <f aca="false">IF(G26="","",IF(G26=0,0,IF(G26&gt;0,(H26*G26))))</f>
        <v/>
      </c>
      <c r="J26" s="465"/>
      <c r="K26" s="146" t="s">
        <v>769</v>
      </c>
      <c r="L26" s="147" t="s">
        <v>749</v>
      </c>
      <c r="M26" s="150" t="str">
        <f aca="false">IF(F26="NA","No aplica",H26)</f>
        <v>No aplica</v>
      </c>
    </row>
    <row r="27" s="99" customFormat="true" ht="48.75" hidden="false" customHeight="true" outlineLevel="0" collapsed="false">
      <c r="B27" s="459"/>
      <c r="C27" s="460"/>
      <c r="D27" s="475" t="s">
        <v>773</v>
      </c>
      <c r="E27" s="467" t="s">
        <v>746</v>
      </c>
      <c r="F27" s="142" t="s">
        <v>747</v>
      </c>
      <c r="G27" s="472" t="str">
        <f aca="false">IF(F27="NA","",IF(F27="Si",1,0))</f>
        <v/>
      </c>
      <c r="H27" s="141" t="n">
        <v>11</v>
      </c>
      <c r="I27" s="473" t="str">
        <f aca="false">IF(G27="","",IF(G27=0,0,IF(G27&gt;0,(H27*G27))))</f>
        <v/>
      </c>
      <c r="J27" s="465"/>
      <c r="K27" s="146" t="s">
        <v>769</v>
      </c>
      <c r="L27" s="147" t="s">
        <v>749</v>
      </c>
      <c r="M27" s="150" t="str">
        <f aca="false">IF(F27="NA","No aplica",H27)</f>
        <v>No aplica</v>
      </c>
    </row>
    <row r="28" s="80" customFormat="true" ht="48.75" hidden="false" customHeight="true" outlineLevel="0" collapsed="false">
      <c r="B28" s="459"/>
      <c r="C28" s="460"/>
      <c r="D28" s="475" t="s">
        <v>774</v>
      </c>
      <c r="E28" s="467" t="s">
        <v>746</v>
      </c>
      <c r="F28" s="142" t="s">
        <v>747</v>
      </c>
      <c r="G28" s="468" t="str">
        <f aca="false">IF(F28="NA","",IF(F28="Si",1,0))</f>
        <v/>
      </c>
      <c r="H28" s="141" t="n">
        <v>9</v>
      </c>
      <c r="I28" s="470" t="str">
        <f aca="false">IF(G28="","",IF(G28=0,0,IF(G28&gt;0,(H28*G28))))</f>
        <v/>
      </c>
      <c r="J28" s="465"/>
      <c r="K28" s="116" t="s">
        <v>769</v>
      </c>
      <c r="L28" s="117" t="s">
        <v>749</v>
      </c>
      <c r="M28" s="118" t="str">
        <f aca="false">IF(F28="NA","No aplica",H28)</f>
        <v>No aplica</v>
      </c>
      <c r="N28" s="119"/>
      <c r="O28" s="119"/>
      <c r="P28" s="119"/>
    </row>
    <row r="29" s="80" customFormat="true" ht="48.75" hidden="false" customHeight="true" outlineLevel="0" collapsed="false">
      <c r="B29" s="459"/>
      <c r="C29" s="460"/>
      <c r="D29" s="475" t="s">
        <v>775</v>
      </c>
      <c r="E29" s="467" t="s">
        <v>746</v>
      </c>
      <c r="F29" s="142" t="s">
        <v>747</v>
      </c>
      <c r="G29" s="468" t="str">
        <f aca="false">IF(F29="NA","",IF(F29="Si",1,0))</f>
        <v/>
      </c>
      <c r="H29" s="141" t="n">
        <v>8</v>
      </c>
      <c r="I29" s="470" t="str">
        <f aca="false">IF(G29="","",IF(G29=0,0,IF(G29&gt;0,(H29*G29))))</f>
        <v/>
      </c>
      <c r="J29" s="465"/>
      <c r="K29" s="116" t="s">
        <v>769</v>
      </c>
      <c r="L29" s="117" t="s">
        <v>776</v>
      </c>
      <c r="M29" s="118" t="str">
        <f aca="false">IF(F29="NA","No aplica",H29)</f>
        <v>No aplica</v>
      </c>
      <c r="N29" s="119"/>
      <c r="O29" s="119"/>
      <c r="P29" s="119"/>
    </row>
    <row r="30" s="99" customFormat="true" ht="48.75" hidden="false" customHeight="true" outlineLevel="0" collapsed="false">
      <c r="B30" s="459"/>
      <c r="C30" s="476" t="s">
        <v>143</v>
      </c>
      <c r="D30" s="477" t="s">
        <v>777</v>
      </c>
      <c r="E30" s="476" t="s">
        <v>746</v>
      </c>
      <c r="F30" s="154" t="s">
        <v>747</v>
      </c>
      <c r="G30" s="478" t="str">
        <f aca="false">IF(F30="NA","",IF(F30="SI",1,0))</f>
        <v/>
      </c>
      <c r="H30" s="152" t="n">
        <v>8</v>
      </c>
      <c r="I30" s="479" t="str">
        <f aca="false">IF(G30="","",IF(G30=0,0,IF(G30&gt;0,(H30*G30))))</f>
        <v/>
      </c>
      <c r="J30" s="465"/>
      <c r="K30" s="146" t="s">
        <v>769</v>
      </c>
      <c r="L30" s="147" t="s">
        <v>778</v>
      </c>
      <c r="M30" s="150" t="str">
        <f aca="false">IF(F30="NA","No aplica",H30)</f>
        <v>No aplica</v>
      </c>
    </row>
    <row r="31" s="99" customFormat="true" ht="39.75" hidden="false" customHeight="true" outlineLevel="0" collapsed="false">
      <c r="B31" s="480" t="s">
        <v>393</v>
      </c>
      <c r="C31" s="435" t="s">
        <v>779</v>
      </c>
      <c r="D31" s="449" t="s">
        <v>780</v>
      </c>
      <c r="E31" s="450" t="s">
        <v>746</v>
      </c>
      <c r="F31" s="127" t="s">
        <v>747</v>
      </c>
      <c r="G31" s="451" t="str">
        <f aca="false">IF(F31="NA","",IF(F31="SI",1,0))</f>
        <v/>
      </c>
      <c r="H31" s="452" t="n">
        <v>30</v>
      </c>
      <c r="I31" s="453" t="str">
        <f aca="false">IF(G31="","",IF(G31=0,0,IF(G31&gt;0,(H31*G31))))</f>
        <v/>
      </c>
      <c r="J31" s="481" t="str">
        <f aca="false">IF(SUM(M31:M33)=0,"-",SUM(I31:I33)/SUM(M31:M33))</f>
        <v>-</v>
      </c>
      <c r="K31" s="116" t="s">
        <v>769</v>
      </c>
      <c r="L31" s="117" t="s">
        <v>749</v>
      </c>
      <c r="M31" s="118" t="str">
        <f aca="false">IF(F31="NA","No aplica",H31)</f>
        <v>No aplica</v>
      </c>
      <c r="N31" s="119"/>
      <c r="O31" s="119"/>
      <c r="P31" s="11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s="99" customFormat="true" ht="39.75" hidden="false" customHeight="true" outlineLevel="0" collapsed="false">
      <c r="B32" s="480"/>
      <c r="C32" s="435"/>
      <c r="D32" s="482" t="s">
        <v>781</v>
      </c>
      <c r="E32" s="483" t="s">
        <v>746</v>
      </c>
      <c r="F32" s="158" t="s">
        <v>747</v>
      </c>
      <c r="G32" s="484" t="str">
        <f aca="false">IF(F32="NA","",IF(F32="SI",1,0))</f>
        <v/>
      </c>
      <c r="H32" s="485" t="n">
        <v>30</v>
      </c>
      <c r="I32" s="486" t="str">
        <f aca="false">IF(G32="","",IF(G32=0,0,IF(G32&gt;0,(H32*G32))))</f>
        <v/>
      </c>
      <c r="J32" s="481"/>
      <c r="K32" s="116" t="s">
        <v>769</v>
      </c>
      <c r="L32" s="117" t="s">
        <v>749</v>
      </c>
      <c r="M32" s="118" t="str">
        <f aca="false">IF(F32="NA","No aplica",H32)</f>
        <v>No aplica</v>
      </c>
      <c r="N32" s="119"/>
      <c r="O32" s="119"/>
      <c r="P32" s="119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s="99" customFormat="true" ht="39.75" hidden="false" customHeight="true" outlineLevel="0" collapsed="false">
      <c r="B33" s="480"/>
      <c r="C33" s="435"/>
      <c r="D33" s="454" t="s">
        <v>782</v>
      </c>
      <c r="E33" s="455" t="s">
        <v>746</v>
      </c>
      <c r="F33" s="131" t="s">
        <v>747</v>
      </c>
      <c r="G33" s="456" t="str">
        <f aca="false">IF(F33="NA","",IF(F33="SI",1,0))</f>
        <v/>
      </c>
      <c r="H33" s="457" t="n">
        <v>40</v>
      </c>
      <c r="I33" s="458" t="str">
        <f aca="false">IF(G33="","",IF(G33=0,0,IF(G33&gt;0,(H33*G33))))</f>
        <v/>
      </c>
      <c r="J33" s="481"/>
      <c r="K33" s="116" t="s">
        <v>769</v>
      </c>
      <c r="L33" s="117" t="s">
        <v>749</v>
      </c>
      <c r="M33" s="118" t="str">
        <f aca="false">IF(F33="NA","No aplica",H33)</f>
        <v>No aplica</v>
      </c>
      <c r="N33" s="119"/>
      <c r="O33" s="119"/>
      <c r="P33" s="11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s="99" customFormat="true" ht="39.75" hidden="false" customHeight="true" outlineLevel="0" collapsed="false">
      <c r="B34" s="487" t="s">
        <v>783</v>
      </c>
      <c r="C34" s="488" t="s">
        <v>114</v>
      </c>
      <c r="D34" s="489" t="s">
        <v>784</v>
      </c>
      <c r="E34" s="490" t="s">
        <v>746</v>
      </c>
      <c r="F34" s="162" t="s">
        <v>747</v>
      </c>
      <c r="G34" s="491" t="str">
        <f aca="false">IF(F34="NA","",IF(F34="SI",1,0))</f>
        <v/>
      </c>
      <c r="H34" s="488" t="n">
        <v>100</v>
      </c>
      <c r="I34" s="492" t="str">
        <f aca="false">IF(G34="","",IF(G34=0,0,IF(G34&gt;0,(H34*G34))))</f>
        <v/>
      </c>
      <c r="J34" s="493" t="str">
        <f aca="false">IF(SUM(M34)=0,"-",SUM(I34)/SUM(M34))</f>
        <v>-</v>
      </c>
      <c r="K34" s="116" t="s">
        <v>769</v>
      </c>
      <c r="L34" s="117" t="s">
        <v>785</v>
      </c>
      <c r="M34" s="118" t="str">
        <f aca="false">IF(F34="NA","No aplica",H34)</f>
        <v>No aplica</v>
      </c>
      <c r="N34" s="119"/>
      <c r="O34" s="119"/>
      <c r="P34" s="11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="99" customFormat="true" ht="51" hidden="false" customHeight="true" outlineLevel="0" collapsed="false">
      <c r="B35" s="480" t="s">
        <v>786</v>
      </c>
      <c r="C35" s="435" t="s">
        <v>779</v>
      </c>
      <c r="D35" s="436" t="s">
        <v>787</v>
      </c>
      <c r="E35" s="437" t="s">
        <v>746</v>
      </c>
      <c r="F35" s="110" t="s">
        <v>747</v>
      </c>
      <c r="G35" s="494" t="str">
        <f aca="false">IF(F35="NA","",IF(F35="SI",1,0))</f>
        <v/>
      </c>
      <c r="H35" s="435" t="n">
        <v>100</v>
      </c>
      <c r="I35" s="435" t="str">
        <f aca="false">IF(G35="","",IF(G35=0,0,IF(G35&gt;0,(H35*G35))))</f>
        <v/>
      </c>
      <c r="J35" s="481" t="str">
        <f aca="false">IF(SUM(M35)=0,"-",SUM(I35)/SUM(M35))</f>
        <v>-</v>
      </c>
      <c r="K35" s="116" t="s">
        <v>749</v>
      </c>
      <c r="L35" s="117" t="s">
        <v>749</v>
      </c>
      <c r="M35" s="118" t="str">
        <f aca="false">IF(F35="NA","No aplica",H35)</f>
        <v>No aplica</v>
      </c>
      <c r="N35" s="119"/>
      <c r="O35" s="119"/>
      <c r="P35" s="119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="99" customFormat="true" ht="39.75" hidden="false" customHeight="true" outlineLevel="0" collapsed="false">
      <c r="B36" s="495" t="s">
        <v>788</v>
      </c>
      <c r="C36" s="496" t="s">
        <v>114</v>
      </c>
      <c r="D36" s="461" t="s">
        <v>789</v>
      </c>
      <c r="E36" s="462" t="s">
        <v>790</v>
      </c>
      <c r="F36" s="170" t="s">
        <v>747</v>
      </c>
      <c r="G36" s="451" t="str">
        <f aca="false">IF(F36="Na","",F36)</f>
        <v/>
      </c>
      <c r="H36" s="460" t="n">
        <v>50</v>
      </c>
      <c r="I36" s="464" t="str">
        <f aca="false">IF(G36="","",IF(G36=0,0,IF(G36&gt;0,(H36*G36))))</f>
        <v/>
      </c>
      <c r="J36" s="441" t="str">
        <f aca="false">IF(SUM(M36:M38)=0,"-",SUM(I36:I38)/SUM(M36:M38))</f>
        <v>-</v>
      </c>
      <c r="K36" s="116" t="s">
        <v>749</v>
      </c>
      <c r="L36" s="117" t="s">
        <v>749</v>
      </c>
      <c r="M36" s="118" t="str">
        <f aca="false">IF(F36="NA","No aplica",H36)</f>
        <v>No aplica</v>
      </c>
      <c r="N36" s="119"/>
      <c r="O36" s="119"/>
      <c r="P36" s="119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="99" customFormat="true" ht="39.75" hidden="false" customHeight="true" outlineLevel="0" collapsed="false">
      <c r="B37" s="495"/>
      <c r="C37" s="496"/>
      <c r="D37" s="471" t="s">
        <v>791</v>
      </c>
      <c r="E37" s="467" t="s">
        <v>792</v>
      </c>
      <c r="F37" s="171" t="s">
        <v>747</v>
      </c>
      <c r="G37" s="484" t="str">
        <f aca="false">IF(F37="Na","",F37)</f>
        <v/>
      </c>
      <c r="H37" s="469" t="n">
        <v>50</v>
      </c>
      <c r="I37" s="470" t="str">
        <f aca="false">IF(G37="","",IF(G37=0,0,IF(G37&gt;0,(H37*G37))))</f>
        <v/>
      </c>
      <c r="J37" s="441"/>
      <c r="K37" s="116" t="s">
        <v>749</v>
      </c>
      <c r="L37" s="117" t="s">
        <v>749</v>
      </c>
      <c r="M37" s="118" t="str">
        <f aca="false">IF(F37="NA","No aplica",H37)</f>
        <v>No aplica</v>
      </c>
      <c r="N37" s="119"/>
      <c r="O37" s="119"/>
      <c r="P37" s="11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="99" customFormat="true" ht="39.75" hidden="false" customHeight="true" outlineLevel="0" collapsed="false">
      <c r="K38" s="116" t="s">
        <v>769</v>
      </c>
      <c r="L38" s="117" t="s">
        <v>749</v>
      </c>
      <c r="M38" s="118" t="n">
        <f aca="false">IF(F38="NA","No aplica",H38)</f>
        <v>0</v>
      </c>
      <c r="N38" s="119"/>
      <c r="O38" s="119"/>
      <c r="P38" s="11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customFormat="false" ht="23.25" hidden="false" customHeight="false" outlineLevel="0" collapsed="false">
      <c r="C39" s="80"/>
      <c r="D39" s="172"/>
      <c r="E39" s="173"/>
      <c r="F39" s="86"/>
      <c r="G39" s="90"/>
      <c r="H39" s="174"/>
      <c r="I39" s="174"/>
      <c r="J39" s="86"/>
      <c r="K39" s="83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customFormat="false" ht="23.25" hidden="false" customHeight="false" outlineLevel="0" collapsed="false">
      <c r="C40" s="80"/>
      <c r="D40" s="172"/>
      <c r="E40" s="175" t="str">
        <f aca="false">D6</f>
        <v>Confort</v>
      </c>
      <c r="F40" s="175"/>
      <c r="G40" s="175"/>
      <c r="H40" s="176"/>
      <c r="I40" s="86"/>
      <c r="J40" s="86"/>
      <c r="K40" s="83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customFormat="false" ht="21.75" hidden="false" customHeight="true" outlineLevel="0" collapsed="false">
      <c r="C41" s="80"/>
      <c r="D41" s="172"/>
      <c r="E41" s="177" t="s">
        <v>744</v>
      </c>
      <c r="F41" s="178" t="str">
        <f aca="false">J16</f>
        <v>-</v>
      </c>
      <c r="G41" s="178"/>
      <c r="H41" s="80"/>
      <c r="I41" s="86"/>
      <c r="J41" s="86"/>
      <c r="K41" s="83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customFormat="false" ht="21.75" hidden="false" customHeight="true" outlineLevel="0" collapsed="false">
      <c r="C42" s="80"/>
      <c r="D42" s="172"/>
      <c r="E42" s="179" t="s">
        <v>750</v>
      </c>
      <c r="F42" s="180" t="str">
        <f aca="false">J17</f>
        <v>-</v>
      </c>
      <c r="G42" s="180"/>
      <c r="H42" s="80"/>
      <c r="I42" s="80"/>
      <c r="J42" s="80"/>
      <c r="K42" s="83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customFormat="false" ht="21.75" hidden="false" customHeight="true" outlineLevel="0" collapsed="false">
      <c r="C43" s="80"/>
      <c r="D43" s="172"/>
      <c r="E43" s="181" t="s">
        <v>754</v>
      </c>
      <c r="F43" s="182" t="str">
        <f aca="false">J18</f>
        <v>-</v>
      </c>
      <c r="G43" s="182"/>
      <c r="H43" s="83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customFormat="false" ht="21.75" hidden="false" customHeight="true" outlineLevel="0" collapsed="false">
      <c r="C44" s="80"/>
      <c r="D44" s="172"/>
      <c r="E44" s="179" t="s">
        <v>759</v>
      </c>
      <c r="F44" s="180" t="str">
        <f aca="false">J20</f>
        <v>-</v>
      </c>
      <c r="G44" s="180"/>
      <c r="H44" s="83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customFormat="false" ht="21.75" hidden="false" customHeight="true" outlineLevel="0" collapsed="false">
      <c r="C45" s="80"/>
      <c r="D45" s="172"/>
      <c r="E45" s="181" t="s">
        <v>793</v>
      </c>
      <c r="F45" s="182" t="str">
        <f aca="false">J31</f>
        <v>-</v>
      </c>
      <c r="G45" s="182"/>
      <c r="H45" s="8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customFormat="false" ht="21.75" hidden="false" customHeight="true" outlineLevel="0" collapsed="false">
      <c r="C46" s="80"/>
      <c r="D46" s="172"/>
      <c r="E46" s="179" t="s">
        <v>783</v>
      </c>
      <c r="F46" s="180" t="str">
        <f aca="false">J34</f>
        <v>-</v>
      </c>
      <c r="G46" s="180"/>
      <c r="H46" s="8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customFormat="false" ht="21.75" hidden="false" customHeight="true" outlineLevel="0" collapsed="false">
      <c r="C47" s="80"/>
      <c r="D47" s="172"/>
      <c r="E47" s="181" t="s">
        <v>786</v>
      </c>
      <c r="F47" s="182" t="str">
        <f aca="false">J35</f>
        <v>-</v>
      </c>
      <c r="G47" s="182"/>
      <c r="H47" s="8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customFormat="false" ht="21.75" hidden="false" customHeight="true" outlineLevel="0" collapsed="false">
      <c r="C48" s="80"/>
      <c r="D48" s="172"/>
      <c r="E48" s="183" t="s">
        <v>788</v>
      </c>
      <c r="F48" s="184" t="str">
        <f aca="false">J36</f>
        <v>-</v>
      </c>
      <c r="G48" s="184"/>
      <c r="H48" s="83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customFormat="false" ht="53.25" hidden="false" customHeight="true" outlineLevel="0" collapsed="false">
      <c r="C49" s="80"/>
      <c r="D49" s="80"/>
      <c r="E49" s="185" t="s">
        <v>794</v>
      </c>
      <c r="F49" s="186" t="str">
        <f aca="false">IF(COUNT(F41:F48)&gt;0,AVERAGE(F41:F48),"-")</f>
        <v>-</v>
      </c>
      <c r="G49" s="186"/>
      <c r="H49" s="83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</sheetData>
  <mergeCells count="61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5"/>
    <mergeCell ref="E11:E15"/>
    <mergeCell ref="H11:H15"/>
    <mergeCell ref="I11:I15"/>
    <mergeCell ref="J11:J15"/>
    <mergeCell ref="K11:K15"/>
    <mergeCell ref="L11:L15"/>
    <mergeCell ref="B18:B19"/>
    <mergeCell ref="C18:C19"/>
    <mergeCell ref="J18:J19"/>
    <mergeCell ref="B20:B30"/>
    <mergeCell ref="C20:C29"/>
    <mergeCell ref="J20:J30"/>
    <mergeCell ref="D21:D22"/>
    <mergeCell ref="E21:E22"/>
    <mergeCell ref="F21:F22"/>
    <mergeCell ref="G21:G22"/>
    <mergeCell ref="H21:H22"/>
    <mergeCell ref="I21:I22"/>
    <mergeCell ref="K21:K22"/>
    <mergeCell ref="L21:L22"/>
    <mergeCell ref="M21:M22"/>
    <mergeCell ref="D24:D25"/>
    <mergeCell ref="E24:E25"/>
    <mergeCell ref="F24:F25"/>
    <mergeCell ref="G24:G25"/>
    <mergeCell ref="H24:H25"/>
    <mergeCell ref="I24:I25"/>
    <mergeCell ref="K24:K25"/>
    <mergeCell ref="L24:L25"/>
    <mergeCell ref="M24:M25"/>
    <mergeCell ref="B31:B33"/>
    <mergeCell ref="C31:C33"/>
    <mergeCell ref="J31:J33"/>
    <mergeCell ref="B36:B37"/>
    <mergeCell ref="C36:C37"/>
    <mergeCell ref="J36:J37"/>
    <mergeCell ref="E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</mergeCells>
  <conditionalFormatting sqref="G25">
    <cfRule type="cellIs" priority="2" operator="lessThan" aboveAverage="0" equalAverage="0" bottom="0" percent="0" rank="0" text="" dxfId="50">
      <formula>0.9</formula>
    </cfRule>
    <cfRule type="cellIs" priority="3" operator="between" aboveAverage="0" equalAverage="0" bottom="0" percent="0" rank="0" text="" dxfId="51">
      <formula>0.949</formula>
      <formula>0.9</formula>
    </cfRule>
    <cfRule type="cellIs" priority="4" operator="greaterThan" aboveAverage="0" equalAverage="0" bottom="0" percent="0" rank="0" text="" dxfId="52">
      <formula>0.949</formula>
    </cfRule>
  </conditionalFormatting>
  <conditionalFormatting sqref="J20:J30">
    <cfRule type="cellIs" priority="5" operator="greaterThan" aboveAverage="0" equalAverage="0" bottom="0" percent="0" rank="0" text="" dxfId="53">
      <formula>0.949</formula>
    </cfRule>
    <cfRule type="cellIs" priority="6" operator="between" aboveAverage="0" equalAverage="0" bottom="0" percent="0" rank="0" text="" dxfId="54">
      <formula>0.949</formula>
      <formula>0.9</formula>
    </cfRule>
    <cfRule type="cellIs" priority="7" operator="lessThan" aboveAverage="0" equalAverage="0" bottom="0" percent="0" rank="0" text="" dxfId="55">
      <formula>0.9</formula>
    </cfRule>
  </conditionalFormatting>
  <conditionalFormatting sqref="G26:G37 G16:G21 G23:G24">
    <cfRule type="cellIs" priority="8" operator="lessThan" aboveAverage="0" equalAverage="0" bottom="0" percent="0" rank="0" text="" dxfId="56">
      <formula>0.9</formula>
    </cfRule>
    <cfRule type="cellIs" priority="9" operator="between" aboveAverage="0" equalAverage="0" bottom="0" percent="0" rank="0" text="" dxfId="57">
      <formula>0.949</formula>
      <formula>0.9</formula>
    </cfRule>
    <cfRule type="cellIs" priority="10" operator="greaterThan" aboveAverage="0" equalAverage="0" bottom="0" percent="0" rank="0" text="" dxfId="58">
      <formula>0.949</formula>
    </cfRule>
  </conditionalFormatting>
  <conditionalFormatting sqref="J31:J36 J16:J19">
    <cfRule type="cellIs" priority="11" operator="greaterThan" aboveAverage="0" equalAverage="0" bottom="0" percent="0" rank="0" text="" dxfId="59">
      <formula>0.949</formula>
    </cfRule>
    <cfRule type="cellIs" priority="12" operator="between" aboveAverage="0" equalAverage="0" bottom="0" percent="0" rank="0" text="" dxfId="60">
      <formula>0.949</formula>
      <formula>0.9</formula>
    </cfRule>
    <cfRule type="cellIs" priority="13" operator="lessThan" aboveAverage="0" equalAverage="0" bottom="0" percent="0" rank="0" text="" dxfId="61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100" firstPageNumber="1" fitToWidth="1" fitToHeight="0" pageOrder="overThenDown" orientation="portrait" blackAndWhite="false" draft="false" cellComments="none" useFirstPageNumber="tru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AMJ82"/>
  <sheetViews>
    <sheetView showFormulas="false" showGridLines="false" showRowColHeaders="true" showZeros="true" rightToLeft="false" tabSelected="false" showOutlineSymbols="true" defaultGridColor="true" view="pageBreakPreview" topLeftCell="A2" colorId="64" zoomScale="32" zoomScaleNormal="32" zoomScalePageLayoutView="32" workbookViewId="0">
      <selection pane="topLeft" activeCell="S33" activeCellId="0" sqref="S33"/>
    </sheetView>
  </sheetViews>
  <sheetFormatPr defaultColWidth="11.31640625" defaultRowHeight="15" zeroHeight="false" outlineLevelRow="0" outlineLevelCol="0"/>
  <cols>
    <col collapsed="false" customWidth="true" hidden="false" outlineLevel="0" max="1" min="1" style="187" width="18.58"/>
    <col collapsed="false" customWidth="true" hidden="false" outlineLevel="0" max="2" min="2" style="187" width="18.71"/>
    <col collapsed="false" customWidth="true" hidden="false" outlineLevel="0" max="3" min="3" style="187" width="19.42"/>
    <col collapsed="false" customWidth="true" hidden="false" outlineLevel="0" max="4" min="4" style="187" width="12.86"/>
    <col collapsed="false" customWidth="true" hidden="false" outlineLevel="0" max="8" min="5" style="187" width="11.42"/>
    <col collapsed="false" customWidth="true" hidden="false" outlineLevel="0" max="9" min="9" style="187" width="12.86"/>
    <col collapsed="false" customWidth="true" hidden="false" outlineLevel="0" max="12" min="10" style="187" width="11.42"/>
    <col collapsed="false" customWidth="true" hidden="false" outlineLevel="0" max="13" min="13" style="187" width="13.7"/>
    <col collapsed="false" customWidth="true" hidden="false" outlineLevel="0" max="17" min="14" style="187" width="11.42"/>
    <col collapsed="false" customWidth="true" hidden="false" outlineLevel="0" max="18" min="18" style="187" width="30.43"/>
    <col collapsed="false" customWidth="true" hidden="false" outlineLevel="0" max="19" min="19" style="187" width="13.14"/>
    <col collapsed="false" customWidth="true" hidden="false" outlineLevel="0" max="20" min="20" style="187" width="14.57"/>
    <col collapsed="false" customWidth="true" hidden="false" outlineLevel="0" max="21" min="21" style="187" width="15"/>
    <col collapsed="false" customWidth="true" hidden="false" outlineLevel="0" max="22" min="22" style="187" width="14.28"/>
    <col collapsed="false" customWidth="true" hidden="false" outlineLevel="0" max="23" min="23" style="187" width="11.42"/>
    <col collapsed="false" customWidth="true" hidden="false" outlineLevel="0" max="24" min="24" style="187" width="15.42"/>
    <col collapsed="false" customWidth="true" hidden="false" outlineLevel="0" max="25" min="25" style="187" width="11.42"/>
    <col collapsed="false" customWidth="true" hidden="false" outlineLevel="0" max="26" min="26" style="187" width="15"/>
    <col collapsed="false" customWidth="true" hidden="false" outlineLevel="0" max="28" min="27" style="187" width="11.42"/>
    <col collapsed="false" customWidth="true" hidden="false" outlineLevel="0" max="30" min="29" style="187" width="15"/>
    <col collapsed="false" customWidth="true" hidden="false" outlineLevel="0" max="32" min="31" style="187" width="11.42"/>
    <col collapsed="false" customWidth="true" hidden="false" outlineLevel="0" max="33" min="33" style="187" width="28.86"/>
    <col collapsed="false" customWidth="true" hidden="false" outlineLevel="0" max="34" min="34" style="187" width="52.71"/>
    <col collapsed="false" customWidth="true" hidden="false" outlineLevel="0" max="35" min="35" style="187" width="51"/>
    <col collapsed="false" customWidth="true" hidden="false" outlineLevel="0" max="36" min="36" style="187" width="17.59"/>
    <col collapsed="false" customWidth="false" hidden="false" outlineLevel="0" max="1018" min="37" style="187" width="11.3"/>
    <col collapsed="false" customWidth="true" hidden="false" outlineLevel="0" max="1025" min="1021" style="0" width="9"/>
  </cols>
  <sheetData>
    <row r="1" s="190" customFormat="true" ht="51.75" hidden="false" customHeight="true" outlineLevel="0" collapsed="false">
      <c r="A1" s="71"/>
      <c r="B1" s="71"/>
      <c r="C1" s="71"/>
      <c r="D1" s="188" t="s">
        <v>795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361" t="s">
        <v>796</v>
      </c>
      <c r="AI1" s="361"/>
      <c r="AJ1" s="361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361" t="s">
        <v>2</v>
      </c>
      <c r="AI2" s="361"/>
      <c r="AJ2" s="361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361" t="s">
        <v>5</v>
      </c>
      <c r="AI3" s="361"/>
      <c r="AJ3" s="361"/>
    </row>
    <row r="4" s="193" customFormat="true" ht="24" hidden="false" customHeight="true" outlineLevel="0" collapsed="false">
      <c r="C4" s="191" t="s">
        <v>797</v>
      </c>
      <c r="D4" s="192" t="str">
        <f aca="false">Con!D6</f>
        <v>Confort</v>
      </c>
      <c r="E4" s="192"/>
      <c r="F4" s="191"/>
      <c r="R4" s="194" t="s">
        <v>798</v>
      </c>
      <c r="S4" s="194"/>
      <c r="T4" s="194"/>
      <c r="U4" s="194"/>
      <c r="V4" s="195"/>
      <c r="W4" s="196" t="n">
        <v>425</v>
      </c>
      <c r="X4" s="196"/>
      <c r="Y4" s="196"/>
      <c r="Z4" s="196"/>
      <c r="AE4" s="362" t="s">
        <v>713</v>
      </c>
      <c r="AF4" s="362"/>
      <c r="AG4" s="648" t="n">
        <f aca="false">Con!D5</f>
        <v>46204</v>
      </c>
      <c r="AH4" s="364"/>
      <c r="AI4" s="200"/>
      <c r="AJ4" s="200"/>
      <c r="AME4" s="649"/>
      <c r="AMF4" s="649"/>
      <c r="AMG4" s="649"/>
      <c r="AMH4" s="649"/>
      <c r="AMI4" s="649"/>
      <c r="AMJ4" s="649"/>
    </row>
    <row r="5" s="193" customFormat="true" ht="24" hidden="false" customHeight="true" outlineLevel="0" collapsed="false">
      <c r="C5" s="201" t="s">
        <v>799</v>
      </c>
      <c r="D5" s="192" t="str">
        <f aca="false">Con!D7</f>
        <v>Hazminda Garcia</v>
      </c>
      <c r="E5" s="192"/>
      <c r="R5" s="194" t="s">
        <v>800</v>
      </c>
      <c r="S5" s="194"/>
      <c r="T5" s="194"/>
      <c r="U5" s="194"/>
      <c r="V5" s="195"/>
      <c r="W5" s="202" t="n">
        <f aca="false">Con!F15</f>
        <v>0</v>
      </c>
      <c r="X5" s="202"/>
      <c r="Y5" s="202"/>
      <c r="Z5" s="202"/>
      <c r="AME5" s="649"/>
      <c r="AMF5" s="649"/>
      <c r="AMG5" s="649"/>
      <c r="AMH5" s="649"/>
      <c r="AMI5" s="649"/>
      <c r="AMJ5" s="649"/>
    </row>
    <row r="6" s="193" customFormat="true" ht="24" hidden="false" customHeight="true" outlineLevel="0" collapsed="false">
      <c r="F6" s="195"/>
      <c r="R6" s="194" t="s">
        <v>801</v>
      </c>
      <c r="S6" s="194"/>
      <c r="T6" s="194"/>
      <c r="U6" s="194"/>
      <c r="W6" s="202" t="n">
        <f aca="false">B31</f>
        <v>1990</v>
      </c>
      <c r="X6" s="202"/>
      <c r="Y6" s="202"/>
      <c r="Z6" s="202"/>
      <c r="AME6" s="195"/>
      <c r="AMF6" s="195"/>
      <c r="AMG6" s="195"/>
      <c r="AMH6" s="195"/>
      <c r="AMI6" s="195"/>
      <c r="AMJ6" s="195"/>
    </row>
    <row r="7" s="255" customFormat="true" ht="21.75" hidden="false" customHeight="true" outlineLevel="0" collapsed="false">
      <c r="C7" s="403"/>
      <c r="D7" s="650" t="s">
        <v>802</v>
      </c>
      <c r="E7" s="650"/>
      <c r="F7" s="650"/>
      <c r="G7" s="650"/>
      <c r="H7" s="650"/>
      <c r="I7" s="650"/>
      <c r="J7" s="650"/>
      <c r="K7" s="650"/>
      <c r="L7" s="650"/>
      <c r="M7" s="650"/>
      <c r="N7" s="650"/>
      <c r="O7" s="650"/>
      <c r="P7" s="650"/>
      <c r="Q7" s="650"/>
      <c r="R7" s="650"/>
      <c r="S7" s="256" t="s">
        <v>803</v>
      </c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651"/>
      <c r="AH7" s="651"/>
      <c r="AI7" s="187"/>
      <c r="AJ7" s="187"/>
    </row>
    <row r="8" s="652" customFormat="true" ht="204" hidden="false" customHeight="true" outlineLevel="0" collapsed="false">
      <c r="A8" s="210" t="s">
        <v>9</v>
      </c>
      <c r="B8" s="211" t="s">
        <v>804</v>
      </c>
      <c r="C8" s="212" t="s">
        <v>805</v>
      </c>
      <c r="D8" s="213" t="s">
        <v>87</v>
      </c>
      <c r="E8" s="213" t="s">
        <v>806</v>
      </c>
      <c r="F8" s="213" t="s">
        <v>807</v>
      </c>
      <c r="G8" s="213" t="s">
        <v>808</v>
      </c>
      <c r="H8" s="213" t="s">
        <v>809</v>
      </c>
      <c r="I8" s="213" t="s">
        <v>810</v>
      </c>
      <c r="J8" s="213" t="s">
        <v>811</v>
      </c>
      <c r="K8" s="213" t="s">
        <v>812</v>
      </c>
      <c r="L8" s="213" t="s">
        <v>813</v>
      </c>
      <c r="M8" s="213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213" t="s">
        <v>819</v>
      </c>
      <c r="S8" s="214" t="s">
        <v>820</v>
      </c>
      <c r="T8" s="214" t="s">
        <v>821</v>
      </c>
      <c r="U8" s="214" t="s">
        <v>822</v>
      </c>
      <c r="V8" s="214" t="s">
        <v>92</v>
      </c>
      <c r="W8" s="214" t="s">
        <v>823</v>
      </c>
      <c r="X8" s="214" t="s">
        <v>824</v>
      </c>
      <c r="Y8" s="214" t="s">
        <v>825</v>
      </c>
      <c r="Z8" s="214" t="s">
        <v>826</v>
      </c>
      <c r="AA8" s="214" t="s">
        <v>827</v>
      </c>
      <c r="AB8" s="214" t="s">
        <v>828</v>
      </c>
      <c r="AC8" s="214" t="s">
        <v>829</v>
      </c>
      <c r="AD8" s="214" t="s">
        <v>830</v>
      </c>
      <c r="AE8" s="214" t="s">
        <v>831</v>
      </c>
      <c r="AF8" s="214" t="s">
        <v>832</v>
      </c>
      <c r="AG8" s="210" t="s">
        <v>833</v>
      </c>
      <c r="AH8" s="210" t="s">
        <v>834</v>
      </c>
      <c r="AI8" s="187"/>
      <c r="AJ8" s="187"/>
    </row>
    <row r="9" s="203" customFormat="true" ht="30.75" hidden="false" customHeight="true" outlineLevel="0" collapsed="false">
      <c r="A9" s="216" t="s">
        <v>45</v>
      </c>
      <c r="B9" s="216" t="n">
        <v>247</v>
      </c>
      <c r="C9" s="216" t="n">
        <v>176</v>
      </c>
      <c r="D9" s="216" t="n">
        <v>0</v>
      </c>
      <c r="E9" s="216" t="n">
        <v>0</v>
      </c>
      <c r="F9" s="216" t="n">
        <v>0</v>
      </c>
      <c r="G9" s="216" t="n">
        <v>0</v>
      </c>
      <c r="H9" s="216" t="n">
        <v>0</v>
      </c>
      <c r="I9" s="216" t="n">
        <v>0</v>
      </c>
      <c r="J9" s="216" t="n">
        <v>0</v>
      </c>
      <c r="K9" s="216" t="n">
        <v>0</v>
      </c>
      <c r="L9" s="216" t="n">
        <v>0</v>
      </c>
      <c r="M9" s="216" t="n">
        <v>0</v>
      </c>
      <c r="N9" s="216" t="n">
        <v>0</v>
      </c>
      <c r="O9" s="216" t="n">
        <v>0</v>
      </c>
      <c r="P9" s="216" t="n">
        <v>0</v>
      </c>
      <c r="Q9" s="216" t="n">
        <v>0</v>
      </c>
      <c r="R9" s="217" t="n">
        <f aca="false">($W$4*(SUM(D9:Q9)))</f>
        <v>0</v>
      </c>
      <c r="S9" s="216" t="n">
        <f aca="false">IFERROR(SUMIF('Exhibiciones '!$E$5:$E$550,A9,'Exhibiciones '!$AF$5:$AF$550),"")</f>
        <v>0</v>
      </c>
      <c r="T9" s="216" t="n">
        <f aca="false">IFERROR(SUMIF('Exhibiciones '!$E$5:$E$550,A9,'Exhibiciones '!$AG$5:$AG$550),"-")</f>
        <v>0</v>
      </c>
      <c r="U9" s="216" t="n">
        <v>0</v>
      </c>
      <c r="V9" s="216" t="n">
        <v>0</v>
      </c>
      <c r="W9" s="216" t="n">
        <v>0</v>
      </c>
      <c r="X9" s="216" t="n">
        <v>0</v>
      </c>
      <c r="Y9" s="216" t="n">
        <v>0</v>
      </c>
      <c r="Z9" s="216" t="n">
        <v>0</v>
      </c>
      <c r="AA9" s="216" t="n">
        <v>0</v>
      </c>
      <c r="AB9" s="216" t="n">
        <v>0</v>
      </c>
      <c r="AC9" s="216" t="n">
        <v>0</v>
      </c>
      <c r="AD9" s="216" t="n">
        <v>0</v>
      </c>
      <c r="AE9" s="216" t="n">
        <v>0</v>
      </c>
      <c r="AF9" s="216" t="n">
        <v>0</v>
      </c>
      <c r="AG9" s="216" t="n">
        <v>136675</v>
      </c>
      <c r="AH9" s="575" t="str">
        <f aca="false">IFERROR(VLOOKUP(AG9,'Plantilla y Concentrado'!$B$4:$C$677,2,0),"")</f>
        <v>Montiel Ramirez Cintya Elizabeth</v>
      </c>
      <c r="AK9" s="653"/>
    </row>
    <row r="10" s="203" customFormat="true" ht="30.75" hidden="false" customHeight="true" outlineLevel="0" collapsed="false">
      <c r="A10" s="220" t="n">
        <v>33</v>
      </c>
      <c r="B10" s="220" t="n">
        <v>527</v>
      </c>
      <c r="C10" s="220" t="n">
        <v>527</v>
      </c>
      <c r="D10" s="220" t="n">
        <v>0</v>
      </c>
      <c r="E10" s="220" t="n">
        <v>0</v>
      </c>
      <c r="F10" s="220" t="n">
        <v>0</v>
      </c>
      <c r="G10" s="220" t="n">
        <v>0</v>
      </c>
      <c r="H10" s="220" t="n">
        <v>0</v>
      </c>
      <c r="I10" s="220" t="n">
        <v>0</v>
      </c>
      <c r="J10" s="220" t="n">
        <v>0</v>
      </c>
      <c r="K10" s="220" t="n">
        <v>0</v>
      </c>
      <c r="L10" s="220" t="n">
        <v>0</v>
      </c>
      <c r="M10" s="220" t="n">
        <v>0</v>
      </c>
      <c r="N10" s="220" t="n">
        <v>0</v>
      </c>
      <c r="O10" s="220" t="n">
        <v>0</v>
      </c>
      <c r="P10" s="220" t="n">
        <v>0</v>
      </c>
      <c r="Q10" s="220" t="n">
        <v>0</v>
      </c>
      <c r="R10" s="221" t="n">
        <f aca="false">($W$4*(SUM(D10:Q10)))</f>
        <v>0</v>
      </c>
      <c r="S10" s="220" t="n">
        <f aca="false">IFERROR(SUMIF('Exhibiciones '!$E$5:$E$550,A10,'Exhibiciones '!$AF$5:$AF$550),"")</f>
        <v>0</v>
      </c>
      <c r="T10" s="220" t="n">
        <f aca="false">IFERROR(SUMIF('Exhibiciones '!$E$5:$E$550,A10,'Exhibiciones '!$AG$5:$AG$550),"-")</f>
        <v>0</v>
      </c>
      <c r="U10" s="220" t="n">
        <v>3</v>
      </c>
      <c r="V10" s="220" t="n">
        <v>0</v>
      </c>
      <c r="W10" s="220" t="n">
        <v>0</v>
      </c>
      <c r="X10" s="220" t="n">
        <v>0</v>
      </c>
      <c r="Y10" s="220" t="n">
        <v>0</v>
      </c>
      <c r="Z10" s="220" t="n">
        <v>0</v>
      </c>
      <c r="AA10" s="220" t="n">
        <v>0</v>
      </c>
      <c r="AB10" s="220" t="n">
        <v>0</v>
      </c>
      <c r="AC10" s="220" t="n">
        <v>0</v>
      </c>
      <c r="AD10" s="220" t="n">
        <v>0</v>
      </c>
      <c r="AE10" s="220" t="n">
        <v>0</v>
      </c>
      <c r="AF10" s="220" t="n">
        <v>0</v>
      </c>
      <c r="AG10" s="220" t="n">
        <v>151630</v>
      </c>
      <c r="AH10" s="578" t="str">
        <f aca="false">IFERROR(VLOOKUP(AG10,'Plantilla y Concentrado'!$B$4:$C$677,2,0),"")</f>
        <v>Muñoz Lara Karla Paola</v>
      </c>
      <c r="AK10" s="653"/>
    </row>
    <row r="11" s="203" customFormat="true" ht="30.75" hidden="false" customHeight="true" outlineLevel="0" collapsed="false">
      <c r="A11" s="216" t="n">
        <v>34</v>
      </c>
      <c r="B11" s="216" t="n">
        <v>306</v>
      </c>
      <c r="C11" s="216" t="n">
        <v>306</v>
      </c>
      <c r="D11" s="216" t="n">
        <v>0</v>
      </c>
      <c r="E11" s="216" t="n">
        <v>0</v>
      </c>
      <c r="F11" s="216" t="n">
        <v>0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0</v>
      </c>
      <c r="L11" s="216" t="n">
        <v>0</v>
      </c>
      <c r="M11" s="216" t="n">
        <v>0</v>
      </c>
      <c r="N11" s="216" t="n">
        <v>0</v>
      </c>
      <c r="O11" s="216" t="n">
        <v>0</v>
      </c>
      <c r="P11" s="216" t="n">
        <v>0</v>
      </c>
      <c r="Q11" s="216" t="n">
        <v>0</v>
      </c>
      <c r="R11" s="217" t="n">
        <f aca="false">($W$4*(SUM(D11:Q11)))</f>
        <v>0</v>
      </c>
      <c r="S11" s="216" t="n">
        <f aca="false">IFERROR(SUMIF('Exhibiciones '!$E$5:$E$550,A11,'Exhibiciones '!$AF$5:$AF$550),"")</f>
        <v>0</v>
      </c>
      <c r="T11" s="216" t="n">
        <f aca="false">IFERROR(SUMIF('Exhibiciones '!$E$5:$E$550,A11,'Exhibiciones '!$AG$5:$AG$550),"-")</f>
        <v>0</v>
      </c>
      <c r="U11" s="216" t="n">
        <v>1</v>
      </c>
      <c r="V11" s="216" t="n">
        <v>0</v>
      </c>
      <c r="W11" s="216" t="n">
        <v>0</v>
      </c>
      <c r="X11" s="216" t="n">
        <v>0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0</v>
      </c>
      <c r="AF11" s="216" t="n">
        <v>0</v>
      </c>
      <c r="AG11" s="216" t="n">
        <v>155938</v>
      </c>
      <c r="AH11" s="575" t="str">
        <f aca="false">IFERROR(VLOOKUP(AG11,'Plantilla y Concentrado'!$B$4:$C$677,2,0),"")</f>
        <v>Aguilar Flores Erika Jazmin</v>
      </c>
      <c r="AK11" s="653"/>
    </row>
    <row r="12" s="203" customFormat="true" ht="30.75" hidden="false" customHeight="true" outlineLevel="0" collapsed="false">
      <c r="A12" s="220" t="n">
        <v>35</v>
      </c>
      <c r="B12" s="220" t="n">
        <v>389</v>
      </c>
      <c r="C12" s="220" t="n">
        <v>348</v>
      </c>
      <c r="D12" s="220" t="n">
        <v>0</v>
      </c>
      <c r="E12" s="220" t="n">
        <v>0</v>
      </c>
      <c r="F12" s="220" t="n">
        <v>0</v>
      </c>
      <c r="G12" s="220" t="n">
        <v>0</v>
      </c>
      <c r="H12" s="220" t="n">
        <v>0</v>
      </c>
      <c r="I12" s="220" t="n">
        <v>0</v>
      </c>
      <c r="J12" s="220" t="n">
        <v>0</v>
      </c>
      <c r="K12" s="220" t="n">
        <v>0</v>
      </c>
      <c r="L12" s="220" t="n">
        <v>0</v>
      </c>
      <c r="M12" s="220" t="n">
        <v>0</v>
      </c>
      <c r="N12" s="220" t="n">
        <v>0</v>
      </c>
      <c r="O12" s="220" t="n">
        <v>0</v>
      </c>
      <c r="P12" s="220" t="n">
        <v>0</v>
      </c>
      <c r="Q12" s="220" t="n">
        <v>0</v>
      </c>
      <c r="R12" s="221" t="n">
        <f aca="false">($W$4*(SUM(D12:Q12)))</f>
        <v>0</v>
      </c>
      <c r="S12" s="220" t="n">
        <f aca="false">IFERROR(SUMIF('Exhibiciones '!$E$5:$E$550,A12,'Exhibiciones '!$AF$5:$AF$550),"")</f>
        <v>0</v>
      </c>
      <c r="T12" s="220" t="n">
        <f aca="false">IFERROR(SUMIF('Exhibiciones '!$E$5:$E$550,A12,'Exhibiciones '!$AG$5:$AG$550),"-")</f>
        <v>0</v>
      </c>
      <c r="U12" s="220" t="n">
        <v>0</v>
      </c>
      <c r="V12" s="220" t="n">
        <v>0</v>
      </c>
      <c r="W12" s="220" t="n">
        <v>0</v>
      </c>
      <c r="X12" s="220" t="n">
        <v>0</v>
      </c>
      <c r="Y12" s="220" t="n">
        <v>0</v>
      </c>
      <c r="Z12" s="220" t="n">
        <v>0</v>
      </c>
      <c r="AA12" s="220" t="n">
        <v>0</v>
      </c>
      <c r="AB12" s="220" t="n">
        <v>0</v>
      </c>
      <c r="AC12" s="220" t="n">
        <v>0</v>
      </c>
      <c r="AD12" s="220" t="n">
        <v>0</v>
      </c>
      <c r="AE12" s="220" t="n">
        <v>0</v>
      </c>
      <c r="AF12" s="220" t="n">
        <v>0</v>
      </c>
      <c r="AG12" s="220" t="n">
        <v>136867</v>
      </c>
      <c r="AH12" s="578" t="str">
        <f aca="false">IFERROR(VLOOKUP(AG12,'Plantilla y Concentrado'!$B$4:$C$677,2,0),"")</f>
        <v>Barba Ramirez Jatziri Lizeth</v>
      </c>
      <c r="AK12" s="653"/>
    </row>
    <row r="13" s="203" customFormat="true" ht="30.75" hidden="false" customHeight="true" outlineLevel="0" collapsed="false">
      <c r="A13" s="216" t="n">
        <v>36</v>
      </c>
      <c r="B13" s="216" t="n">
        <v>311</v>
      </c>
      <c r="C13" s="216" t="n">
        <v>311</v>
      </c>
      <c r="D13" s="216" t="n">
        <v>0</v>
      </c>
      <c r="E13" s="216" t="n">
        <v>0</v>
      </c>
      <c r="F13" s="216" t="n">
        <v>0</v>
      </c>
      <c r="G13" s="216" t="n">
        <v>0</v>
      </c>
      <c r="H13" s="216" t="n">
        <v>0</v>
      </c>
      <c r="I13" s="216" t="n">
        <v>0</v>
      </c>
      <c r="J13" s="216" t="n">
        <v>0</v>
      </c>
      <c r="K13" s="216" t="n">
        <v>0</v>
      </c>
      <c r="L13" s="216" t="n">
        <v>0</v>
      </c>
      <c r="M13" s="216" t="n">
        <v>0</v>
      </c>
      <c r="N13" s="216" t="n">
        <v>0</v>
      </c>
      <c r="O13" s="216" t="n">
        <v>0</v>
      </c>
      <c r="P13" s="216" t="n">
        <v>0</v>
      </c>
      <c r="Q13" s="216" t="n">
        <v>0</v>
      </c>
      <c r="R13" s="217" t="n">
        <f aca="false">($W$4*(SUM(D13:Q13)))</f>
        <v>0</v>
      </c>
      <c r="S13" s="216" t="n">
        <f aca="false">IFERROR(SUMIF('Exhibiciones '!$E$5:$E$550,A13,'Exhibiciones '!$AF$5:$AF$550),"")</f>
        <v>0</v>
      </c>
      <c r="T13" s="216" t="n">
        <f aca="false">IFERROR(SUMIF('Exhibiciones '!$E$5:$E$550,A13,'Exhibiciones '!$AG$5:$AG$550),"-")</f>
        <v>2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</v>
      </c>
      <c r="AD13" s="216" t="n">
        <v>0</v>
      </c>
      <c r="AE13" s="216" t="n">
        <v>0</v>
      </c>
      <c r="AF13" s="216" t="n">
        <v>0</v>
      </c>
      <c r="AG13" s="216" t="n">
        <v>158001</v>
      </c>
      <c r="AH13" s="575" t="str">
        <f aca="false">IFERROR(VLOOKUP(AG13,'Plantilla y Concentrado'!$B$4:$C$677,2,0),"")</f>
        <v>Nuñez Garcia Clarissa Naomi</v>
      </c>
      <c r="AK13" s="653"/>
    </row>
    <row r="14" s="203" customFormat="true" ht="30.75" hidden="false" customHeight="true" outlineLevel="0" collapsed="false">
      <c r="A14" s="220" t="s">
        <v>46</v>
      </c>
      <c r="B14" s="220" t="n">
        <v>210</v>
      </c>
      <c r="C14" s="220" t="n">
        <v>210</v>
      </c>
      <c r="D14" s="220" t="n">
        <v>0</v>
      </c>
      <c r="E14" s="220" t="n">
        <v>0</v>
      </c>
      <c r="F14" s="220" t="n">
        <v>0</v>
      </c>
      <c r="G14" s="220" t="n">
        <v>0</v>
      </c>
      <c r="H14" s="220" t="n">
        <v>0</v>
      </c>
      <c r="I14" s="220" t="n">
        <v>0</v>
      </c>
      <c r="J14" s="220" t="n">
        <v>0</v>
      </c>
      <c r="K14" s="220" t="n">
        <v>0</v>
      </c>
      <c r="L14" s="220" t="n">
        <v>0</v>
      </c>
      <c r="M14" s="220" t="n">
        <v>0</v>
      </c>
      <c r="N14" s="220" t="n">
        <v>0</v>
      </c>
      <c r="O14" s="220" t="n">
        <v>0</v>
      </c>
      <c r="P14" s="220" t="n">
        <v>0</v>
      </c>
      <c r="Q14" s="220" t="n">
        <v>0</v>
      </c>
      <c r="R14" s="221" t="n">
        <f aca="false">($W$4*(SUM(D14:Q14)))</f>
        <v>0</v>
      </c>
      <c r="S14" s="220" t="n">
        <f aca="false">IFERROR(SUMIF('Exhibiciones '!$E$5:$E$550,A14,'Exhibiciones '!$AF$5:$AF$550),"")</f>
        <v>0</v>
      </c>
      <c r="T14" s="220" t="n">
        <f aca="false">IFERROR(SUMIF('Exhibiciones '!$E$5:$E$550,A14,'Exhibiciones '!$AG$5:$AG$550),"-")</f>
        <v>0</v>
      </c>
      <c r="U14" s="220" t="n">
        <v>0</v>
      </c>
      <c r="V14" s="220" t="n">
        <v>0</v>
      </c>
      <c r="W14" s="220" t="n">
        <v>0</v>
      </c>
      <c r="X14" s="220" t="n">
        <v>0</v>
      </c>
      <c r="Y14" s="220" t="n">
        <v>0</v>
      </c>
      <c r="Z14" s="220" t="n">
        <v>0</v>
      </c>
      <c r="AA14" s="220" t="n">
        <v>0</v>
      </c>
      <c r="AB14" s="220" t="n">
        <v>0</v>
      </c>
      <c r="AC14" s="220" t="n">
        <v>0</v>
      </c>
      <c r="AD14" s="220" t="n">
        <v>0</v>
      </c>
      <c r="AE14" s="220" t="n">
        <v>0</v>
      </c>
      <c r="AF14" s="220" t="n">
        <v>0</v>
      </c>
      <c r="AG14" s="220" t="n">
        <v>141072</v>
      </c>
      <c r="AH14" s="578" t="str">
        <f aca="false">IFERROR(VLOOKUP(AG14,'Plantilla y Concentrado'!$B$4:$C$677,2,0),"")</f>
        <v>Ramirez Vazquez Lizeth Mariel</v>
      </c>
      <c r="AK14" s="653"/>
    </row>
    <row r="15" s="203" customFormat="true" ht="30.75" hidden="true" customHeight="true" outlineLevel="0" collapsed="false">
      <c r="A15" s="216"/>
      <c r="B15" s="216"/>
      <c r="C15" s="216"/>
      <c r="D15" s="216" t="n">
        <v>0</v>
      </c>
      <c r="E15" s="216" t="n">
        <v>0</v>
      </c>
      <c r="F15" s="216" t="n">
        <v>0</v>
      </c>
      <c r="G15" s="216" t="n">
        <v>0</v>
      </c>
      <c r="H15" s="216" t="n">
        <v>0</v>
      </c>
      <c r="I15" s="216" t="n">
        <v>0</v>
      </c>
      <c r="J15" s="216" t="n">
        <v>0</v>
      </c>
      <c r="K15" s="216" t="n">
        <v>0</v>
      </c>
      <c r="L15" s="216" t="n">
        <v>0</v>
      </c>
      <c r="M15" s="216" t="n">
        <v>0</v>
      </c>
      <c r="N15" s="216" t="n">
        <v>0</v>
      </c>
      <c r="O15" s="216" t="n">
        <v>0</v>
      </c>
      <c r="P15" s="216" t="n">
        <v>0</v>
      </c>
      <c r="Q15" s="216" t="n">
        <v>0</v>
      </c>
      <c r="R15" s="510" t="n">
        <f aca="false">($W$4*(SUM(D15:Q15)))</f>
        <v>0</v>
      </c>
      <c r="S15" s="216" t="n">
        <f aca="false">IFERROR(SUMIF('Exhibiciones '!$E$5:$E$550,A15,'Exhibiciones '!$AF$5:$AF$550),"")</f>
        <v>0</v>
      </c>
      <c r="T15" s="216" t="n">
        <f aca="false">IFERROR(SUMIF('Exhibiciones '!$E$5:$E$550,A15,'Exhibiciones '!$AG$5:$AG$550),"-")</f>
        <v>0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6" t="n">
        <v>0</v>
      </c>
      <c r="AD15" s="216" t="n">
        <v>0</v>
      </c>
      <c r="AE15" s="216" t="n">
        <v>0</v>
      </c>
      <c r="AF15" s="216" t="n">
        <v>0</v>
      </c>
      <c r="AG15" s="216"/>
      <c r="AH15" s="216" t="str">
        <f aca="false">IFERROR(VLOOKUP(AG15,'Plantilla y Concentrado'!$B$4:$C$677,2,0),"")</f>
        <v/>
      </c>
      <c r="AK15" s="653"/>
      <c r="AME15" s="219"/>
    </row>
    <row r="16" s="203" customFormat="true" ht="30.75" hidden="true" customHeight="true" outlineLevel="0" collapsed="false">
      <c r="A16" s="220"/>
      <c r="B16" s="220"/>
      <c r="C16" s="220"/>
      <c r="D16" s="220" t="n">
        <v>0</v>
      </c>
      <c r="E16" s="220" t="n">
        <v>0</v>
      </c>
      <c r="F16" s="220" t="n">
        <v>0</v>
      </c>
      <c r="G16" s="220" t="n">
        <v>0</v>
      </c>
      <c r="H16" s="220" t="n">
        <v>0</v>
      </c>
      <c r="I16" s="220" t="n">
        <v>0</v>
      </c>
      <c r="J16" s="220" t="n">
        <v>0</v>
      </c>
      <c r="K16" s="220" t="n">
        <v>0</v>
      </c>
      <c r="L16" s="220" t="n">
        <v>0</v>
      </c>
      <c r="M16" s="220" t="n">
        <v>0</v>
      </c>
      <c r="N16" s="220" t="n">
        <v>0</v>
      </c>
      <c r="O16" s="220" t="n">
        <v>0</v>
      </c>
      <c r="P16" s="220" t="n">
        <v>0</v>
      </c>
      <c r="Q16" s="220" t="n">
        <v>0</v>
      </c>
      <c r="R16" s="511" t="n">
        <f aca="false">($W$4*(SUM(D16:Q16)))</f>
        <v>0</v>
      </c>
      <c r="S16" s="220" t="n">
        <f aca="false">IFERROR(SUMIF('Exhibiciones '!$E$5:$E$550,A16,'Exhibiciones '!$AF$5:$AF$550),"")</f>
        <v>0</v>
      </c>
      <c r="T16" s="220" t="n">
        <f aca="false">IFERROR(SUMIF('Exhibiciones '!$E$5:$E$550,A16,'Exhibiciones '!$AG$5:$AG$550),"-")</f>
        <v>0</v>
      </c>
      <c r="U16" s="220" t="n">
        <v>0</v>
      </c>
      <c r="V16" s="220" t="n">
        <v>0</v>
      </c>
      <c r="W16" s="220" t="n">
        <v>0</v>
      </c>
      <c r="X16" s="220" t="n">
        <v>0</v>
      </c>
      <c r="Y16" s="220" t="n">
        <v>0</v>
      </c>
      <c r="Z16" s="220" t="n">
        <v>0</v>
      </c>
      <c r="AA16" s="220" t="n">
        <v>0</v>
      </c>
      <c r="AB16" s="220" t="n">
        <v>0</v>
      </c>
      <c r="AC16" s="220" t="n">
        <v>0</v>
      </c>
      <c r="AD16" s="220" t="n">
        <v>0</v>
      </c>
      <c r="AE16" s="220" t="n">
        <v>0</v>
      </c>
      <c r="AF16" s="220" t="n">
        <v>0</v>
      </c>
      <c r="AG16" s="220"/>
      <c r="AH16" s="220" t="str">
        <f aca="false">IFERROR(VLOOKUP(AG16,'Plantilla y Concentrado'!$B$4:$C$677,2,0),"")</f>
        <v/>
      </c>
      <c r="AK16" s="653"/>
      <c r="AME16" s="219"/>
    </row>
    <row r="17" s="203" customFormat="true" ht="30.75" hidden="true" customHeight="true" outlineLevel="0" collapsed="false">
      <c r="A17" s="216"/>
      <c r="B17" s="216"/>
      <c r="C17" s="216"/>
      <c r="D17" s="216" t="n">
        <v>0</v>
      </c>
      <c r="E17" s="216" t="n">
        <v>0</v>
      </c>
      <c r="F17" s="216" t="n">
        <v>0</v>
      </c>
      <c r="G17" s="216" t="n">
        <v>0</v>
      </c>
      <c r="H17" s="216" t="n">
        <v>0</v>
      </c>
      <c r="I17" s="216" t="n">
        <v>0</v>
      </c>
      <c r="J17" s="216" t="n">
        <v>0</v>
      </c>
      <c r="K17" s="216" t="n">
        <v>0</v>
      </c>
      <c r="L17" s="216" t="n">
        <v>0</v>
      </c>
      <c r="M17" s="216" t="n">
        <v>0</v>
      </c>
      <c r="N17" s="216" t="n">
        <v>0</v>
      </c>
      <c r="O17" s="216" t="n">
        <v>0</v>
      </c>
      <c r="P17" s="216" t="n">
        <v>0</v>
      </c>
      <c r="Q17" s="216" t="n">
        <v>0</v>
      </c>
      <c r="R17" s="510" t="n">
        <f aca="false">($W$4*(SUM(D17:Q17)))</f>
        <v>0</v>
      </c>
      <c r="S17" s="216" t="n">
        <f aca="false">IFERROR(SUMIF('Exhibiciones '!$E$5:$E$550,A17,'Exhibiciones '!$AF$5:$AF$550),"")</f>
        <v>0</v>
      </c>
      <c r="T17" s="216" t="n">
        <f aca="false">IFERROR(SUMIF('Exhibiciones '!$E$5:$E$550,A17,'Exhibiciones '!$AG$5:$AG$550),"-")</f>
        <v>0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0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0</v>
      </c>
      <c r="AG17" s="216"/>
      <c r="AH17" s="216" t="str">
        <f aca="false">IFERROR(VLOOKUP(AG17,'Plantilla y Concentrado'!$B$4:$C$677,2,0),"")</f>
        <v/>
      </c>
      <c r="AK17" s="653"/>
      <c r="AME17" s="219"/>
    </row>
    <row r="18" s="203" customFormat="true" ht="30.75" hidden="true" customHeight="true" outlineLevel="0" collapsed="false">
      <c r="A18" s="220"/>
      <c r="B18" s="220"/>
      <c r="C18" s="220"/>
      <c r="D18" s="220" t="n">
        <v>0</v>
      </c>
      <c r="E18" s="220" t="n">
        <v>0</v>
      </c>
      <c r="F18" s="220" t="n">
        <v>0</v>
      </c>
      <c r="G18" s="220" t="n">
        <v>0</v>
      </c>
      <c r="H18" s="220" t="n">
        <v>0</v>
      </c>
      <c r="I18" s="220" t="n">
        <v>0</v>
      </c>
      <c r="J18" s="220" t="n">
        <v>0</v>
      </c>
      <c r="K18" s="220" t="n">
        <v>0</v>
      </c>
      <c r="L18" s="220" t="n">
        <v>0</v>
      </c>
      <c r="M18" s="220" t="n">
        <v>0</v>
      </c>
      <c r="N18" s="220" t="n">
        <v>0</v>
      </c>
      <c r="O18" s="220" t="n">
        <v>0</v>
      </c>
      <c r="P18" s="220" t="n">
        <v>0</v>
      </c>
      <c r="Q18" s="220" t="n">
        <v>0</v>
      </c>
      <c r="R18" s="511" t="n">
        <f aca="false">($W$4*(SUM(D18:Q18)))</f>
        <v>0</v>
      </c>
      <c r="S18" s="220" t="n">
        <f aca="false">IFERROR(SUMIF('Exhibiciones '!$E$5:$E$550,A18,'Exhibiciones '!$AF$5:$AF$550),"")</f>
        <v>0</v>
      </c>
      <c r="T18" s="220" t="n">
        <f aca="false">IFERROR(SUMIF('Exhibiciones '!$E$5:$E$550,A18,'Exhibiciones '!$AG$5:$AG$550),"-")</f>
        <v>0</v>
      </c>
      <c r="U18" s="220" t="n">
        <v>0</v>
      </c>
      <c r="V18" s="220" t="n">
        <v>0</v>
      </c>
      <c r="W18" s="220" t="n">
        <v>0</v>
      </c>
      <c r="X18" s="220" t="n">
        <v>0</v>
      </c>
      <c r="Y18" s="220" t="n">
        <v>0</v>
      </c>
      <c r="Z18" s="220" t="n">
        <v>0</v>
      </c>
      <c r="AA18" s="220" t="n">
        <v>0</v>
      </c>
      <c r="AB18" s="220" t="n">
        <v>0</v>
      </c>
      <c r="AC18" s="220" t="n">
        <v>0</v>
      </c>
      <c r="AD18" s="220" t="n">
        <v>0</v>
      </c>
      <c r="AE18" s="220" t="n">
        <v>0</v>
      </c>
      <c r="AF18" s="220" t="n">
        <v>0</v>
      </c>
      <c r="AG18" s="220"/>
      <c r="AH18" s="220" t="str">
        <f aca="false">IFERROR(VLOOKUP(AG18,'Plantilla y Concentrado'!$B$4:$C$677,2,0),"")</f>
        <v/>
      </c>
      <c r="AK18" s="653"/>
      <c r="AME18" s="219"/>
    </row>
    <row r="19" s="203" customFormat="true" ht="30.75" hidden="true" customHeight="true" outlineLevel="0" collapsed="false">
      <c r="A19" s="216"/>
      <c r="B19" s="216"/>
      <c r="C19" s="216"/>
      <c r="D19" s="216" t="n">
        <v>0</v>
      </c>
      <c r="E19" s="216" t="n">
        <v>0</v>
      </c>
      <c r="F19" s="216" t="n">
        <v>0</v>
      </c>
      <c r="G19" s="216" t="n">
        <v>0</v>
      </c>
      <c r="H19" s="216" t="n">
        <v>0</v>
      </c>
      <c r="I19" s="216" t="n">
        <v>0</v>
      </c>
      <c r="J19" s="216" t="n">
        <v>0</v>
      </c>
      <c r="K19" s="216" t="n">
        <v>0</v>
      </c>
      <c r="L19" s="216" t="n">
        <v>0</v>
      </c>
      <c r="M19" s="216" t="n">
        <v>0</v>
      </c>
      <c r="N19" s="216" t="n">
        <v>0</v>
      </c>
      <c r="O19" s="216" t="n">
        <v>0</v>
      </c>
      <c r="P19" s="216" t="n">
        <v>0</v>
      </c>
      <c r="Q19" s="216" t="n">
        <v>0</v>
      </c>
      <c r="R19" s="510" t="n">
        <f aca="false">($W$4*(SUM(D19:Q19)))</f>
        <v>0</v>
      </c>
      <c r="S19" s="216" t="n">
        <f aca="false">IFERROR(SUMIF('Exhibiciones '!$E$5:$E$550,A19,'Exhibiciones '!$AF$5:$AF$550),"")</f>
        <v>0</v>
      </c>
      <c r="T19" s="216" t="n">
        <f aca="false">IFERROR(SUMIF('Exhibiciones '!$E$5:$E$550,A19,'Exhibiciones '!$AG$5:$AG$550),"-")</f>
        <v>0</v>
      </c>
      <c r="U19" s="216" t="n">
        <v>0</v>
      </c>
      <c r="V19" s="216" t="n">
        <v>0</v>
      </c>
      <c r="W19" s="216" t="n">
        <v>0</v>
      </c>
      <c r="X19" s="216" t="n">
        <v>0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</v>
      </c>
      <c r="AF19" s="216" t="n">
        <v>0</v>
      </c>
      <c r="AG19" s="216"/>
      <c r="AH19" s="216" t="str">
        <f aca="false">IFERROR(VLOOKUP(AG19,'Plantilla y Concentrado'!$B$4:$C$677,2,0),"")</f>
        <v/>
      </c>
      <c r="AK19" s="653"/>
      <c r="AME19" s="219"/>
    </row>
    <row r="20" s="203" customFormat="true" ht="30.75" hidden="true" customHeight="true" outlineLevel="0" collapsed="false">
      <c r="A20" s="220"/>
      <c r="B20" s="220"/>
      <c r="C20" s="220"/>
      <c r="D20" s="220" t="n">
        <v>0</v>
      </c>
      <c r="E20" s="220" t="n">
        <v>0</v>
      </c>
      <c r="F20" s="220" t="n">
        <v>0</v>
      </c>
      <c r="G20" s="220" t="n">
        <v>0</v>
      </c>
      <c r="H20" s="220" t="n">
        <v>0</v>
      </c>
      <c r="I20" s="220" t="n">
        <v>0</v>
      </c>
      <c r="J20" s="220" t="n">
        <v>0</v>
      </c>
      <c r="K20" s="220" t="n">
        <v>0</v>
      </c>
      <c r="L20" s="220" t="n">
        <v>0</v>
      </c>
      <c r="M20" s="220" t="n">
        <v>0</v>
      </c>
      <c r="N20" s="220" t="n">
        <v>0</v>
      </c>
      <c r="O20" s="220" t="n">
        <v>0</v>
      </c>
      <c r="P20" s="220" t="n">
        <v>0</v>
      </c>
      <c r="Q20" s="220" t="n">
        <v>0</v>
      </c>
      <c r="R20" s="511" t="n">
        <f aca="false">($W$4*(SUM(D20:Q20)))</f>
        <v>0</v>
      </c>
      <c r="S20" s="220" t="n">
        <f aca="false">IFERROR(SUMIF('Exhibiciones '!$E$5:$E$550,A20,'Exhibiciones '!$AF$5:$AF$550),"")</f>
        <v>0</v>
      </c>
      <c r="T20" s="220" t="n">
        <f aca="false">IFERROR(SUMIF('Exhibiciones '!$E$5:$E$550,A20,'Exhibiciones '!$AG$5:$AG$550),"-")</f>
        <v>0</v>
      </c>
      <c r="U20" s="220" t="n">
        <v>0</v>
      </c>
      <c r="V20" s="220" t="n">
        <v>0</v>
      </c>
      <c r="W20" s="220" t="n">
        <v>0</v>
      </c>
      <c r="X20" s="220" t="n">
        <v>0</v>
      </c>
      <c r="Y20" s="220" t="n">
        <v>0</v>
      </c>
      <c r="Z20" s="220" t="n">
        <v>0</v>
      </c>
      <c r="AA20" s="220" t="n">
        <v>0</v>
      </c>
      <c r="AB20" s="220" t="n">
        <v>0</v>
      </c>
      <c r="AC20" s="220" t="n">
        <v>0</v>
      </c>
      <c r="AD20" s="220" t="n">
        <v>0</v>
      </c>
      <c r="AE20" s="220" t="n">
        <v>0</v>
      </c>
      <c r="AF20" s="220" t="n">
        <v>0</v>
      </c>
      <c r="AG20" s="220"/>
      <c r="AH20" s="220" t="str">
        <f aca="false">IFERROR(VLOOKUP(AG20,'Plantilla y Concentrado'!$B$4:$C$677,2,0),"")</f>
        <v/>
      </c>
      <c r="AK20" s="653"/>
      <c r="AME20" s="219"/>
    </row>
    <row r="21" s="203" customFormat="true" ht="30.75" hidden="true" customHeight="true" outlineLevel="0" collapsed="false">
      <c r="A21" s="216"/>
      <c r="B21" s="216"/>
      <c r="C21" s="216"/>
      <c r="D21" s="216" t="n">
        <v>0</v>
      </c>
      <c r="E21" s="216" t="n">
        <v>0</v>
      </c>
      <c r="F21" s="216" t="n">
        <v>0</v>
      </c>
      <c r="G21" s="216" t="n">
        <v>0</v>
      </c>
      <c r="H21" s="216" t="n">
        <v>0</v>
      </c>
      <c r="I21" s="216" t="n">
        <v>0</v>
      </c>
      <c r="J21" s="216" t="n">
        <v>0</v>
      </c>
      <c r="K21" s="216" t="n">
        <v>0</v>
      </c>
      <c r="L21" s="216" t="n">
        <v>0</v>
      </c>
      <c r="M21" s="216" t="n">
        <v>0</v>
      </c>
      <c r="N21" s="216" t="n">
        <v>0</v>
      </c>
      <c r="O21" s="216" t="n">
        <v>0</v>
      </c>
      <c r="P21" s="216" t="n">
        <v>0</v>
      </c>
      <c r="Q21" s="216" t="n">
        <v>0</v>
      </c>
      <c r="R21" s="510" t="n">
        <f aca="false">($W$4*(SUM(D21:Q21)))</f>
        <v>0</v>
      </c>
      <c r="S21" s="216" t="n">
        <f aca="false">IFERROR(SUMIF('Exhibiciones '!$E$5:$E$550,A21,'Exhibiciones '!$AF$5:$AF$550),"")</f>
        <v>0</v>
      </c>
      <c r="T21" s="216" t="n">
        <f aca="false">IFERROR(SUMIF('Exhibiciones '!$E$5:$E$550,A21,'Exhibiciones '!$AG$5:$AG$550),"-")</f>
        <v>0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16" t="n">
        <v>0</v>
      </c>
      <c r="AD21" s="216" t="n">
        <v>0</v>
      </c>
      <c r="AE21" s="216" t="n">
        <v>0</v>
      </c>
      <c r="AF21" s="216" t="n">
        <v>0</v>
      </c>
      <c r="AG21" s="216"/>
      <c r="AH21" s="216" t="str">
        <f aca="false">IFERROR(VLOOKUP(AG21,'Plantilla y Concentrado'!$B$4:$C$677,2,0),"")</f>
        <v/>
      </c>
      <c r="AK21" s="653"/>
      <c r="AME21" s="219"/>
    </row>
    <row r="22" s="203" customFormat="true" ht="30.75" hidden="true" customHeight="true" outlineLevel="0" collapsed="false">
      <c r="A22" s="220"/>
      <c r="B22" s="220"/>
      <c r="C22" s="220"/>
      <c r="D22" s="220" t="n">
        <v>0</v>
      </c>
      <c r="E22" s="220" t="n">
        <v>0</v>
      </c>
      <c r="F22" s="220" t="n">
        <v>0</v>
      </c>
      <c r="G22" s="220" t="n">
        <v>0</v>
      </c>
      <c r="H22" s="220" t="n">
        <v>0</v>
      </c>
      <c r="I22" s="220" t="n">
        <v>0</v>
      </c>
      <c r="J22" s="220" t="n">
        <v>0</v>
      </c>
      <c r="K22" s="220" t="n">
        <v>0</v>
      </c>
      <c r="L22" s="220" t="n">
        <v>0</v>
      </c>
      <c r="M22" s="220" t="n">
        <v>0</v>
      </c>
      <c r="N22" s="220" t="n">
        <v>0</v>
      </c>
      <c r="O22" s="220" t="n">
        <v>0</v>
      </c>
      <c r="P22" s="220" t="n">
        <v>0</v>
      </c>
      <c r="Q22" s="220" t="n">
        <v>0</v>
      </c>
      <c r="R22" s="511" t="n">
        <f aca="false">($W$4*(SUM(D22:Q22)))</f>
        <v>0</v>
      </c>
      <c r="S22" s="220" t="n">
        <f aca="false">IFERROR(SUMIF('Exhibiciones '!$E$5:$E$550,A22,'Exhibiciones '!$AF$5:$AF$550),"")</f>
        <v>0</v>
      </c>
      <c r="T22" s="220" t="n">
        <f aca="false">IFERROR(SUMIF('Exhibiciones '!$E$5:$E$550,A22,'Exhibiciones '!$AG$5:$AG$550),"-")</f>
        <v>0</v>
      </c>
      <c r="U22" s="220" t="n">
        <v>0</v>
      </c>
      <c r="V22" s="220" t="n">
        <v>0</v>
      </c>
      <c r="W22" s="220" t="n">
        <v>0</v>
      </c>
      <c r="X22" s="220" t="n">
        <v>0</v>
      </c>
      <c r="Y22" s="220" t="n">
        <v>0</v>
      </c>
      <c r="Z22" s="220" t="n">
        <v>0</v>
      </c>
      <c r="AA22" s="220" t="n">
        <v>0</v>
      </c>
      <c r="AB22" s="220" t="n">
        <v>0</v>
      </c>
      <c r="AC22" s="220" t="n">
        <v>0</v>
      </c>
      <c r="AD22" s="220" t="n">
        <v>0</v>
      </c>
      <c r="AE22" s="220" t="n">
        <v>0</v>
      </c>
      <c r="AF22" s="220" t="n">
        <v>0</v>
      </c>
      <c r="AG22" s="220"/>
      <c r="AH22" s="220" t="str">
        <f aca="false">IFERROR(VLOOKUP(AG22,'Plantilla y Concentrado'!$B$4:$C$677,2,0),"")</f>
        <v/>
      </c>
      <c r="AK22" s="653"/>
      <c r="AME22" s="219"/>
    </row>
    <row r="23" s="203" customFormat="true" ht="30.75" hidden="true" customHeight="true" outlineLevel="0" collapsed="false">
      <c r="A23" s="216"/>
      <c r="B23" s="216"/>
      <c r="C23" s="216"/>
      <c r="D23" s="216" t="n">
        <v>0</v>
      </c>
      <c r="E23" s="216" t="n">
        <v>0</v>
      </c>
      <c r="F23" s="216" t="n">
        <v>0</v>
      </c>
      <c r="G23" s="216" t="n">
        <v>0</v>
      </c>
      <c r="H23" s="216" t="n">
        <v>0</v>
      </c>
      <c r="I23" s="216" t="n">
        <v>0</v>
      </c>
      <c r="J23" s="216" t="n">
        <v>0</v>
      </c>
      <c r="K23" s="216" t="n">
        <v>0</v>
      </c>
      <c r="L23" s="216" t="n">
        <v>0</v>
      </c>
      <c r="M23" s="216" t="n">
        <v>0</v>
      </c>
      <c r="N23" s="216" t="n">
        <v>0</v>
      </c>
      <c r="O23" s="216" t="n">
        <v>0</v>
      </c>
      <c r="P23" s="216" t="n">
        <v>0</v>
      </c>
      <c r="Q23" s="216" t="n">
        <v>0</v>
      </c>
      <c r="R23" s="510" t="n">
        <f aca="false">($W$4*(SUM(D23:Q23)))</f>
        <v>0</v>
      </c>
      <c r="S23" s="216" t="n">
        <f aca="false">IFERROR(SUMIF('Exhibiciones '!$E$5:$E$550,A23,'Exhibiciones '!$AF$5:$AF$550),"")</f>
        <v>0</v>
      </c>
      <c r="T23" s="216" t="n">
        <f aca="false">IFERROR(SUMIF('Exhibiciones '!$E$5:$E$550,A23,'Exhibiciones '!$AG$5:$AG$550),"-")</f>
        <v>0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16" t="n">
        <v>0</v>
      </c>
      <c r="AD23" s="216" t="n">
        <v>0</v>
      </c>
      <c r="AE23" s="216" t="n">
        <v>0</v>
      </c>
      <c r="AF23" s="216" t="n">
        <v>0</v>
      </c>
      <c r="AG23" s="216"/>
      <c r="AH23" s="216" t="str">
        <f aca="false">IFERROR(VLOOKUP(AG23,'Plantilla y Concentrado'!$B$4:$C$677,2,0),"")</f>
        <v/>
      </c>
      <c r="AK23" s="653"/>
      <c r="AME23" s="219"/>
    </row>
    <row r="24" s="203" customFormat="true" ht="30.75" hidden="true" customHeight="true" outlineLevel="0" collapsed="false">
      <c r="A24" s="220"/>
      <c r="B24" s="220"/>
      <c r="C24" s="220"/>
      <c r="D24" s="220" t="n">
        <v>0</v>
      </c>
      <c r="E24" s="220" t="n">
        <v>0</v>
      </c>
      <c r="F24" s="220" t="n">
        <v>0</v>
      </c>
      <c r="G24" s="220" t="n">
        <v>0</v>
      </c>
      <c r="H24" s="220" t="n">
        <v>0</v>
      </c>
      <c r="I24" s="220" t="n">
        <v>0</v>
      </c>
      <c r="J24" s="220" t="n">
        <v>0</v>
      </c>
      <c r="K24" s="220" t="n">
        <v>0</v>
      </c>
      <c r="L24" s="220" t="n">
        <v>0</v>
      </c>
      <c r="M24" s="220" t="n">
        <v>0</v>
      </c>
      <c r="N24" s="220" t="n">
        <v>0</v>
      </c>
      <c r="O24" s="220" t="n">
        <v>0</v>
      </c>
      <c r="P24" s="220" t="n">
        <v>0</v>
      </c>
      <c r="Q24" s="220" t="n">
        <v>0</v>
      </c>
      <c r="R24" s="511" t="n">
        <f aca="false">($W$4*(SUM(D24:Q24)))</f>
        <v>0</v>
      </c>
      <c r="S24" s="220" t="n">
        <f aca="false">IFERROR(SUMIF('Exhibiciones '!$E$5:$E$550,A24,'Exhibiciones '!$AF$5:$AF$550),"")</f>
        <v>0</v>
      </c>
      <c r="T24" s="220" t="n">
        <f aca="false">IFERROR(SUMIF('Exhibiciones '!$E$5:$E$550,A24,'Exhibiciones '!$AG$5:$AG$550),"-")</f>
        <v>0</v>
      </c>
      <c r="U24" s="220" t="n">
        <v>0</v>
      </c>
      <c r="V24" s="220" t="n">
        <v>0</v>
      </c>
      <c r="W24" s="220" t="n">
        <v>0</v>
      </c>
      <c r="X24" s="220" t="n">
        <v>0</v>
      </c>
      <c r="Y24" s="220" t="n">
        <v>0</v>
      </c>
      <c r="Z24" s="220" t="n">
        <v>0</v>
      </c>
      <c r="AA24" s="220" t="n">
        <v>0</v>
      </c>
      <c r="AB24" s="220" t="n">
        <v>0</v>
      </c>
      <c r="AC24" s="220" t="n">
        <v>0</v>
      </c>
      <c r="AD24" s="220" t="n">
        <v>0</v>
      </c>
      <c r="AE24" s="220" t="n">
        <v>0</v>
      </c>
      <c r="AF24" s="220" t="n">
        <v>0</v>
      </c>
      <c r="AG24" s="220"/>
      <c r="AH24" s="220" t="str">
        <f aca="false">IFERROR(VLOOKUP(AG24,'Plantilla y Concentrado'!$B$4:$C$677,2,0),"")</f>
        <v/>
      </c>
      <c r="AK24" s="653"/>
      <c r="AME24" s="219"/>
    </row>
    <row r="25" s="203" customFormat="true" ht="30.75" hidden="true" customHeight="true" outlineLevel="0" collapsed="false">
      <c r="A25" s="216"/>
      <c r="B25" s="216"/>
      <c r="C25" s="216"/>
      <c r="D25" s="216" t="n">
        <v>0</v>
      </c>
      <c r="E25" s="216" t="n">
        <v>0</v>
      </c>
      <c r="F25" s="216" t="n">
        <v>0</v>
      </c>
      <c r="G25" s="216" t="n">
        <v>0</v>
      </c>
      <c r="H25" s="216" t="n">
        <v>0</v>
      </c>
      <c r="I25" s="216" t="n">
        <v>0</v>
      </c>
      <c r="J25" s="216" t="n">
        <v>0</v>
      </c>
      <c r="K25" s="216" t="n">
        <v>0</v>
      </c>
      <c r="L25" s="216" t="n">
        <v>0</v>
      </c>
      <c r="M25" s="216" t="n">
        <v>0</v>
      </c>
      <c r="N25" s="216" t="n">
        <v>0</v>
      </c>
      <c r="O25" s="216" t="n">
        <v>0</v>
      </c>
      <c r="P25" s="216" t="n">
        <v>0</v>
      </c>
      <c r="Q25" s="216" t="n">
        <v>0</v>
      </c>
      <c r="R25" s="510" t="n">
        <f aca="false">($W$4*(SUM(D25:Q25)))</f>
        <v>0</v>
      </c>
      <c r="S25" s="216" t="n">
        <f aca="false">IFERROR(SUMIF('Exhibiciones '!$E$5:$E$550,A25,'Exhibiciones '!$AF$5:$AF$550),"")</f>
        <v>0</v>
      </c>
      <c r="T25" s="216" t="n">
        <f aca="false">IFERROR(SUMIF('Exhibiciones '!$E$5:$E$550,A25,'Exhibiciones '!$AG$5:$AG$550),"-")</f>
        <v>0</v>
      </c>
      <c r="U25" s="216" t="n">
        <v>0</v>
      </c>
      <c r="V25" s="216" t="n">
        <v>0</v>
      </c>
      <c r="W25" s="216" t="n">
        <v>0</v>
      </c>
      <c r="X25" s="216" t="n">
        <v>0</v>
      </c>
      <c r="Y25" s="216" t="n">
        <v>0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6" t="n">
        <v>0</v>
      </c>
      <c r="AG25" s="216"/>
      <c r="AH25" s="216" t="str">
        <f aca="false">IFERROR(VLOOKUP(AG25,'Plantilla y Concentrado'!$B$4:$C$677,2,0),"")</f>
        <v/>
      </c>
      <c r="AK25" s="653"/>
      <c r="AME25" s="219"/>
    </row>
    <row r="26" s="203" customFormat="true" ht="30.75" hidden="true" customHeight="true" outlineLevel="0" collapsed="false">
      <c r="A26" s="220"/>
      <c r="B26" s="220"/>
      <c r="C26" s="220"/>
      <c r="D26" s="220" t="n">
        <v>0</v>
      </c>
      <c r="E26" s="220" t="n">
        <v>0</v>
      </c>
      <c r="F26" s="220" t="n">
        <v>0</v>
      </c>
      <c r="G26" s="220" t="n">
        <v>0</v>
      </c>
      <c r="H26" s="220" t="n">
        <v>0</v>
      </c>
      <c r="I26" s="220" t="n">
        <v>0</v>
      </c>
      <c r="J26" s="220" t="n">
        <v>0</v>
      </c>
      <c r="K26" s="220" t="n">
        <v>0</v>
      </c>
      <c r="L26" s="220" t="n">
        <v>0</v>
      </c>
      <c r="M26" s="220" t="n">
        <v>0</v>
      </c>
      <c r="N26" s="220" t="n">
        <v>0</v>
      </c>
      <c r="O26" s="220" t="n">
        <v>0</v>
      </c>
      <c r="P26" s="220" t="n">
        <v>0</v>
      </c>
      <c r="Q26" s="220" t="n">
        <v>0</v>
      </c>
      <c r="R26" s="511" t="n">
        <f aca="false">($W$4*(SUM(D26:Q26)))</f>
        <v>0</v>
      </c>
      <c r="S26" s="220" t="n">
        <f aca="false">IFERROR(SUMIF('Exhibiciones '!$E$5:$E$550,A26,'Exhibiciones '!$AF$5:$AF$550),"")</f>
        <v>0</v>
      </c>
      <c r="T26" s="220" t="n">
        <f aca="false">IFERROR(SUMIF('Exhibiciones '!$E$5:$E$550,A26,'Exhibiciones '!$AG$5:$AG$550),"-")</f>
        <v>0</v>
      </c>
      <c r="U26" s="220" t="n">
        <v>0</v>
      </c>
      <c r="V26" s="220" t="n">
        <v>0</v>
      </c>
      <c r="W26" s="220" t="n">
        <v>0</v>
      </c>
      <c r="X26" s="220" t="n">
        <v>0</v>
      </c>
      <c r="Y26" s="220" t="n">
        <v>0</v>
      </c>
      <c r="Z26" s="220" t="n">
        <v>0</v>
      </c>
      <c r="AA26" s="220" t="n">
        <v>0</v>
      </c>
      <c r="AB26" s="220" t="n">
        <v>0</v>
      </c>
      <c r="AC26" s="220" t="n">
        <v>0</v>
      </c>
      <c r="AD26" s="220" t="n">
        <v>0</v>
      </c>
      <c r="AE26" s="220" t="n">
        <v>0</v>
      </c>
      <c r="AF26" s="220" t="n">
        <v>0</v>
      </c>
      <c r="AG26" s="220"/>
      <c r="AH26" s="220" t="str">
        <f aca="false">IFERROR(VLOOKUP(AG26,'Plantilla y Concentrado'!$B$4:$C$677,2,0),"")</f>
        <v/>
      </c>
      <c r="AK26" s="653"/>
      <c r="AME26" s="219"/>
    </row>
    <row r="27" s="203" customFormat="true" ht="30.75" hidden="true" customHeight="true" outlineLevel="0" collapsed="false">
      <c r="A27" s="216"/>
      <c r="B27" s="216"/>
      <c r="C27" s="216"/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216" t="n">
        <v>0</v>
      </c>
      <c r="R27" s="510" t="n">
        <f aca="false">($W$4*(SUM(D27:Q27)))</f>
        <v>0</v>
      </c>
      <c r="S27" s="216" t="n">
        <f aca="false">IFERROR(SUMIF('Exhibiciones '!$E$5:$E$550,A27,'Exhibiciones '!$AF$5:$AF$550),"")</f>
        <v>0</v>
      </c>
      <c r="T27" s="216" t="n">
        <f aca="false">IFERROR(SUMIF('Exhibiciones '!$E$5:$E$550,A27,'Exhibiciones '!$AG$5:$AG$550),"-")</f>
        <v>0</v>
      </c>
      <c r="U27" s="216" t="n">
        <v>0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/>
      <c r="AH27" s="216" t="str">
        <f aca="false">IFERROR(VLOOKUP(AG27,'Plantilla y Concentrado'!$B$4:$C$677,2,0),"")</f>
        <v/>
      </c>
      <c r="AK27" s="653"/>
      <c r="AME27" s="219"/>
    </row>
    <row r="28" s="203" customFormat="true" ht="30.75" hidden="true" customHeight="true" outlineLevel="0" collapsed="false">
      <c r="A28" s="220"/>
      <c r="B28" s="220"/>
      <c r="C28" s="220"/>
      <c r="D28" s="220" t="n">
        <v>0</v>
      </c>
      <c r="E28" s="220" t="n">
        <v>0</v>
      </c>
      <c r="F28" s="220" t="n">
        <v>0</v>
      </c>
      <c r="G28" s="220" t="n">
        <v>0</v>
      </c>
      <c r="H28" s="220" t="n">
        <v>0</v>
      </c>
      <c r="I28" s="220" t="n">
        <v>0</v>
      </c>
      <c r="J28" s="220" t="n">
        <v>0</v>
      </c>
      <c r="K28" s="220" t="n">
        <v>0</v>
      </c>
      <c r="L28" s="220" t="n">
        <v>0</v>
      </c>
      <c r="M28" s="220" t="n">
        <v>0</v>
      </c>
      <c r="N28" s="220" t="n">
        <v>0</v>
      </c>
      <c r="O28" s="220" t="n">
        <v>0</v>
      </c>
      <c r="P28" s="220" t="n">
        <v>0</v>
      </c>
      <c r="Q28" s="220" t="n">
        <v>0</v>
      </c>
      <c r="R28" s="511" t="n">
        <f aca="false">($W$4*(SUM(D28:Q28)))</f>
        <v>0</v>
      </c>
      <c r="S28" s="220" t="n">
        <f aca="false">IFERROR(SUMIF('Exhibiciones '!$E$5:$E$550,A28,'Exhibiciones '!$AF$5:$AF$550),"")</f>
        <v>0</v>
      </c>
      <c r="T28" s="220" t="n">
        <f aca="false">IFERROR(SUMIF('Exhibiciones '!$E$5:$E$550,A28,'Exhibiciones '!$AG$5:$AG$550),"-")</f>
        <v>0</v>
      </c>
      <c r="U28" s="220" t="n">
        <v>0</v>
      </c>
      <c r="V28" s="220" t="n">
        <v>0</v>
      </c>
      <c r="W28" s="220" t="n">
        <v>0</v>
      </c>
      <c r="X28" s="220" t="n">
        <v>0</v>
      </c>
      <c r="Y28" s="220" t="n">
        <v>0</v>
      </c>
      <c r="Z28" s="220" t="n">
        <v>0</v>
      </c>
      <c r="AA28" s="220" t="n">
        <v>0</v>
      </c>
      <c r="AB28" s="220" t="n">
        <v>0</v>
      </c>
      <c r="AC28" s="220" t="n">
        <v>0</v>
      </c>
      <c r="AD28" s="220" t="n">
        <v>0</v>
      </c>
      <c r="AE28" s="220" t="n">
        <v>0</v>
      </c>
      <c r="AF28" s="220" t="n">
        <v>0</v>
      </c>
      <c r="AG28" s="220"/>
      <c r="AH28" s="220" t="str">
        <f aca="false">IFERROR(VLOOKUP(AG28,'Plantilla y Concentrado'!$B$4:$C$677,2,0),"")</f>
        <v/>
      </c>
      <c r="AK28" s="653"/>
      <c r="AME28" s="219"/>
    </row>
    <row r="29" s="203" customFormat="true" ht="30.75" hidden="true" customHeight="true" outlineLevel="0" collapsed="false">
      <c r="A29" s="216"/>
      <c r="B29" s="216"/>
      <c r="C29" s="216"/>
      <c r="D29" s="216" t="n">
        <v>0</v>
      </c>
      <c r="E29" s="216" t="n">
        <v>0</v>
      </c>
      <c r="F29" s="216" t="n">
        <v>0</v>
      </c>
      <c r="G29" s="216" t="n">
        <v>0</v>
      </c>
      <c r="H29" s="216" t="n">
        <v>0</v>
      </c>
      <c r="I29" s="216" t="n">
        <v>0</v>
      </c>
      <c r="J29" s="216" t="n">
        <v>0</v>
      </c>
      <c r="K29" s="216" t="n">
        <v>0</v>
      </c>
      <c r="L29" s="216" t="n">
        <v>0</v>
      </c>
      <c r="M29" s="216" t="n">
        <v>0</v>
      </c>
      <c r="N29" s="216" t="n">
        <v>0</v>
      </c>
      <c r="O29" s="216" t="n">
        <v>0</v>
      </c>
      <c r="P29" s="216" t="n">
        <v>0</v>
      </c>
      <c r="Q29" s="216" t="n">
        <v>0</v>
      </c>
      <c r="R29" s="510" t="n">
        <f aca="false">($W$4*(SUM(D29:Q29)))</f>
        <v>0</v>
      </c>
      <c r="S29" s="216" t="n">
        <f aca="false">IFERROR(SUMIF('Exhibiciones '!$E$5:$E$550,A29,'Exhibiciones '!$AF$5:$AF$550),"")</f>
        <v>0</v>
      </c>
      <c r="T29" s="216" t="n">
        <f aca="false">IFERROR(SUMIF('Exhibiciones '!$E$5:$E$550,A29,'Exhibiciones '!$AG$5:$AG$550),"-")</f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16" t="n">
        <v>0</v>
      </c>
      <c r="AF29" s="216" t="n">
        <v>0</v>
      </c>
      <c r="AG29" s="216"/>
      <c r="AH29" s="216" t="str">
        <f aca="false">IFERROR(VLOOKUP(AG29,'Plantilla y Concentrado'!$B$4:$C$677,2,0),"")</f>
        <v/>
      </c>
      <c r="AK29" s="653"/>
      <c r="AME29" s="219"/>
      <c r="AMG29" s="579"/>
      <c r="AMH29" s="579"/>
      <c r="AMI29" s="579"/>
      <c r="AMJ29" s="579"/>
    </row>
    <row r="30" s="203" customFormat="true" ht="30.75" hidden="true" customHeight="true" outlineLevel="0" collapsed="false">
      <c r="A30" s="220"/>
      <c r="B30" s="220"/>
      <c r="C30" s="220"/>
      <c r="D30" s="220" t="n">
        <v>0</v>
      </c>
      <c r="E30" s="220" t="n">
        <v>0</v>
      </c>
      <c r="F30" s="220" t="n">
        <v>0</v>
      </c>
      <c r="G30" s="220" t="n">
        <v>0</v>
      </c>
      <c r="H30" s="220" t="n">
        <v>0</v>
      </c>
      <c r="I30" s="220" t="n">
        <v>0</v>
      </c>
      <c r="J30" s="220" t="n">
        <v>0</v>
      </c>
      <c r="K30" s="220" t="n">
        <v>0</v>
      </c>
      <c r="L30" s="220" t="n">
        <v>0</v>
      </c>
      <c r="M30" s="220" t="n">
        <v>0</v>
      </c>
      <c r="N30" s="220" t="n">
        <v>0</v>
      </c>
      <c r="O30" s="220" t="n">
        <v>0</v>
      </c>
      <c r="P30" s="220" t="n">
        <v>0</v>
      </c>
      <c r="Q30" s="220" t="n">
        <v>0</v>
      </c>
      <c r="R30" s="580" t="n">
        <f aca="false">($W$4*(SUM(D30:Q30)))</f>
        <v>0</v>
      </c>
      <c r="S30" s="220" t="n">
        <f aca="false">IFERROR(SUMIF('Exhibiciones '!$E$5:$E$550,A30,'Exhibiciones '!$AF$5:$AF$550),"")</f>
        <v>0</v>
      </c>
      <c r="T30" s="220" t="n">
        <f aca="false">IFERROR(SUMIF('Exhibiciones '!$E$5:$E$550,A30,'Exhibiciones '!$AG$5:$AG$550),"-")</f>
        <v>0</v>
      </c>
      <c r="U30" s="220" t="n">
        <v>0</v>
      </c>
      <c r="V30" s="220" t="n">
        <v>0</v>
      </c>
      <c r="W30" s="220" t="n">
        <v>0</v>
      </c>
      <c r="X30" s="220" t="n">
        <v>0</v>
      </c>
      <c r="Y30" s="220" t="n">
        <v>0</v>
      </c>
      <c r="Z30" s="220" t="n">
        <v>0</v>
      </c>
      <c r="AA30" s="220" t="n">
        <v>0</v>
      </c>
      <c r="AB30" s="220" t="n">
        <v>0</v>
      </c>
      <c r="AC30" s="220" t="n">
        <v>0</v>
      </c>
      <c r="AD30" s="220" t="n">
        <v>0</v>
      </c>
      <c r="AE30" s="220" t="n">
        <v>0</v>
      </c>
      <c r="AF30" s="220" t="n">
        <v>0</v>
      </c>
      <c r="AG30" s="220"/>
      <c r="AH30" s="220" t="str">
        <f aca="false">IFERROR(VLOOKUP(AG30,'Plantilla y Concentrado'!$B$4:$C$677,2,0),"")</f>
        <v/>
      </c>
      <c r="AK30" s="653"/>
      <c r="AME30" s="219"/>
    </row>
    <row r="31" s="579" customFormat="true" ht="51" hidden="false" customHeight="true" outlineLevel="0" collapsed="false">
      <c r="A31" s="581" t="s">
        <v>82</v>
      </c>
      <c r="B31" s="581" t="n">
        <f aca="false">SUM(B9:B30)</f>
        <v>1990</v>
      </c>
      <c r="C31" s="581" t="n">
        <f aca="false">SUM(C9:C30)</f>
        <v>1878</v>
      </c>
      <c r="D31" s="582" t="n">
        <f aca="false">SUM(D9:D30)</f>
        <v>0</v>
      </c>
      <c r="E31" s="582" t="n">
        <f aca="false">SUM(E9:E30)</f>
        <v>0</v>
      </c>
      <c r="F31" s="582" t="n">
        <f aca="false">SUM(F9:F30)</f>
        <v>0</v>
      </c>
      <c r="G31" s="582" t="n">
        <f aca="false">SUM(G9:G30)</f>
        <v>0</v>
      </c>
      <c r="H31" s="582" t="n">
        <f aca="false">SUM(H9:H30)</f>
        <v>0</v>
      </c>
      <c r="I31" s="582" t="n">
        <f aca="false">SUM(I9:I30)</f>
        <v>0</v>
      </c>
      <c r="J31" s="582" t="n">
        <f aca="false">SUM(J9:J30)</f>
        <v>0</v>
      </c>
      <c r="K31" s="582" t="n">
        <f aca="false">SUM(K9:K30)</f>
        <v>0</v>
      </c>
      <c r="L31" s="582" t="n">
        <f aca="false">SUM(L9:L30)</f>
        <v>0</v>
      </c>
      <c r="M31" s="582" t="n">
        <f aca="false">SUM(M9:M30)</f>
        <v>0</v>
      </c>
      <c r="N31" s="582" t="n">
        <f aca="false">SUM(N9:N30)</f>
        <v>0</v>
      </c>
      <c r="O31" s="582" t="n">
        <f aca="false">SUM(O9:O30)</f>
        <v>0</v>
      </c>
      <c r="P31" s="582" t="n">
        <f aca="false">SUM(P9:P30)</f>
        <v>0</v>
      </c>
      <c r="Q31" s="582" t="n">
        <f aca="false">SUM(Q9:Q30)</f>
        <v>0</v>
      </c>
      <c r="R31" s="583" t="n">
        <f aca="false">SUM(D31:Q31)</f>
        <v>0</v>
      </c>
      <c r="S31" s="584" t="n">
        <f aca="false">SUM(S9:S30)</f>
        <v>0</v>
      </c>
      <c r="T31" s="584" t="n">
        <f aca="false">SUM(T9:T30)</f>
        <v>2</v>
      </c>
      <c r="U31" s="584" t="n">
        <f aca="false">SUM(U9:U30)</f>
        <v>4</v>
      </c>
      <c r="V31" s="584" t="n">
        <f aca="false">SUM(V9:V30)</f>
        <v>0</v>
      </c>
      <c r="W31" s="584" t="n">
        <f aca="false">SUM(W9:W30)</f>
        <v>0</v>
      </c>
      <c r="X31" s="584" t="n">
        <f aca="false">SUM(X9:X30)</f>
        <v>0</v>
      </c>
      <c r="Y31" s="584" t="n">
        <f aca="false">SUM(Y9:Y30)</f>
        <v>0</v>
      </c>
      <c r="Z31" s="584" t="n">
        <f aca="false">SUM(Z9:Z30)</f>
        <v>0</v>
      </c>
      <c r="AA31" s="584" t="n">
        <f aca="false">SUM(AA9:AA30)</f>
        <v>0</v>
      </c>
      <c r="AB31" s="584" t="n">
        <f aca="false">SUM(AB9:AB30)</f>
        <v>0</v>
      </c>
      <c r="AC31" s="584" t="n">
        <f aca="false">SUM(AC9:AC30)</f>
        <v>0</v>
      </c>
      <c r="AD31" s="584" t="n">
        <f aca="false">SUM(AD9:AD30)</f>
        <v>0</v>
      </c>
      <c r="AE31" s="584" t="n">
        <f aca="false">SUM(AE9:AE30)</f>
        <v>0</v>
      </c>
      <c r="AF31" s="584" t="n">
        <f aca="false">SUM(AF9:AF30)</f>
        <v>0</v>
      </c>
      <c r="AG31" s="585"/>
      <c r="AH31" s="585"/>
      <c r="AK31" s="586"/>
      <c r="AMG31" s="203"/>
      <c r="AMH31" s="203"/>
      <c r="AMI31" s="203"/>
      <c r="AMJ31" s="203"/>
    </row>
    <row r="32" s="203" customFormat="true" ht="69.75" hidden="false" customHeight="true" outlineLevel="0" collapsed="false">
      <c r="A32" s="654" t="s">
        <v>835</v>
      </c>
      <c r="B32" s="654"/>
      <c r="C32" s="654"/>
      <c r="D32" s="231" t="n">
        <f aca="false">($W$4*R31)</f>
        <v>0</v>
      </c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655" t="s">
        <v>836</v>
      </c>
      <c r="T32" s="655"/>
      <c r="U32" s="655"/>
      <c r="V32" s="655"/>
      <c r="W32" s="655"/>
      <c r="X32" s="655"/>
      <c r="Y32" s="655"/>
      <c r="Z32" s="655"/>
      <c r="AA32" s="655"/>
      <c r="AB32" s="655"/>
      <c r="AC32" s="655"/>
      <c r="AD32" s="655"/>
      <c r="AE32" s="655"/>
      <c r="AF32" s="655"/>
      <c r="AG32" s="656"/>
      <c r="AH32" s="656"/>
      <c r="AI32" s="656"/>
      <c r="AJ32" s="656"/>
      <c r="AK32" s="653"/>
    </row>
    <row r="33" s="203" customFormat="true" ht="30" hidden="false" customHeight="true" outlineLevel="0" collapsed="false">
      <c r="A33" s="234" t="s">
        <v>837</v>
      </c>
      <c r="B33" s="234"/>
      <c r="C33" s="216" t="str">
        <f aca="false">A9</f>
        <v>32B</v>
      </c>
      <c r="D33" s="216" t="n">
        <v>0</v>
      </c>
      <c r="E33" s="216" t="n">
        <v>0</v>
      </c>
      <c r="F33" s="216" t="n">
        <v>0</v>
      </c>
      <c r="G33" s="216" t="n">
        <v>0</v>
      </c>
      <c r="H33" s="216" t="n">
        <v>0</v>
      </c>
      <c r="I33" s="216" t="n">
        <v>0</v>
      </c>
      <c r="J33" s="216" t="n">
        <v>0</v>
      </c>
      <c r="K33" s="216" t="n">
        <v>0</v>
      </c>
      <c r="L33" s="216" t="n">
        <v>0</v>
      </c>
      <c r="M33" s="216" t="n">
        <v>0</v>
      </c>
      <c r="N33" s="216" t="n">
        <v>0</v>
      </c>
      <c r="O33" s="216" t="n">
        <v>0</v>
      </c>
      <c r="P33" s="216" t="n">
        <v>0</v>
      </c>
      <c r="Q33" s="216" t="n">
        <v>0</v>
      </c>
      <c r="R33" s="217" t="n">
        <f aca="false">($W$4*(SUM(D33:Q33)))</f>
        <v>0</v>
      </c>
      <c r="S33" s="216" t="n">
        <v>0</v>
      </c>
      <c r="T33" s="216" t="n">
        <v>0</v>
      </c>
      <c r="U33" s="216" t="n">
        <v>0</v>
      </c>
      <c r="V33" s="216" t="n">
        <v>0</v>
      </c>
      <c r="W33" s="216" t="n">
        <v>0</v>
      </c>
      <c r="X33" s="216" t="n">
        <v>0</v>
      </c>
      <c r="Y33" s="216" t="n">
        <v>0</v>
      </c>
      <c r="Z33" s="216" t="n">
        <v>0</v>
      </c>
      <c r="AA33" s="216" t="n">
        <v>0</v>
      </c>
      <c r="AB33" s="216" t="n">
        <v>0</v>
      </c>
      <c r="AC33" s="216" t="n">
        <v>0</v>
      </c>
      <c r="AD33" s="216" t="n">
        <v>0</v>
      </c>
      <c r="AE33" s="216" t="n">
        <v>0</v>
      </c>
      <c r="AF33" s="216" t="n">
        <v>0</v>
      </c>
      <c r="AK33" s="653"/>
    </row>
    <row r="34" s="203" customFormat="true" ht="30" hidden="false" customHeight="true" outlineLevel="0" collapsed="false">
      <c r="A34" s="234"/>
      <c r="B34" s="234"/>
      <c r="C34" s="236" t="n">
        <f aca="false">A10</f>
        <v>33</v>
      </c>
      <c r="D34" s="236" t="n">
        <v>0</v>
      </c>
      <c r="E34" s="236" t="n">
        <v>0</v>
      </c>
      <c r="F34" s="236" t="n">
        <v>0</v>
      </c>
      <c r="G34" s="236" t="n">
        <v>0</v>
      </c>
      <c r="H34" s="236" t="n">
        <v>0</v>
      </c>
      <c r="I34" s="236" t="n">
        <v>0</v>
      </c>
      <c r="J34" s="236" t="n">
        <v>0</v>
      </c>
      <c r="K34" s="236" t="n">
        <v>0</v>
      </c>
      <c r="L34" s="236" t="n">
        <v>0</v>
      </c>
      <c r="M34" s="236" t="n">
        <v>0</v>
      </c>
      <c r="N34" s="236" t="n">
        <v>0</v>
      </c>
      <c r="O34" s="236" t="n">
        <v>0</v>
      </c>
      <c r="P34" s="236" t="n">
        <v>0</v>
      </c>
      <c r="Q34" s="236" t="n">
        <v>0</v>
      </c>
      <c r="R34" s="221" t="n">
        <f aca="false">($W$4*(SUM(D34:Q34)))</f>
        <v>0</v>
      </c>
      <c r="S34" s="236" t="n">
        <v>0</v>
      </c>
      <c r="T34" s="236" t="n">
        <v>0</v>
      </c>
      <c r="U34" s="236" t="n">
        <v>3</v>
      </c>
      <c r="V34" s="236" t="n">
        <v>0</v>
      </c>
      <c r="W34" s="236" t="n">
        <v>0</v>
      </c>
      <c r="X34" s="236" t="n">
        <v>0</v>
      </c>
      <c r="Y34" s="236" t="n">
        <v>0</v>
      </c>
      <c r="Z34" s="236" t="n">
        <v>0</v>
      </c>
      <c r="AA34" s="236" t="n">
        <v>0</v>
      </c>
      <c r="AB34" s="236" t="n">
        <v>0</v>
      </c>
      <c r="AC34" s="236" t="n">
        <v>0</v>
      </c>
      <c r="AD34" s="236" t="n">
        <v>0</v>
      </c>
      <c r="AE34" s="236" t="n">
        <v>0</v>
      </c>
      <c r="AF34" s="236" t="n">
        <v>0</v>
      </c>
      <c r="AG34" s="235"/>
      <c r="AH34" s="235"/>
      <c r="AI34" s="235"/>
      <c r="AJ34" s="235"/>
      <c r="AK34" s="653"/>
    </row>
    <row r="35" s="203" customFormat="true" ht="30" hidden="false" customHeight="true" outlineLevel="0" collapsed="false">
      <c r="A35" s="234"/>
      <c r="B35" s="234"/>
      <c r="C35" s="216" t="n">
        <f aca="false">A11</f>
        <v>34</v>
      </c>
      <c r="D35" s="216" t="n">
        <v>0</v>
      </c>
      <c r="E35" s="216" t="n">
        <v>0</v>
      </c>
      <c r="F35" s="216" t="n">
        <v>0</v>
      </c>
      <c r="G35" s="216" t="n">
        <v>0</v>
      </c>
      <c r="H35" s="216" t="n">
        <v>0</v>
      </c>
      <c r="I35" s="216" t="n">
        <v>0</v>
      </c>
      <c r="J35" s="216" t="n">
        <v>0</v>
      </c>
      <c r="K35" s="216" t="n">
        <v>0</v>
      </c>
      <c r="L35" s="216" t="n">
        <v>0</v>
      </c>
      <c r="M35" s="216" t="n">
        <v>0</v>
      </c>
      <c r="N35" s="216" t="n">
        <v>0</v>
      </c>
      <c r="O35" s="216" t="n">
        <v>0</v>
      </c>
      <c r="P35" s="216" t="n">
        <v>0</v>
      </c>
      <c r="Q35" s="216" t="n">
        <v>0</v>
      </c>
      <c r="R35" s="217" t="n">
        <f aca="false">($W$4*(SUM(D35:Q35)))</f>
        <v>0</v>
      </c>
      <c r="S35" s="216" t="n">
        <v>0</v>
      </c>
      <c r="T35" s="216" t="n">
        <v>0</v>
      </c>
      <c r="U35" s="216" t="n">
        <v>1</v>
      </c>
      <c r="V35" s="216" t="n">
        <v>0</v>
      </c>
      <c r="W35" s="216" t="n">
        <v>0</v>
      </c>
      <c r="X35" s="216" t="n">
        <v>0</v>
      </c>
      <c r="Y35" s="216" t="n">
        <v>0</v>
      </c>
      <c r="Z35" s="216" t="n">
        <v>0</v>
      </c>
      <c r="AA35" s="216" t="n">
        <v>0</v>
      </c>
      <c r="AB35" s="216" t="n">
        <v>0</v>
      </c>
      <c r="AC35" s="216" t="n">
        <v>0</v>
      </c>
      <c r="AD35" s="216" t="n">
        <v>0</v>
      </c>
      <c r="AE35" s="216" t="n">
        <v>0</v>
      </c>
      <c r="AF35" s="216" t="n">
        <v>0</v>
      </c>
      <c r="AG35" s="235"/>
      <c r="AH35" s="235"/>
      <c r="AI35" s="235"/>
      <c r="AJ35" s="235"/>
      <c r="AK35" s="653"/>
    </row>
    <row r="36" s="203" customFormat="true" ht="30" hidden="false" customHeight="true" outlineLevel="0" collapsed="false">
      <c r="A36" s="234"/>
      <c r="B36" s="234"/>
      <c r="C36" s="236" t="n">
        <f aca="false">A12</f>
        <v>35</v>
      </c>
      <c r="D36" s="236" t="n">
        <v>0</v>
      </c>
      <c r="E36" s="236" t="n">
        <v>0</v>
      </c>
      <c r="F36" s="236" t="n">
        <v>0</v>
      </c>
      <c r="G36" s="236" t="n">
        <v>0</v>
      </c>
      <c r="H36" s="236" t="n">
        <v>0</v>
      </c>
      <c r="I36" s="236" t="n">
        <v>0</v>
      </c>
      <c r="J36" s="236" t="n">
        <v>0</v>
      </c>
      <c r="K36" s="236" t="n">
        <v>0</v>
      </c>
      <c r="L36" s="236" t="n">
        <v>0</v>
      </c>
      <c r="M36" s="236" t="n">
        <v>0</v>
      </c>
      <c r="N36" s="236" t="n">
        <v>0</v>
      </c>
      <c r="O36" s="236" t="n">
        <v>0</v>
      </c>
      <c r="P36" s="236" t="n">
        <v>0</v>
      </c>
      <c r="Q36" s="236" t="n">
        <v>0</v>
      </c>
      <c r="R36" s="221" t="n">
        <f aca="false">($W$4*(SUM(D36:Q36)))</f>
        <v>0</v>
      </c>
      <c r="S36" s="236" t="n">
        <v>0</v>
      </c>
      <c r="T36" s="236" t="n">
        <v>0</v>
      </c>
      <c r="U36" s="236" t="n">
        <v>0</v>
      </c>
      <c r="V36" s="236" t="n">
        <v>0</v>
      </c>
      <c r="W36" s="236" t="n">
        <v>0</v>
      </c>
      <c r="X36" s="236" t="n">
        <v>0</v>
      </c>
      <c r="Y36" s="236" t="n">
        <v>0</v>
      </c>
      <c r="Z36" s="236" t="n">
        <v>0</v>
      </c>
      <c r="AA36" s="236" t="n">
        <v>0</v>
      </c>
      <c r="AB36" s="236" t="n">
        <v>0</v>
      </c>
      <c r="AC36" s="236" t="n">
        <v>0</v>
      </c>
      <c r="AD36" s="236" t="n">
        <v>0</v>
      </c>
      <c r="AE36" s="236" t="n">
        <v>0</v>
      </c>
      <c r="AF36" s="236" t="n">
        <v>0</v>
      </c>
      <c r="AG36" s="235"/>
      <c r="AH36" s="235"/>
      <c r="AI36" s="235"/>
      <c r="AJ36" s="235"/>
      <c r="AK36" s="653"/>
    </row>
    <row r="37" s="203" customFormat="true" ht="30" hidden="false" customHeight="true" outlineLevel="0" collapsed="false">
      <c r="A37" s="234"/>
      <c r="B37" s="234"/>
      <c r="C37" s="216" t="n">
        <f aca="false">A13</f>
        <v>36</v>
      </c>
      <c r="D37" s="216" t="n">
        <v>0</v>
      </c>
      <c r="E37" s="216" t="n">
        <v>0</v>
      </c>
      <c r="F37" s="216" t="n">
        <v>0</v>
      </c>
      <c r="G37" s="216" t="n">
        <v>0</v>
      </c>
      <c r="H37" s="216" t="n">
        <v>0</v>
      </c>
      <c r="I37" s="216" t="n">
        <v>0</v>
      </c>
      <c r="J37" s="216" t="n">
        <v>0</v>
      </c>
      <c r="K37" s="216" t="n">
        <v>0</v>
      </c>
      <c r="L37" s="216" t="n">
        <v>0</v>
      </c>
      <c r="M37" s="216" t="n">
        <v>0</v>
      </c>
      <c r="N37" s="216" t="n">
        <v>0</v>
      </c>
      <c r="O37" s="216" t="n">
        <v>0</v>
      </c>
      <c r="P37" s="216" t="n">
        <v>0</v>
      </c>
      <c r="Q37" s="216" t="n">
        <v>0</v>
      </c>
      <c r="R37" s="217" t="n">
        <f aca="false">($W$4*(SUM(D37:Q37)))</f>
        <v>0</v>
      </c>
      <c r="S37" s="216" t="n">
        <v>0</v>
      </c>
      <c r="T37" s="216" t="n">
        <v>2</v>
      </c>
      <c r="U37" s="216" t="n">
        <v>0</v>
      </c>
      <c r="V37" s="216" t="n">
        <v>0</v>
      </c>
      <c r="W37" s="216" t="n">
        <v>0</v>
      </c>
      <c r="X37" s="216" t="n">
        <v>0</v>
      </c>
      <c r="Y37" s="216" t="n">
        <v>0</v>
      </c>
      <c r="Z37" s="216" t="n">
        <v>0</v>
      </c>
      <c r="AA37" s="216" t="n">
        <v>0</v>
      </c>
      <c r="AB37" s="216" t="n">
        <v>0</v>
      </c>
      <c r="AC37" s="216" t="n">
        <v>0</v>
      </c>
      <c r="AD37" s="216" t="n">
        <v>0</v>
      </c>
      <c r="AE37" s="216" t="n">
        <v>0</v>
      </c>
      <c r="AF37" s="216" t="n">
        <v>0</v>
      </c>
      <c r="AG37" s="235"/>
      <c r="AH37" s="235"/>
      <c r="AI37" s="235"/>
      <c r="AJ37" s="235"/>
      <c r="AK37" s="653"/>
      <c r="AMG37" s="0"/>
      <c r="AMH37" s="0"/>
      <c r="AMI37" s="0"/>
      <c r="AMJ37" s="0"/>
    </row>
    <row r="38" s="203" customFormat="true" ht="30" hidden="false" customHeight="true" outlineLevel="0" collapsed="false">
      <c r="A38" s="234"/>
      <c r="B38" s="234"/>
      <c r="C38" s="236" t="str">
        <f aca="false">A14</f>
        <v>37A</v>
      </c>
      <c r="D38" s="236" t="n">
        <v>0</v>
      </c>
      <c r="E38" s="236" t="n">
        <v>0</v>
      </c>
      <c r="F38" s="236" t="n">
        <v>0</v>
      </c>
      <c r="G38" s="236" t="n">
        <v>0</v>
      </c>
      <c r="H38" s="236" t="n">
        <v>0</v>
      </c>
      <c r="I38" s="236" t="n">
        <v>0</v>
      </c>
      <c r="J38" s="236" t="n">
        <v>0</v>
      </c>
      <c r="K38" s="236" t="n">
        <v>0</v>
      </c>
      <c r="L38" s="236" t="n">
        <v>0</v>
      </c>
      <c r="M38" s="236" t="n">
        <v>0</v>
      </c>
      <c r="N38" s="236" t="n">
        <v>0</v>
      </c>
      <c r="O38" s="236" t="n">
        <v>0</v>
      </c>
      <c r="P38" s="236" t="n">
        <v>0</v>
      </c>
      <c r="Q38" s="236" t="n">
        <v>0</v>
      </c>
      <c r="R38" s="221" t="n">
        <f aca="false">($W$4*(SUM(D38:Q38)))</f>
        <v>0</v>
      </c>
      <c r="S38" s="236" t="n">
        <v>0</v>
      </c>
      <c r="T38" s="236" t="n">
        <v>0</v>
      </c>
      <c r="U38" s="236" t="n">
        <v>0</v>
      </c>
      <c r="V38" s="236" t="n">
        <v>0</v>
      </c>
      <c r="W38" s="236" t="n">
        <v>0</v>
      </c>
      <c r="X38" s="236" t="n">
        <v>0</v>
      </c>
      <c r="Y38" s="236" t="n">
        <v>0</v>
      </c>
      <c r="Z38" s="236" t="n">
        <v>0</v>
      </c>
      <c r="AA38" s="236" t="n">
        <v>0</v>
      </c>
      <c r="AB38" s="236" t="n">
        <v>0</v>
      </c>
      <c r="AC38" s="236" t="n">
        <v>0</v>
      </c>
      <c r="AD38" s="236" t="n">
        <v>0</v>
      </c>
      <c r="AE38" s="236" t="n">
        <v>0</v>
      </c>
      <c r="AF38" s="236" t="n">
        <v>0</v>
      </c>
      <c r="AG38" s="235"/>
      <c r="AH38" s="235"/>
      <c r="AI38" s="235"/>
      <c r="AJ38" s="235"/>
      <c r="AK38" s="653"/>
      <c r="AMG38" s="0"/>
      <c r="AMH38" s="0"/>
      <c r="AMI38" s="0"/>
      <c r="AMJ38" s="0"/>
    </row>
    <row r="39" customFormat="false" ht="30" hidden="true" customHeight="true" outlineLevel="0" collapsed="false">
      <c r="A39" s="234"/>
      <c r="B39" s="234"/>
      <c r="C39" s="379" t="n">
        <f aca="false">A15</f>
        <v>0</v>
      </c>
      <c r="D39" s="379" t="n">
        <v>0</v>
      </c>
      <c r="E39" s="379" t="n">
        <v>0</v>
      </c>
      <c r="F39" s="379" t="n">
        <v>0</v>
      </c>
      <c r="G39" s="379" t="n">
        <v>0</v>
      </c>
      <c r="H39" s="379" t="n">
        <v>0</v>
      </c>
      <c r="I39" s="379" t="n">
        <v>0</v>
      </c>
      <c r="J39" s="379" t="n">
        <v>0</v>
      </c>
      <c r="K39" s="379" t="n">
        <v>0</v>
      </c>
      <c r="L39" s="379" t="n">
        <v>0</v>
      </c>
      <c r="M39" s="379" t="n">
        <v>0</v>
      </c>
      <c r="N39" s="379" t="n">
        <v>0</v>
      </c>
      <c r="O39" s="379" t="n">
        <v>0</v>
      </c>
      <c r="P39" s="379" t="n">
        <v>0</v>
      </c>
      <c r="Q39" s="379" t="n">
        <v>0</v>
      </c>
      <c r="R39" s="510" t="n">
        <f aca="false">($W$4*(SUM(D39:Q39)))</f>
        <v>0</v>
      </c>
      <c r="S39" s="379" t="n">
        <v>0</v>
      </c>
      <c r="T39" s="379" t="n">
        <v>0</v>
      </c>
      <c r="U39" s="379" t="n">
        <v>0</v>
      </c>
      <c r="V39" s="379" t="n">
        <v>0</v>
      </c>
      <c r="W39" s="379" t="n">
        <v>0</v>
      </c>
      <c r="X39" s="379" t="n">
        <v>0</v>
      </c>
      <c r="Y39" s="379" t="n">
        <v>0</v>
      </c>
      <c r="Z39" s="379" t="n">
        <v>0</v>
      </c>
      <c r="AA39" s="379" t="n">
        <v>0</v>
      </c>
      <c r="AB39" s="379" t="n">
        <v>0</v>
      </c>
      <c r="AC39" s="379" t="n">
        <v>0</v>
      </c>
      <c r="AD39" s="379" t="n">
        <v>0</v>
      </c>
      <c r="AE39" s="379" t="n">
        <v>0</v>
      </c>
      <c r="AF39" s="379" t="n">
        <v>0</v>
      </c>
      <c r="AG39" s="520"/>
      <c r="AH39" s="520"/>
      <c r="AI39" s="237"/>
      <c r="AJ39" s="237"/>
    </row>
    <row r="40" customFormat="false" ht="30" hidden="true" customHeight="true" outlineLevel="0" collapsed="false">
      <c r="A40" s="234"/>
      <c r="B40" s="234"/>
      <c r="C40" s="380" t="n">
        <f aca="false">A16</f>
        <v>0</v>
      </c>
      <c r="D40" s="380" t="n">
        <v>0</v>
      </c>
      <c r="E40" s="380" t="n">
        <v>0</v>
      </c>
      <c r="F40" s="380" t="n">
        <v>0</v>
      </c>
      <c r="G40" s="380" t="n">
        <v>0</v>
      </c>
      <c r="H40" s="380" t="n">
        <v>0</v>
      </c>
      <c r="I40" s="380" t="n">
        <v>0</v>
      </c>
      <c r="J40" s="380" t="n">
        <v>0</v>
      </c>
      <c r="K40" s="380" t="n">
        <v>0</v>
      </c>
      <c r="L40" s="380" t="n">
        <v>0</v>
      </c>
      <c r="M40" s="380" t="n">
        <v>0</v>
      </c>
      <c r="N40" s="380" t="n">
        <v>0</v>
      </c>
      <c r="O40" s="380" t="n">
        <v>0</v>
      </c>
      <c r="P40" s="380" t="n">
        <v>0</v>
      </c>
      <c r="Q40" s="380" t="n">
        <v>0</v>
      </c>
      <c r="R40" s="511" t="n">
        <f aca="false">($W$4*(SUM(D40:Q40)))</f>
        <v>0</v>
      </c>
      <c r="S40" s="380" t="n">
        <v>0</v>
      </c>
      <c r="T40" s="380" t="n">
        <v>0</v>
      </c>
      <c r="U40" s="380" t="n">
        <v>0</v>
      </c>
      <c r="V40" s="380" t="n">
        <v>0</v>
      </c>
      <c r="W40" s="380" t="n">
        <v>0</v>
      </c>
      <c r="X40" s="380" t="n">
        <v>0</v>
      </c>
      <c r="Y40" s="380" t="n">
        <v>0</v>
      </c>
      <c r="Z40" s="380" t="n">
        <v>0</v>
      </c>
      <c r="AA40" s="380" t="n">
        <v>0</v>
      </c>
      <c r="AB40" s="380" t="n">
        <v>0</v>
      </c>
      <c r="AC40" s="380" t="n">
        <v>0</v>
      </c>
      <c r="AD40" s="380" t="n">
        <v>0</v>
      </c>
      <c r="AE40" s="380" t="n">
        <v>0</v>
      </c>
      <c r="AF40" s="380" t="n">
        <v>0</v>
      </c>
      <c r="AG40" s="520"/>
      <c r="AH40" s="520"/>
      <c r="AI40" s="237"/>
      <c r="AJ40" s="237"/>
    </row>
    <row r="41" customFormat="false" ht="30" hidden="true" customHeight="true" outlineLevel="0" collapsed="false">
      <c r="A41" s="234"/>
      <c r="B41" s="234"/>
      <c r="C41" s="379" t="n">
        <f aca="false">A17</f>
        <v>0</v>
      </c>
      <c r="D41" s="379" t="n">
        <v>0</v>
      </c>
      <c r="E41" s="379" t="n">
        <v>0</v>
      </c>
      <c r="F41" s="379" t="n">
        <v>0</v>
      </c>
      <c r="G41" s="379" t="n">
        <v>0</v>
      </c>
      <c r="H41" s="379" t="n">
        <v>0</v>
      </c>
      <c r="I41" s="379" t="n">
        <v>0</v>
      </c>
      <c r="J41" s="379" t="n">
        <v>0</v>
      </c>
      <c r="K41" s="379" t="n">
        <v>0</v>
      </c>
      <c r="L41" s="379" t="n">
        <v>0</v>
      </c>
      <c r="M41" s="379" t="n">
        <v>0</v>
      </c>
      <c r="N41" s="379" t="n">
        <v>0</v>
      </c>
      <c r="O41" s="379" t="n">
        <v>0</v>
      </c>
      <c r="P41" s="379" t="n">
        <v>0</v>
      </c>
      <c r="Q41" s="379" t="n">
        <v>0</v>
      </c>
      <c r="R41" s="510" t="n">
        <f aca="false">($W$4*(SUM(D41:Q41)))</f>
        <v>0</v>
      </c>
      <c r="S41" s="379" t="n">
        <v>0</v>
      </c>
      <c r="T41" s="379" t="n">
        <v>0</v>
      </c>
      <c r="U41" s="379" t="n">
        <v>0</v>
      </c>
      <c r="V41" s="379" t="n">
        <v>0</v>
      </c>
      <c r="W41" s="379" t="n">
        <v>0</v>
      </c>
      <c r="X41" s="379" t="n">
        <v>0</v>
      </c>
      <c r="Y41" s="379" t="n">
        <v>0</v>
      </c>
      <c r="Z41" s="379" t="n">
        <v>0</v>
      </c>
      <c r="AA41" s="379" t="n">
        <v>0</v>
      </c>
      <c r="AB41" s="379" t="n">
        <v>0</v>
      </c>
      <c r="AC41" s="379" t="n">
        <v>0</v>
      </c>
      <c r="AD41" s="379" t="n">
        <v>0</v>
      </c>
      <c r="AE41" s="379" t="n">
        <v>0</v>
      </c>
      <c r="AF41" s="379" t="n">
        <v>0</v>
      </c>
      <c r="AG41" s="520"/>
      <c r="AH41" s="520"/>
      <c r="AI41" s="237"/>
      <c r="AJ41" s="237"/>
    </row>
    <row r="42" customFormat="false" ht="30" hidden="true" customHeight="true" outlineLevel="0" collapsed="false">
      <c r="A42" s="234"/>
      <c r="B42" s="234"/>
      <c r="C42" s="380" t="n">
        <f aca="false">A18</f>
        <v>0</v>
      </c>
      <c r="D42" s="380" t="n">
        <v>0</v>
      </c>
      <c r="E42" s="380" t="n">
        <v>0</v>
      </c>
      <c r="F42" s="380" t="n">
        <v>0</v>
      </c>
      <c r="G42" s="380" t="n">
        <v>0</v>
      </c>
      <c r="H42" s="380" t="n">
        <v>0</v>
      </c>
      <c r="I42" s="380" t="n">
        <v>0</v>
      </c>
      <c r="J42" s="380" t="n">
        <v>0</v>
      </c>
      <c r="K42" s="380" t="n">
        <v>0</v>
      </c>
      <c r="L42" s="380" t="n">
        <v>0</v>
      </c>
      <c r="M42" s="380" t="n">
        <v>0</v>
      </c>
      <c r="N42" s="380" t="n">
        <v>0</v>
      </c>
      <c r="O42" s="380" t="n">
        <v>0</v>
      </c>
      <c r="P42" s="380" t="n">
        <v>0</v>
      </c>
      <c r="Q42" s="380" t="n">
        <v>0</v>
      </c>
      <c r="R42" s="511" t="n">
        <f aca="false">($W$4*(SUM(D42:Q42)))</f>
        <v>0</v>
      </c>
      <c r="S42" s="380" t="n">
        <v>0</v>
      </c>
      <c r="T42" s="380" t="n">
        <v>0</v>
      </c>
      <c r="U42" s="380" t="n">
        <v>0</v>
      </c>
      <c r="V42" s="380" t="n">
        <v>0</v>
      </c>
      <c r="W42" s="380" t="n">
        <v>0</v>
      </c>
      <c r="X42" s="380" t="n">
        <v>0</v>
      </c>
      <c r="Y42" s="380" t="n">
        <v>0</v>
      </c>
      <c r="Z42" s="380" t="n">
        <v>0</v>
      </c>
      <c r="AA42" s="380" t="n">
        <v>0</v>
      </c>
      <c r="AB42" s="380" t="n">
        <v>0</v>
      </c>
      <c r="AC42" s="380" t="n">
        <v>0</v>
      </c>
      <c r="AD42" s="380" t="n">
        <v>0</v>
      </c>
      <c r="AE42" s="380" t="n">
        <v>0</v>
      </c>
      <c r="AF42" s="380" t="n">
        <v>0</v>
      </c>
      <c r="AG42" s="520"/>
      <c r="AH42" s="520"/>
      <c r="AI42" s="237"/>
      <c r="AJ42" s="237"/>
    </row>
    <row r="43" customFormat="false" ht="30" hidden="true" customHeight="true" outlineLevel="0" collapsed="false">
      <c r="A43" s="234"/>
      <c r="B43" s="234"/>
      <c r="C43" s="379" t="n">
        <f aca="false">A19</f>
        <v>0</v>
      </c>
      <c r="D43" s="379" t="n">
        <v>0</v>
      </c>
      <c r="E43" s="379" t="n">
        <v>0</v>
      </c>
      <c r="F43" s="379" t="n">
        <v>0</v>
      </c>
      <c r="G43" s="379" t="n">
        <v>0</v>
      </c>
      <c r="H43" s="379" t="n">
        <v>0</v>
      </c>
      <c r="I43" s="379" t="n">
        <v>0</v>
      </c>
      <c r="J43" s="379" t="n">
        <v>0</v>
      </c>
      <c r="K43" s="379" t="n">
        <v>0</v>
      </c>
      <c r="L43" s="379" t="n">
        <v>0</v>
      </c>
      <c r="M43" s="379" t="n">
        <v>0</v>
      </c>
      <c r="N43" s="379" t="n">
        <v>0</v>
      </c>
      <c r="O43" s="379" t="n">
        <v>0</v>
      </c>
      <c r="P43" s="379" t="n">
        <v>0</v>
      </c>
      <c r="Q43" s="379" t="n">
        <v>0</v>
      </c>
      <c r="R43" s="510" t="n">
        <f aca="false">($W$4*(SUM(D43:Q43)))</f>
        <v>0</v>
      </c>
      <c r="S43" s="379" t="n">
        <v>0</v>
      </c>
      <c r="T43" s="379" t="n">
        <v>0</v>
      </c>
      <c r="U43" s="379" t="n">
        <v>0</v>
      </c>
      <c r="V43" s="379" t="n">
        <v>0</v>
      </c>
      <c r="W43" s="379" t="n">
        <v>0</v>
      </c>
      <c r="X43" s="379" t="n">
        <v>0</v>
      </c>
      <c r="Y43" s="379" t="n">
        <v>0</v>
      </c>
      <c r="Z43" s="379" t="n">
        <v>0</v>
      </c>
      <c r="AA43" s="379" t="n">
        <v>0</v>
      </c>
      <c r="AB43" s="379" t="n">
        <v>0</v>
      </c>
      <c r="AC43" s="379" t="n">
        <v>0</v>
      </c>
      <c r="AD43" s="379" t="n">
        <v>0</v>
      </c>
      <c r="AE43" s="379" t="n">
        <v>0</v>
      </c>
      <c r="AF43" s="379" t="n">
        <v>0</v>
      </c>
      <c r="AG43" s="520"/>
      <c r="AH43" s="520"/>
      <c r="AI43" s="237"/>
      <c r="AJ43" s="237"/>
    </row>
    <row r="44" customFormat="false" ht="30" hidden="true" customHeight="true" outlineLevel="0" collapsed="false">
      <c r="A44" s="234"/>
      <c r="B44" s="234"/>
      <c r="C44" s="380" t="n">
        <f aca="false">A20</f>
        <v>0</v>
      </c>
      <c r="D44" s="380" t="n">
        <v>0</v>
      </c>
      <c r="E44" s="380" t="n">
        <v>0</v>
      </c>
      <c r="F44" s="380" t="n">
        <v>0</v>
      </c>
      <c r="G44" s="380" t="n">
        <v>0</v>
      </c>
      <c r="H44" s="380" t="n">
        <v>0</v>
      </c>
      <c r="I44" s="380" t="n">
        <v>0</v>
      </c>
      <c r="J44" s="380" t="n">
        <v>0</v>
      </c>
      <c r="K44" s="380" t="n">
        <v>0</v>
      </c>
      <c r="L44" s="380" t="n">
        <v>0</v>
      </c>
      <c r="M44" s="380" t="n">
        <v>0</v>
      </c>
      <c r="N44" s="380" t="n">
        <v>0</v>
      </c>
      <c r="O44" s="380" t="n">
        <v>0</v>
      </c>
      <c r="P44" s="380" t="n">
        <v>0</v>
      </c>
      <c r="Q44" s="380" t="n">
        <v>0</v>
      </c>
      <c r="R44" s="511" t="n">
        <f aca="false">($W$4*(SUM(D44:Q44)))</f>
        <v>0</v>
      </c>
      <c r="S44" s="380" t="n">
        <v>0</v>
      </c>
      <c r="T44" s="380" t="n">
        <v>0</v>
      </c>
      <c r="U44" s="380" t="n">
        <v>0</v>
      </c>
      <c r="V44" s="380" t="n">
        <v>0</v>
      </c>
      <c r="W44" s="380" t="n">
        <v>0</v>
      </c>
      <c r="X44" s="380" t="n">
        <v>0</v>
      </c>
      <c r="Y44" s="380" t="n">
        <v>0</v>
      </c>
      <c r="Z44" s="380" t="n">
        <v>0</v>
      </c>
      <c r="AA44" s="380" t="n">
        <v>0</v>
      </c>
      <c r="AB44" s="380" t="n">
        <v>0</v>
      </c>
      <c r="AC44" s="380" t="n">
        <v>0</v>
      </c>
      <c r="AD44" s="380" t="n">
        <v>0</v>
      </c>
      <c r="AE44" s="380" t="n">
        <v>0</v>
      </c>
      <c r="AF44" s="380" t="n">
        <v>0</v>
      </c>
      <c r="AG44" s="520"/>
      <c r="AH44" s="520"/>
      <c r="AI44" s="237"/>
      <c r="AJ44" s="237"/>
    </row>
    <row r="45" customFormat="false" ht="30" hidden="true" customHeight="true" outlineLevel="0" collapsed="false">
      <c r="A45" s="234"/>
      <c r="B45" s="234"/>
      <c r="C45" s="379" t="n">
        <f aca="false">A21</f>
        <v>0</v>
      </c>
      <c r="D45" s="379" t="n">
        <v>0</v>
      </c>
      <c r="E45" s="379" t="n">
        <v>0</v>
      </c>
      <c r="F45" s="379" t="n">
        <v>0</v>
      </c>
      <c r="G45" s="379" t="n">
        <v>0</v>
      </c>
      <c r="H45" s="379" t="n">
        <v>0</v>
      </c>
      <c r="I45" s="379" t="n">
        <v>0</v>
      </c>
      <c r="J45" s="379" t="n">
        <v>0</v>
      </c>
      <c r="K45" s="379" t="n">
        <v>0</v>
      </c>
      <c r="L45" s="379" t="n">
        <v>0</v>
      </c>
      <c r="M45" s="379" t="n">
        <v>0</v>
      </c>
      <c r="N45" s="379" t="n">
        <v>0</v>
      </c>
      <c r="O45" s="379" t="n">
        <v>0</v>
      </c>
      <c r="P45" s="379" t="n">
        <v>0</v>
      </c>
      <c r="Q45" s="379" t="n">
        <v>0</v>
      </c>
      <c r="R45" s="510" t="n">
        <f aca="false">($W$4*(SUM(D45:Q45)))</f>
        <v>0</v>
      </c>
      <c r="S45" s="379" t="n">
        <v>0</v>
      </c>
      <c r="T45" s="379" t="n">
        <v>0</v>
      </c>
      <c r="U45" s="379" t="n">
        <v>0</v>
      </c>
      <c r="V45" s="379" t="n">
        <v>0</v>
      </c>
      <c r="W45" s="379" t="n">
        <v>0</v>
      </c>
      <c r="X45" s="379" t="n">
        <v>0</v>
      </c>
      <c r="Y45" s="379" t="n">
        <v>0</v>
      </c>
      <c r="Z45" s="379" t="n">
        <v>0</v>
      </c>
      <c r="AA45" s="379" t="n">
        <v>0</v>
      </c>
      <c r="AB45" s="379" t="n">
        <v>0</v>
      </c>
      <c r="AC45" s="379" t="n">
        <v>0</v>
      </c>
      <c r="AD45" s="379" t="n">
        <v>0</v>
      </c>
      <c r="AE45" s="379" t="n">
        <v>0</v>
      </c>
      <c r="AF45" s="379" t="n">
        <v>0</v>
      </c>
      <c r="AG45" s="520"/>
      <c r="AH45" s="520"/>
      <c r="AI45" s="237"/>
      <c r="AJ45" s="237"/>
    </row>
    <row r="46" customFormat="false" ht="30" hidden="true" customHeight="true" outlineLevel="0" collapsed="false">
      <c r="A46" s="234"/>
      <c r="B46" s="234"/>
      <c r="C46" s="380" t="n">
        <f aca="false">A22</f>
        <v>0</v>
      </c>
      <c r="D46" s="380" t="n">
        <v>0</v>
      </c>
      <c r="E46" s="380" t="n">
        <v>0</v>
      </c>
      <c r="F46" s="380" t="n">
        <v>0</v>
      </c>
      <c r="G46" s="380" t="n">
        <v>0</v>
      </c>
      <c r="H46" s="380" t="n">
        <v>0</v>
      </c>
      <c r="I46" s="380" t="n">
        <v>0</v>
      </c>
      <c r="J46" s="380" t="n">
        <v>0</v>
      </c>
      <c r="K46" s="380" t="n">
        <v>0</v>
      </c>
      <c r="L46" s="380" t="n">
        <v>0</v>
      </c>
      <c r="M46" s="380" t="n">
        <v>0</v>
      </c>
      <c r="N46" s="380" t="n">
        <v>0</v>
      </c>
      <c r="O46" s="380" t="n">
        <v>0</v>
      </c>
      <c r="P46" s="380" t="n">
        <v>0</v>
      </c>
      <c r="Q46" s="380" t="n">
        <v>0</v>
      </c>
      <c r="R46" s="511" t="n">
        <f aca="false">($W$4*(SUM(D46:Q46)))</f>
        <v>0</v>
      </c>
      <c r="S46" s="380" t="n">
        <v>0</v>
      </c>
      <c r="T46" s="380" t="n">
        <v>0</v>
      </c>
      <c r="U46" s="380" t="n">
        <v>0</v>
      </c>
      <c r="V46" s="380" t="n">
        <v>0</v>
      </c>
      <c r="W46" s="380" t="n">
        <v>0</v>
      </c>
      <c r="X46" s="380" t="n">
        <v>0</v>
      </c>
      <c r="Y46" s="380" t="n">
        <v>0</v>
      </c>
      <c r="Z46" s="380" t="n">
        <v>0</v>
      </c>
      <c r="AA46" s="380" t="n">
        <v>0</v>
      </c>
      <c r="AB46" s="380" t="n">
        <v>0</v>
      </c>
      <c r="AC46" s="380" t="n">
        <v>0</v>
      </c>
      <c r="AD46" s="380" t="n">
        <v>0</v>
      </c>
      <c r="AE46" s="380" t="n">
        <v>0</v>
      </c>
      <c r="AF46" s="380" t="n">
        <v>0</v>
      </c>
      <c r="AG46" s="520"/>
      <c r="AH46" s="520"/>
      <c r="AI46" s="237"/>
      <c r="AJ46" s="237"/>
    </row>
    <row r="47" customFormat="false" ht="30" hidden="true" customHeight="true" outlineLevel="0" collapsed="false">
      <c r="A47" s="234"/>
      <c r="B47" s="234"/>
      <c r="C47" s="379" t="n">
        <f aca="false">A23</f>
        <v>0</v>
      </c>
      <c r="D47" s="379" t="n">
        <v>0</v>
      </c>
      <c r="E47" s="379" t="n">
        <v>0</v>
      </c>
      <c r="F47" s="379" t="n">
        <v>0</v>
      </c>
      <c r="G47" s="379" t="n">
        <v>0</v>
      </c>
      <c r="H47" s="379" t="n">
        <v>0</v>
      </c>
      <c r="I47" s="379" t="n">
        <v>0</v>
      </c>
      <c r="J47" s="379" t="n">
        <v>0</v>
      </c>
      <c r="K47" s="379" t="n">
        <v>0</v>
      </c>
      <c r="L47" s="379" t="n">
        <v>0</v>
      </c>
      <c r="M47" s="379" t="n">
        <v>0</v>
      </c>
      <c r="N47" s="379" t="n">
        <v>0</v>
      </c>
      <c r="O47" s="379" t="n">
        <v>0</v>
      </c>
      <c r="P47" s="379" t="n">
        <v>0</v>
      </c>
      <c r="Q47" s="379" t="n">
        <v>0</v>
      </c>
      <c r="R47" s="510" t="n">
        <f aca="false">($W$4*(SUM(D47:Q47)))</f>
        <v>0</v>
      </c>
      <c r="S47" s="379" t="n">
        <v>0</v>
      </c>
      <c r="T47" s="379" t="n">
        <v>0</v>
      </c>
      <c r="U47" s="379" t="n">
        <v>0</v>
      </c>
      <c r="V47" s="379" t="n">
        <v>0</v>
      </c>
      <c r="W47" s="379" t="n">
        <v>0</v>
      </c>
      <c r="X47" s="379" t="n">
        <v>0</v>
      </c>
      <c r="Y47" s="379" t="n">
        <v>0</v>
      </c>
      <c r="Z47" s="379" t="n">
        <v>0</v>
      </c>
      <c r="AA47" s="379" t="n">
        <v>0</v>
      </c>
      <c r="AB47" s="379" t="n">
        <v>0</v>
      </c>
      <c r="AC47" s="379" t="n">
        <v>0</v>
      </c>
      <c r="AD47" s="379" t="n">
        <v>0</v>
      </c>
      <c r="AE47" s="379" t="n">
        <v>0</v>
      </c>
      <c r="AF47" s="379" t="n">
        <v>0</v>
      </c>
      <c r="AG47" s="520"/>
      <c r="AH47" s="520"/>
      <c r="AI47" s="237"/>
      <c r="AJ47" s="237"/>
    </row>
    <row r="48" customFormat="false" ht="30" hidden="true" customHeight="true" outlineLevel="0" collapsed="false">
      <c r="A48" s="234"/>
      <c r="B48" s="234"/>
      <c r="C48" s="380" t="n">
        <f aca="false">A24</f>
        <v>0</v>
      </c>
      <c r="D48" s="380" t="n">
        <v>0</v>
      </c>
      <c r="E48" s="380" t="n">
        <v>0</v>
      </c>
      <c r="F48" s="380" t="n">
        <v>0</v>
      </c>
      <c r="G48" s="380" t="n">
        <v>0</v>
      </c>
      <c r="H48" s="380" t="n">
        <v>0</v>
      </c>
      <c r="I48" s="380" t="n">
        <v>0</v>
      </c>
      <c r="J48" s="380" t="n">
        <v>0</v>
      </c>
      <c r="K48" s="380" t="n">
        <v>0</v>
      </c>
      <c r="L48" s="380" t="n">
        <v>0</v>
      </c>
      <c r="M48" s="380" t="n">
        <v>0</v>
      </c>
      <c r="N48" s="380" t="n">
        <v>0</v>
      </c>
      <c r="O48" s="380" t="n">
        <v>0</v>
      </c>
      <c r="P48" s="380" t="n">
        <v>0</v>
      </c>
      <c r="Q48" s="380" t="n">
        <v>0</v>
      </c>
      <c r="R48" s="511" t="n">
        <f aca="false">($W$4*(SUM(D48:Q48)))</f>
        <v>0</v>
      </c>
      <c r="S48" s="380" t="n">
        <v>0</v>
      </c>
      <c r="T48" s="380" t="n">
        <v>0</v>
      </c>
      <c r="U48" s="380" t="n">
        <v>0</v>
      </c>
      <c r="V48" s="380" t="n">
        <v>0</v>
      </c>
      <c r="W48" s="380" t="n">
        <v>0</v>
      </c>
      <c r="X48" s="380" t="n">
        <v>0</v>
      </c>
      <c r="Y48" s="380" t="n">
        <v>0</v>
      </c>
      <c r="Z48" s="380" t="n">
        <v>0</v>
      </c>
      <c r="AA48" s="380" t="n">
        <v>0</v>
      </c>
      <c r="AB48" s="380" t="n">
        <v>0</v>
      </c>
      <c r="AC48" s="380" t="n">
        <v>0</v>
      </c>
      <c r="AD48" s="380" t="n">
        <v>0</v>
      </c>
      <c r="AE48" s="380" t="n">
        <v>0</v>
      </c>
      <c r="AF48" s="380" t="n">
        <v>0</v>
      </c>
      <c r="AG48" s="520"/>
      <c r="AH48" s="520"/>
      <c r="AI48" s="237"/>
      <c r="AJ48" s="237"/>
    </row>
    <row r="49" customFormat="false" ht="30" hidden="true" customHeight="true" outlineLevel="0" collapsed="false">
      <c r="A49" s="234"/>
      <c r="B49" s="234"/>
      <c r="C49" s="379" t="n">
        <f aca="false">A25</f>
        <v>0</v>
      </c>
      <c r="D49" s="379" t="n">
        <v>0</v>
      </c>
      <c r="E49" s="379" t="n">
        <v>0</v>
      </c>
      <c r="F49" s="379" t="n">
        <v>0</v>
      </c>
      <c r="G49" s="379" t="n">
        <v>0</v>
      </c>
      <c r="H49" s="379" t="n">
        <v>0</v>
      </c>
      <c r="I49" s="379" t="n">
        <v>0</v>
      </c>
      <c r="J49" s="379" t="n">
        <v>0</v>
      </c>
      <c r="K49" s="379" t="n">
        <v>0</v>
      </c>
      <c r="L49" s="379" t="n">
        <v>0</v>
      </c>
      <c r="M49" s="379" t="n">
        <v>0</v>
      </c>
      <c r="N49" s="379" t="n">
        <v>0</v>
      </c>
      <c r="O49" s="379" t="n">
        <v>0</v>
      </c>
      <c r="P49" s="379" t="n">
        <v>0</v>
      </c>
      <c r="Q49" s="379" t="n">
        <v>0</v>
      </c>
      <c r="R49" s="510" t="n">
        <f aca="false">($W$4*(SUM(D49:Q49)))</f>
        <v>0</v>
      </c>
      <c r="S49" s="379" t="n">
        <v>0</v>
      </c>
      <c r="T49" s="379" t="n">
        <v>0</v>
      </c>
      <c r="U49" s="379" t="n">
        <v>0</v>
      </c>
      <c r="V49" s="379" t="n">
        <v>0</v>
      </c>
      <c r="W49" s="379" t="n">
        <v>0</v>
      </c>
      <c r="X49" s="379" t="n">
        <v>0</v>
      </c>
      <c r="Y49" s="379" t="n">
        <v>0</v>
      </c>
      <c r="Z49" s="379" t="n">
        <v>0</v>
      </c>
      <c r="AA49" s="379" t="n">
        <v>0</v>
      </c>
      <c r="AB49" s="379" t="n">
        <v>0</v>
      </c>
      <c r="AC49" s="379" t="n">
        <v>0</v>
      </c>
      <c r="AD49" s="379" t="n">
        <v>0</v>
      </c>
      <c r="AE49" s="379" t="n">
        <v>0</v>
      </c>
      <c r="AF49" s="379" t="n">
        <v>0</v>
      </c>
      <c r="AG49" s="520"/>
      <c r="AH49" s="520"/>
      <c r="AI49" s="237"/>
      <c r="AJ49" s="237"/>
    </row>
    <row r="50" customFormat="false" ht="30" hidden="true" customHeight="true" outlineLevel="0" collapsed="false">
      <c r="A50" s="234"/>
      <c r="B50" s="234"/>
      <c r="C50" s="380" t="n">
        <f aca="false">A26</f>
        <v>0</v>
      </c>
      <c r="D50" s="380" t="n">
        <v>0</v>
      </c>
      <c r="E50" s="380" t="n">
        <v>0</v>
      </c>
      <c r="F50" s="380" t="n">
        <v>0</v>
      </c>
      <c r="G50" s="380" t="n">
        <v>0</v>
      </c>
      <c r="H50" s="380" t="n">
        <v>0</v>
      </c>
      <c r="I50" s="380" t="n">
        <v>0</v>
      </c>
      <c r="J50" s="380" t="n">
        <v>0</v>
      </c>
      <c r="K50" s="380" t="n">
        <v>0</v>
      </c>
      <c r="L50" s="380" t="n">
        <v>0</v>
      </c>
      <c r="M50" s="380" t="n">
        <v>0</v>
      </c>
      <c r="N50" s="380" t="n">
        <v>0</v>
      </c>
      <c r="O50" s="380" t="n">
        <v>0</v>
      </c>
      <c r="P50" s="380" t="n">
        <v>0</v>
      </c>
      <c r="Q50" s="380" t="n">
        <v>0</v>
      </c>
      <c r="R50" s="511" t="n">
        <f aca="false">($W$4*(SUM(D50:Q50)))</f>
        <v>0</v>
      </c>
      <c r="S50" s="380" t="n">
        <v>0</v>
      </c>
      <c r="T50" s="380" t="n">
        <v>0</v>
      </c>
      <c r="U50" s="380" t="n">
        <v>0</v>
      </c>
      <c r="V50" s="380" t="n">
        <v>0</v>
      </c>
      <c r="W50" s="380" t="n">
        <v>0</v>
      </c>
      <c r="X50" s="380" t="n">
        <v>0</v>
      </c>
      <c r="Y50" s="380" t="n">
        <v>0</v>
      </c>
      <c r="Z50" s="380" t="n">
        <v>0</v>
      </c>
      <c r="AA50" s="380" t="n">
        <v>0</v>
      </c>
      <c r="AB50" s="380" t="n">
        <v>0</v>
      </c>
      <c r="AC50" s="380" t="n">
        <v>0</v>
      </c>
      <c r="AD50" s="380" t="n">
        <v>0</v>
      </c>
      <c r="AE50" s="380" t="n">
        <v>0</v>
      </c>
      <c r="AF50" s="380" t="n">
        <v>0</v>
      </c>
      <c r="AG50" s="520"/>
      <c r="AH50" s="520"/>
      <c r="AI50" s="237"/>
      <c r="AJ50" s="237"/>
    </row>
    <row r="51" customFormat="false" ht="30" hidden="true" customHeight="true" outlineLevel="0" collapsed="false">
      <c r="A51" s="234"/>
      <c r="B51" s="234"/>
      <c r="C51" s="379" t="n">
        <f aca="false">A27</f>
        <v>0</v>
      </c>
      <c r="D51" s="379" t="n">
        <v>0</v>
      </c>
      <c r="E51" s="379" t="n">
        <v>0</v>
      </c>
      <c r="F51" s="379" t="n">
        <v>0</v>
      </c>
      <c r="G51" s="379" t="n">
        <v>0</v>
      </c>
      <c r="H51" s="379" t="n">
        <v>0</v>
      </c>
      <c r="I51" s="379" t="n">
        <v>0</v>
      </c>
      <c r="J51" s="379" t="n">
        <v>0</v>
      </c>
      <c r="K51" s="379" t="n">
        <v>0</v>
      </c>
      <c r="L51" s="379" t="n">
        <v>0</v>
      </c>
      <c r="M51" s="379" t="n">
        <v>0</v>
      </c>
      <c r="N51" s="379" t="n">
        <v>0</v>
      </c>
      <c r="O51" s="379" t="n">
        <v>0</v>
      </c>
      <c r="P51" s="379" t="n">
        <v>0</v>
      </c>
      <c r="Q51" s="379" t="n">
        <v>0</v>
      </c>
      <c r="R51" s="510" t="n">
        <f aca="false">($W$4*(SUM(D51:Q51)))</f>
        <v>0</v>
      </c>
      <c r="S51" s="379" t="n">
        <v>0</v>
      </c>
      <c r="T51" s="379" t="n">
        <v>0</v>
      </c>
      <c r="U51" s="379" t="n">
        <v>0</v>
      </c>
      <c r="V51" s="379" t="n">
        <v>0</v>
      </c>
      <c r="W51" s="379" t="n">
        <v>0</v>
      </c>
      <c r="X51" s="379" t="n">
        <v>0</v>
      </c>
      <c r="Y51" s="379" t="n">
        <v>0</v>
      </c>
      <c r="Z51" s="379" t="n">
        <v>0</v>
      </c>
      <c r="AA51" s="379" t="n">
        <v>0</v>
      </c>
      <c r="AB51" s="379" t="n">
        <v>0</v>
      </c>
      <c r="AC51" s="379" t="n">
        <v>0</v>
      </c>
      <c r="AD51" s="379" t="n">
        <v>0</v>
      </c>
      <c r="AE51" s="379" t="n">
        <v>0</v>
      </c>
      <c r="AF51" s="379" t="n">
        <v>0</v>
      </c>
      <c r="AG51" s="520"/>
      <c r="AH51" s="520"/>
      <c r="AI51" s="237"/>
      <c r="AJ51" s="237"/>
    </row>
    <row r="52" customFormat="false" ht="30" hidden="true" customHeight="true" outlineLevel="0" collapsed="false">
      <c r="A52" s="234"/>
      <c r="B52" s="234"/>
      <c r="C52" s="380" t="n">
        <f aca="false">A28</f>
        <v>0</v>
      </c>
      <c r="D52" s="380" t="n">
        <v>0</v>
      </c>
      <c r="E52" s="380" t="n">
        <v>0</v>
      </c>
      <c r="F52" s="380" t="n">
        <v>0</v>
      </c>
      <c r="G52" s="380" t="n">
        <v>0</v>
      </c>
      <c r="H52" s="380" t="n">
        <v>0</v>
      </c>
      <c r="I52" s="380" t="n">
        <v>0</v>
      </c>
      <c r="J52" s="380" t="n">
        <v>0</v>
      </c>
      <c r="K52" s="380" t="n">
        <v>0</v>
      </c>
      <c r="L52" s="380" t="n">
        <v>0</v>
      </c>
      <c r="M52" s="380" t="n">
        <v>0</v>
      </c>
      <c r="N52" s="380" t="n">
        <v>0</v>
      </c>
      <c r="O52" s="380" t="n">
        <v>0</v>
      </c>
      <c r="P52" s="380" t="n">
        <v>0</v>
      </c>
      <c r="Q52" s="380" t="n">
        <v>0</v>
      </c>
      <c r="R52" s="511" t="n">
        <f aca="false">($W$4*(SUM(D52:Q52)))</f>
        <v>0</v>
      </c>
      <c r="S52" s="380" t="n">
        <v>0</v>
      </c>
      <c r="T52" s="380" t="n">
        <v>0</v>
      </c>
      <c r="U52" s="380" t="n">
        <v>0</v>
      </c>
      <c r="V52" s="380" t="n">
        <v>0</v>
      </c>
      <c r="W52" s="380" t="n">
        <v>0</v>
      </c>
      <c r="X52" s="380" t="n">
        <v>0</v>
      </c>
      <c r="Y52" s="380" t="n">
        <v>0</v>
      </c>
      <c r="Z52" s="380" t="n">
        <v>0</v>
      </c>
      <c r="AA52" s="380" t="n">
        <v>0</v>
      </c>
      <c r="AB52" s="380" t="n">
        <v>0</v>
      </c>
      <c r="AC52" s="380" t="n">
        <v>0</v>
      </c>
      <c r="AD52" s="380" t="n">
        <v>0</v>
      </c>
      <c r="AE52" s="380" t="n">
        <v>0</v>
      </c>
      <c r="AF52" s="380" t="n">
        <v>0</v>
      </c>
      <c r="AG52" s="520"/>
      <c r="AH52" s="520"/>
      <c r="AI52" s="237"/>
      <c r="AJ52" s="237"/>
    </row>
    <row r="53" customFormat="false" ht="30" hidden="true" customHeight="true" outlineLevel="0" collapsed="false">
      <c r="A53" s="234"/>
      <c r="B53" s="234"/>
      <c r="C53" s="379" t="n">
        <f aca="false">A29</f>
        <v>0</v>
      </c>
      <c r="D53" s="379" t="n">
        <v>0</v>
      </c>
      <c r="E53" s="379" t="n">
        <v>0</v>
      </c>
      <c r="F53" s="379" t="n">
        <v>0</v>
      </c>
      <c r="G53" s="379" t="n">
        <v>0</v>
      </c>
      <c r="H53" s="379" t="n">
        <v>0</v>
      </c>
      <c r="I53" s="379" t="n">
        <v>0</v>
      </c>
      <c r="J53" s="379" t="n">
        <v>0</v>
      </c>
      <c r="K53" s="379" t="n">
        <v>0</v>
      </c>
      <c r="L53" s="379" t="n">
        <v>0</v>
      </c>
      <c r="M53" s="379" t="n">
        <v>0</v>
      </c>
      <c r="N53" s="379" t="n">
        <v>0</v>
      </c>
      <c r="O53" s="379" t="n">
        <v>0</v>
      </c>
      <c r="P53" s="379" t="n">
        <v>0</v>
      </c>
      <c r="Q53" s="379" t="n">
        <v>0</v>
      </c>
      <c r="R53" s="510" t="n">
        <f aca="false">($W$4*(SUM(D53:Q53)))</f>
        <v>0</v>
      </c>
      <c r="S53" s="379" t="n">
        <v>0</v>
      </c>
      <c r="T53" s="379" t="n">
        <v>0</v>
      </c>
      <c r="U53" s="379" t="n">
        <v>0</v>
      </c>
      <c r="V53" s="379" t="n">
        <v>0</v>
      </c>
      <c r="W53" s="379" t="n">
        <v>0</v>
      </c>
      <c r="X53" s="379" t="n">
        <v>0</v>
      </c>
      <c r="Y53" s="379" t="n">
        <v>0</v>
      </c>
      <c r="Z53" s="379" t="n">
        <v>0</v>
      </c>
      <c r="AA53" s="379" t="n">
        <v>0</v>
      </c>
      <c r="AB53" s="379" t="n">
        <v>0</v>
      </c>
      <c r="AC53" s="379" t="n">
        <v>0</v>
      </c>
      <c r="AD53" s="379" t="n">
        <v>0</v>
      </c>
      <c r="AE53" s="379" t="n">
        <v>0</v>
      </c>
      <c r="AF53" s="379" t="n">
        <v>0</v>
      </c>
      <c r="AG53" s="520"/>
      <c r="AH53" s="520"/>
      <c r="AI53" s="237"/>
      <c r="AJ53" s="237"/>
      <c r="AME53" s="579"/>
      <c r="AMF53" s="579"/>
      <c r="AMG53" s="579"/>
      <c r="AMH53" s="579"/>
      <c r="AMI53" s="579"/>
      <c r="AMJ53" s="579"/>
    </row>
    <row r="54" customFormat="false" ht="30" hidden="true" customHeight="true" outlineLevel="0" collapsed="false">
      <c r="A54" s="234"/>
      <c r="B54" s="234"/>
      <c r="C54" s="380" t="n">
        <f aca="false">A30</f>
        <v>0</v>
      </c>
      <c r="D54" s="380" t="n">
        <v>0</v>
      </c>
      <c r="E54" s="380" t="n">
        <v>0</v>
      </c>
      <c r="F54" s="380" t="n">
        <v>0</v>
      </c>
      <c r="G54" s="380" t="n">
        <v>0</v>
      </c>
      <c r="H54" s="380" t="n">
        <v>0</v>
      </c>
      <c r="I54" s="380" t="n">
        <v>0</v>
      </c>
      <c r="J54" s="380" t="n">
        <v>0</v>
      </c>
      <c r="K54" s="380" t="n">
        <v>0</v>
      </c>
      <c r="L54" s="380" t="n">
        <v>0</v>
      </c>
      <c r="M54" s="380" t="n">
        <v>0</v>
      </c>
      <c r="N54" s="380" t="n">
        <v>0</v>
      </c>
      <c r="O54" s="380" t="n">
        <v>0</v>
      </c>
      <c r="P54" s="380" t="n">
        <v>0</v>
      </c>
      <c r="Q54" s="380" t="n">
        <v>0</v>
      </c>
      <c r="R54" s="580" t="n">
        <f aca="false">($W$4*(SUM(D54:Q54)))</f>
        <v>0</v>
      </c>
      <c r="S54" s="380" t="n">
        <v>0</v>
      </c>
      <c r="T54" s="380" t="n">
        <v>0</v>
      </c>
      <c r="U54" s="380" t="n">
        <v>0</v>
      </c>
      <c r="V54" s="380" t="n">
        <v>0</v>
      </c>
      <c r="W54" s="380" t="n">
        <v>0</v>
      </c>
      <c r="X54" s="380" t="n">
        <v>0</v>
      </c>
      <c r="Y54" s="380" t="n">
        <v>0</v>
      </c>
      <c r="Z54" s="380" t="n">
        <v>0</v>
      </c>
      <c r="AA54" s="380" t="n">
        <v>0</v>
      </c>
      <c r="AB54" s="380" t="n">
        <v>0</v>
      </c>
      <c r="AC54" s="380" t="n">
        <v>0</v>
      </c>
      <c r="AD54" s="380" t="n">
        <v>0</v>
      </c>
      <c r="AE54" s="380" t="n">
        <v>0</v>
      </c>
      <c r="AF54" s="380" t="n">
        <v>0</v>
      </c>
      <c r="AG54" s="520"/>
      <c r="AH54" s="520"/>
      <c r="AI54" s="237"/>
      <c r="AJ54" s="237"/>
      <c r="AME54" s="579"/>
      <c r="AMF54" s="579"/>
      <c r="AMG54" s="579"/>
      <c r="AMH54" s="579"/>
      <c r="AMI54" s="579"/>
      <c r="AMJ54" s="579"/>
    </row>
    <row r="55" s="579" customFormat="true" ht="51" hidden="false" customHeight="true" outlineLevel="0" collapsed="false">
      <c r="A55" s="593" t="s">
        <v>837</v>
      </c>
      <c r="B55" s="593"/>
      <c r="C55" s="593"/>
      <c r="D55" s="594" t="n">
        <f aca="false">SUM(D33:D54)</f>
        <v>0</v>
      </c>
      <c r="E55" s="594" t="n">
        <f aca="false">SUM(E33:E54)</f>
        <v>0</v>
      </c>
      <c r="F55" s="594" t="n">
        <f aca="false">SUM(F33:F54)</f>
        <v>0</v>
      </c>
      <c r="G55" s="594" t="n">
        <f aca="false">SUM(G33:G54)</f>
        <v>0</v>
      </c>
      <c r="H55" s="594" t="n">
        <f aca="false">SUM(H33:H54)</f>
        <v>0</v>
      </c>
      <c r="I55" s="594" t="n">
        <f aca="false">SUM(I33:I54)</f>
        <v>0</v>
      </c>
      <c r="J55" s="594" t="n">
        <f aca="false">SUM(J33:J54)</f>
        <v>0</v>
      </c>
      <c r="K55" s="594" t="n">
        <f aca="false">SUM(K33:K54)</f>
        <v>0</v>
      </c>
      <c r="L55" s="594" t="n">
        <f aca="false">SUM(L33:L54)</f>
        <v>0</v>
      </c>
      <c r="M55" s="594" t="n">
        <f aca="false">SUM(M33:M54)</f>
        <v>0</v>
      </c>
      <c r="N55" s="594" t="n">
        <f aca="false">SUM(N33:N54)</f>
        <v>0</v>
      </c>
      <c r="O55" s="594" t="n">
        <f aca="false">SUM(O33:O54)</f>
        <v>0</v>
      </c>
      <c r="P55" s="594" t="n">
        <f aca="false">SUM(P33:P54)</f>
        <v>0</v>
      </c>
      <c r="Q55" s="594" t="n">
        <f aca="false">SUM(Q33:Q54)</f>
        <v>0</v>
      </c>
      <c r="R55" s="595" t="n">
        <f aca="false">SUM(D55:Q55)</f>
        <v>0</v>
      </c>
      <c r="S55" s="594" t="n">
        <f aca="false">SUM(S33:S54)</f>
        <v>0</v>
      </c>
      <c r="T55" s="594" t="n">
        <f aca="false">SUM(T33:T54)</f>
        <v>2</v>
      </c>
      <c r="U55" s="594" t="n">
        <f aca="false">SUM(U33:U54)</f>
        <v>4</v>
      </c>
      <c r="V55" s="594" t="n">
        <f aca="false">SUM(V33:V54)</f>
        <v>0</v>
      </c>
      <c r="W55" s="594" t="n">
        <f aca="false">SUM(W33:W54)</f>
        <v>0</v>
      </c>
      <c r="X55" s="594" t="n">
        <f aca="false">SUM(X33:X54)</f>
        <v>0</v>
      </c>
      <c r="Y55" s="594" t="n">
        <f aca="false">SUM(Y33:Y54)</f>
        <v>0</v>
      </c>
      <c r="Z55" s="594" t="n">
        <f aca="false">SUM(Z33:Z54)</f>
        <v>0</v>
      </c>
      <c r="AA55" s="594" t="n">
        <f aca="false">SUM(AA33:AA54)</f>
        <v>0</v>
      </c>
      <c r="AB55" s="594" t="n">
        <f aca="false">SUM(AB33:AB54)</f>
        <v>0</v>
      </c>
      <c r="AC55" s="594" t="n">
        <f aca="false">SUM(AC33:AC54)</f>
        <v>0</v>
      </c>
      <c r="AD55" s="594" t="n">
        <f aca="false">SUM(AD33:AD54)</f>
        <v>0</v>
      </c>
      <c r="AE55" s="594" t="n">
        <f aca="false">SUM(AE33:AE54)</f>
        <v>0</v>
      </c>
      <c r="AF55" s="594" t="n">
        <f aca="false">SUM(AF33:AF54)</f>
        <v>0</v>
      </c>
      <c r="AG55" s="596" t="s">
        <v>839</v>
      </c>
      <c r="AH55" s="596"/>
      <c r="AI55" s="657"/>
      <c r="AJ55" s="657"/>
      <c r="AMG55" s="205"/>
      <c r="AMH55" s="205"/>
      <c r="AMI55" s="205"/>
      <c r="AMJ55" s="205"/>
    </row>
    <row r="56" s="579" customFormat="true" ht="51" hidden="false" customHeight="true" outlineLevel="0" collapsed="false">
      <c r="A56" s="593" t="s">
        <v>840</v>
      </c>
      <c r="B56" s="593"/>
      <c r="C56" s="593"/>
      <c r="D56" s="598" t="str">
        <f aca="false">IF(D31&gt;0,D55/D31,"")</f>
        <v/>
      </c>
      <c r="E56" s="598" t="str">
        <f aca="false">IF(E31&gt;0,E56/E31,"")</f>
        <v/>
      </c>
      <c r="F56" s="598" t="str">
        <f aca="false">IF(F31&gt;0,F55/F31,"")</f>
        <v/>
      </c>
      <c r="G56" s="598" t="str">
        <f aca="false">IF(G31&gt;0,G55/G31,"")</f>
        <v/>
      </c>
      <c r="H56" s="598" t="str">
        <f aca="false">IF(H31&gt;0,H55/H31,"")</f>
        <v/>
      </c>
      <c r="I56" s="598" t="str">
        <f aca="false">IF(I31&gt;0,I55/I31,"")</f>
        <v/>
      </c>
      <c r="J56" s="598" t="str">
        <f aca="false">IF(J31&gt;0,J55/J31,"")</f>
        <v/>
      </c>
      <c r="K56" s="598" t="str">
        <f aca="false">IF(K31&gt;0,K55/K31,"")</f>
        <v/>
      </c>
      <c r="L56" s="598" t="str">
        <f aca="false">IF(L31&gt;0,L55/L31,"")</f>
        <v/>
      </c>
      <c r="M56" s="598" t="str">
        <f aca="false">IF(M31&gt;0,M55/M31,"")</f>
        <v/>
      </c>
      <c r="N56" s="598" t="str">
        <f aca="false">IF(N31&gt;0,N55/N31,"")</f>
        <v/>
      </c>
      <c r="O56" s="598" t="str">
        <f aca="false">IF(O31&gt;0,O55/O31,"")</f>
        <v/>
      </c>
      <c r="P56" s="598" t="str">
        <f aca="false">IF(P31&gt;0,P55/P31,"")</f>
        <v/>
      </c>
      <c r="Q56" s="598" t="str">
        <f aca="false">IF(Q31&gt;0,Q55/Q31,"")</f>
        <v/>
      </c>
      <c r="R56" s="599" t="str">
        <f aca="false">IF(R31=0,"",R55/R31)</f>
        <v/>
      </c>
      <c r="S56" s="600" t="str">
        <f aca="false">IF(S31&gt;0,S55/S31,"")</f>
        <v/>
      </c>
      <c r="T56" s="600" t="n">
        <f aca="false">IF(T31&gt;0,T55/T31,"")</f>
        <v>1</v>
      </c>
      <c r="U56" s="600" t="n">
        <f aca="false">IF(U31&gt;0,U55/U31,"")</f>
        <v>1</v>
      </c>
      <c r="V56" s="600" t="str">
        <f aca="false">IF(V31&gt;0,V55/V31,"")</f>
        <v/>
      </c>
      <c r="W56" s="600" t="str">
        <f aca="false">IF(W31&gt;0,W55/W31,"")</f>
        <v/>
      </c>
      <c r="X56" s="600" t="str">
        <f aca="false">IF(X31&gt;0,X55/X31,"")</f>
        <v/>
      </c>
      <c r="Y56" s="600" t="str">
        <f aca="false">IF(Y31&gt;0,Y55/Y31,"")</f>
        <v/>
      </c>
      <c r="Z56" s="600" t="str">
        <f aca="false">IF(Z31&gt;0,Z55/Z31,"")</f>
        <v/>
      </c>
      <c r="AA56" s="600" t="str">
        <f aca="false">IF(AA31&gt;0,AA55/AA31,"")</f>
        <v/>
      </c>
      <c r="AB56" s="600" t="str">
        <f aca="false">IF(AB31&gt;0,AB55/AB31,"")</f>
        <v/>
      </c>
      <c r="AC56" s="600" t="str">
        <f aca="false">IF(AC31&gt;0,AC55/AC31,"")</f>
        <v/>
      </c>
      <c r="AD56" s="600" t="str">
        <f aca="false">IF(AD31&gt;0,AD55/AD31,"")</f>
        <v/>
      </c>
      <c r="AE56" s="601" t="str">
        <f aca="false">IF(AE31&gt;0,AE55/AE31,"")</f>
        <v/>
      </c>
      <c r="AF56" s="600" t="str">
        <f aca="false">IF(AF31&gt;0,AF55/AF31,"")</f>
        <v/>
      </c>
      <c r="AG56" s="249" t="n">
        <f aca="false">IF(OR(C31=0,C31=""),"",R31/C31)</f>
        <v>0</v>
      </c>
      <c r="AH56" s="249"/>
      <c r="AI56" s="602"/>
      <c r="AJ56" s="602"/>
      <c r="AMG56" s="0"/>
      <c r="AMH56" s="0"/>
      <c r="AMI56" s="0"/>
      <c r="AMJ56" s="0"/>
    </row>
    <row r="57" s="205" customFormat="true" ht="51" hidden="false" customHeight="true" outlineLevel="0" collapsed="false">
      <c r="A57" s="515" t="s">
        <v>841</v>
      </c>
      <c r="B57" s="515"/>
      <c r="C57" s="515"/>
      <c r="D57" s="252" t="n">
        <f aca="false">($W$4*R55)</f>
        <v>0</v>
      </c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F57" s="253" t="n">
        <f aca="false">SUM(S55:AF55)</f>
        <v>6</v>
      </c>
      <c r="AG57" s="249"/>
      <c r="AH57" s="249"/>
      <c r="AI57" s="522"/>
      <c r="AJ57" s="522"/>
      <c r="AMG57" s="255"/>
      <c r="AMH57" s="255"/>
      <c r="AMI57" s="255"/>
      <c r="AMJ57" s="255"/>
    </row>
    <row r="58" customFormat="false" ht="12.75" hidden="false" customHeight="true" outlineLevel="0" collapsed="false">
      <c r="AME58" s="255"/>
      <c r="AMF58" s="255"/>
      <c r="AMG58" s="255"/>
      <c r="AMH58" s="255"/>
      <c r="AMI58" s="255"/>
      <c r="AMJ58" s="255"/>
    </row>
    <row r="59" s="255" customFormat="true" ht="44.25" hidden="false" customHeight="true" outlineLevel="0" collapsed="false">
      <c r="A59" s="256" t="s">
        <v>842</v>
      </c>
      <c r="B59" s="256" t="s">
        <v>843</v>
      </c>
      <c r="C59" s="256"/>
      <c r="D59" s="256"/>
      <c r="E59" s="256"/>
      <c r="F59" s="256"/>
      <c r="G59" s="256"/>
      <c r="H59" s="256"/>
      <c r="I59" s="256"/>
      <c r="J59" s="256"/>
      <c r="K59" s="256"/>
      <c r="L59" s="256" t="s">
        <v>844</v>
      </c>
      <c r="M59" s="256"/>
      <c r="N59" s="256"/>
      <c r="O59" s="256"/>
      <c r="P59" s="256"/>
      <c r="Q59" s="256"/>
      <c r="R59" s="256"/>
      <c r="S59" s="256" t="s">
        <v>845</v>
      </c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8" t="s">
        <v>846</v>
      </c>
      <c r="AE59" s="259"/>
      <c r="AF59" s="260"/>
      <c r="AG59" s="260"/>
      <c r="AH59" s="261"/>
      <c r="AI59" s="262" t="s">
        <v>847</v>
      </c>
      <c r="AJ59" s="256" t="s">
        <v>848</v>
      </c>
    </row>
    <row r="60" s="255" customFormat="true" ht="30" hidden="false" customHeight="true" outlineLevel="0" collapsed="false">
      <c r="A60" s="263" t="n">
        <v>1</v>
      </c>
      <c r="B60" s="532"/>
      <c r="C60" s="532"/>
      <c r="D60" s="532"/>
      <c r="E60" s="532"/>
      <c r="F60" s="532"/>
      <c r="G60" s="532"/>
      <c r="H60" s="532"/>
      <c r="I60" s="532"/>
      <c r="J60" s="532"/>
      <c r="K60" s="532"/>
      <c r="L60" s="265" t="s">
        <v>849</v>
      </c>
      <c r="M60" s="265"/>
      <c r="N60" s="265"/>
      <c r="O60" s="265"/>
      <c r="P60" s="265"/>
      <c r="Q60" s="265"/>
      <c r="R60" s="265"/>
      <c r="S60" s="605"/>
      <c r="T60" s="605"/>
      <c r="U60" s="605"/>
      <c r="V60" s="605"/>
      <c r="W60" s="605"/>
      <c r="X60" s="605"/>
      <c r="Y60" s="605"/>
      <c r="Z60" s="605"/>
      <c r="AA60" s="605"/>
      <c r="AB60" s="605"/>
      <c r="AC60" s="605"/>
      <c r="AD60" s="267"/>
      <c r="AE60" s="268"/>
      <c r="AG60" s="269"/>
      <c r="AH60" s="270"/>
      <c r="AI60" s="271" t="str">
        <f aca="false">Con!E41</f>
        <v>Resurtido</v>
      </c>
      <c r="AJ60" s="272" t="str">
        <f aca="false">Con!F41</f>
        <v>-</v>
      </c>
    </row>
    <row r="61" s="255" customFormat="true" ht="30" hidden="false" customHeight="true" outlineLevel="0" collapsed="false">
      <c r="A61" s="273" t="n">
        <v>2</v>
      </c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65"/>
      <c r="M61" s="265"/>
      <c r="N61" s="265"/>
      <c r="O61" s="265"/>
      <c r="P61" s="265"/>
      <c r="Q61" s="265"/>
      <c r="R61" s="265"/>
      <c r="S61" s="606"/>
      <c r="T61" s="606"/>
      <c r="U61" s="606"/>
      <c r="V61" s="606"/>
      <c r="W61" s="606"/>
      <c r="X61" s="606"/>
      <c r="Y61" s="606"/>
      <c r="Z61" s="606"/>
      <c r="AA61" s="606"/>
      <c r="AB61" s="606"/>
      <c r="AC61" s="606"/>
      <c r="AD61" s="275"/>
      <c r="AE61" s="268"/>
      <c r="AH61" s="276"/>
      <c r="AI61" s="277" t="str">
        <f aca="false">Con!E42</f>
        <v>Auxiliar de Zona DEN</v>
      </c>
      <c r="AJ61" s="278" t="str">
        <f aca="false">Con!F42</f>
        <v>-</v>
      </c>
    </row>
    <row r="62" s="255" customFormat="true" ht="30" hidden="false" customHeight="true" outlineLevel="0" collapsed="false">
      <c r="A62" s="263" t="n">
        <v>3</v>
      </c>
      <c r="B62" s="532"/>
      <c r="C62" s="532"/>
      <c r="D62" s="532"/>
      <c r="E62" s="532"/>
      <c r="F62" s="532"/>
      <c r="G62" s="532"/>
      <c r="H62" s="532"/>
      <c r="I62" s="532"/>
      <c r="J62" s="532"/>
      <c r="K62" s="532"/>
      <c r="L62" s="265"/>
      <c r="M62" s="265"/>
      <c r="N62" s="265"/>
      <c r="O62" s="265"/>
      <c r="P62" s="265"/>
      <c r="Q62" s="265"/>
      <c r="R62" s="265"/>
      <c r="S62" s="605"/>
      <c r="T62" s="605"/>
      <c r="U62" s="605"/>
      <c r="V62" s="605"/>
      <c r="W62" s="605"/>
      <c r="X62" s="605"/>
      <c r="Y62" s="605"/>
      <c r="Z62" s="605"/>
      <c r="AA62" s="605"/>
      <c r="AB62" s="605"/>
      <c r="AC62" s="605"/>
      <c r="AD62" s="267"/>
      <c r="AE62" s="268"/>
      <c r="AG62" s="269"/>
      <c r="AH62" s="270"/>
      <c r="AI62" s="271" t="str">
        <f aca="false">Con!E43</f>
        <v>Cambios Operativo</v>
      </c>
      <c r="AJ62" s="272" t="str">
        <f aca="false">Con!F43</f>
        <v>-</v>
      </c>
      <c r="AMG62" s="279"/>
      <c r="AMH62" s="279"/>
      <c r="AMI62" s="279"/>
      <c r="AMJ62" s="279"/>
    </row>
    <row r="63" s="255" customFormat="true" ht="30" hidden="false" customHeight="true" outlineLevel="0" collapsed="false">
      <c r="A63" s="273" t="n">
        <v>4</v>
      </c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65"/>
      <c r="M63" s="265"/>
      <c r="N63" s="265"/>
      <c r="O63" s="265"/>
      <c r="P63" s="265"/>
      <c r="Q63" s="265"/>
      <c r="R63" s="265"/>
      <c r="S63" s="606"/>
      <c r="T63" s="606"/>
      <c r="U63" s="606"/>
      <c r="V63" s="606"/>
      <c r="W63" s="606"/>
      <c r="X63" s="606"/>
      <c r="Y63" s="606"/>
      <c r="Z63" s="606"/>
      <c r="AA63" s="606"/>
      <c r="AB63" s="606"/>
      <c r="AC63" s="606"/>
      <c r="AD63" s="280"/>
      <c r="AE63" s="281"/>
      <c r="AF63" s="389"/>
      <c r="AG63" s="282"/>
      <c r="AH63" s="283"/>
      <c r="AI63" s="277" t="str">
        <f aca="false">Con!E44</f>
        <v>Supervisor Calzado</v>
      </c>
      <c r="AJ63" s="278" t="str">
        <f aca="false">Con!J20</f>
        <v>-</v>
      </c>
    </row>
    <row r="64" s="279" customFormat="true" ht="30" hidden="false" customHeight="true" outlineLevel="0" collapsed="false">
      <c r="A64" s="263" t="n">
        <v>5</v>
      </c>
      <c r="B64" s="532"/>
      <c r="C64" s="532"/>
      <c r="D64" s="532"/>
      <c r="E64" s="532"/>
      <c r="F64" s="532"/>
      <c r="G64" s="532"/>
      <c r="H64" s="532"/>
      <c r="I64" s="532"/>
      <c r="J64" s="532"/>
      <c r="K64" s="532"/>
      <c r="L64" s="607" t="s">
        <v>850</v>
      </c>
      <c r="M64" s="607"/>
      <c r="N64" s="607"/>
      <c r="O64" s="607"/>
      <c r="P64" s="607"/>
      <c r="Q64" s="607"/>
      <c r="R64" s="607"/>
      <c r="S64" s="605"/>
      <c r="T64" s="605"/>
      <c r="U64" s="605"/>
      <c r="V64" s="605"/>
      <c r="W64" s="605"/>
      <c r="X64" s="605"/>
      <c r="Y64" s="605"/>
      <c r="Z64" s="605"/>
      <c r="AA64" s="605"/>
      <c r="AB64" s="605"/>
      <c r="AC64" s="605"/>
      <c r="AD64" s="258" t="s">
        <v>851</v>
      </c>
      <c r="AE64" s="259"/>
      <c r="AF64" s="392"/>
      <c r="AG64" s="260"/>
      <c r="AH64" s="261"/>
      <c r="AI64" s="271" t="str">
        <f aca="false">Con!E45</f>
        <v>Imagen</v>
      </c>
      <c r="AJ64" s="272" t="str">
        <f aca="false">Con!F45</f>
        <v>-</v>
      </c>
      <c r="AMG64" s="255"/>
      <c r="AMH64" s="255"/>
      <c r="AMI64" s="255"/>
      <c r="AMJ64" s="255"/>
    </row>
    <row r="65" s="255" customFormat="true" ht="30" hidden="false" customHeight="true" outlineLevel="0" collapsed="false">
      <c r="A65" s="273" t="n">
        <v>6</v>
      </c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607"/>
      <c r="M65" s="607"/>
      <c r="N65" s="607"/>
      <c r="O65" s="607"/>
      <c r="P65" s="607"/>
      <c r="Q65" s="607"/>
      <c r="R65" s="607"/>
      <c r="S65" s="606"/>
      <c r="T65" s="606"/>
      <c r="U65" s="606"/>
      <c r="V65" s="606"/>
      <c r="W65" s="606"/>
      <c r="X65" s="606"/>
      <c r="Y65" s="606"/>
      <c r="Z65" s="606"/>
      <c r="AA65" s="606"/>
      <c r="AB65" s="606"/>
      <c r="AC65" s="606"/>
      <c r="AD65" s="267"/>
      <c r="AE65" s="268"/>
      <c r="AG65" s="269"/>
      <c r="AH65" s="270"/>
      <c r="AI65" s="277" t="str">
        <f aca="false">Con!E46</f>
        <v>Recibo</v>
      </c>
      <c r="AJ65" s="278" t="str">
        <f aca="false">Con!F46</f>
        <v>-</v>
      </c>
    </row>
    <row r="66" s="255" customFormat="true" ht="30" hidden="false" customHeight="true" outlineLevel="0" collapsed="false">
      <c r="A66" s="263" t="n">
        <v>7</v>
      </c>
      <c r="B66" s="532"/>
      <c r="C66" s="532"/>
      <c r="D66" s="532"/>
      <c r="E66" s="532"/>
      <c r="F66" s="532"/>
      <c r="G66" s="532"/>
      <c r="H66" s="532"/>
      <c r="I66" s="532"/>
      <c r="J66" s="532"/>
      <c r="K66" s="532"/>
      <c r="L66" s="607"/>
      <c r="M66" s="607"/>
      <c r="N66" s="607"/>
      <c r="O66" s="607"/>
      <c r="P66" s="607"/>
      <c r="Q66" s="607"/>
      <c r="R66" s="607"/>
      <c r="S66" s="605"/>
      <c r="T66" s="605"/>
      <c r="U66" s="605"/>
      <c r="V66" s="605"/>
      <c r="W66" s="605"/>
      <c r="X66" s="605"/>
      <c r="Y66" s="605"/>
      <c r="Z66" s="605"/>
      <c r="AA66" s="605"/>
      <c r="AB66" s="605"/>
      <c r="AC66" s="605"/>
      <c r="AD66" s="275"/>
      <c r="AE66" s="268"/>
      <c r="AH66" s="276"/>
      <c r="AI66" s="271" t="str">
        <f aca="false">Con!E47</f>
        <v>Sistemas</v>
      </c>
      <c r="AJ66" s="272" t="str">
        <f aca="false">Con!F47</f>
        <v>-</v>
      </c>
    </row>
    <row r="67" s="255" customFormat="true" ht="27.75" hidden="false" customHeight="true" outlineLevel="0" collapsed="false">
      <c r="A67" s="273" t="n">
        <v>8</v>
      </c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86" t="s">
        <v>852</v>
      </c>
      <c r="M67" s="286"/>
      <c r="N67" s="286"/>
      <c r="O67" s="286"/>
      <c r="P67" s="286"/>
      <c r="Q67" s="286"/>
      <c r="R67" s="286"/>
      <c r="S67" s="606"/>
      <c r="T67" s="606"/>
      <c r="U67" s="606"/>
      <c r="V67" s="606"/>
      <c r="W67" s="606"/>
      <c r="X67" s="606"/>
      <c r="Y67" s="606"/>
      <c r="Z67" s="606"/>
      <c r="AA67" s="606"/>
      <c r="AB67" s="606"/>
      <c r="AC67" s="606"/>
      <c r="AD67" s="275"/>
      <c r="AE67" s="268"/>
      <c r="AH67" s="276"/>
      <c r="AI67" s="277" t="str">
        <f aca="false">Con!E48</f>
        <v>Indicadores</v>
      </c>
      <c r="AJ67" s="278" t="str">
        <f aca="false">Con!F48</f>
        <v>-</v>
      </c>
    </row>
    <row r="68" s="255" customFormat="true" ht="27.75" hidden="false" customHeight="true" outlineLevel="0" collapsed="false">
      <c r="A68" s="263" t="n">
        <v>9</v>
      </c>
      <c r="B68" s="532"/>
      <c r="C68" s="532"/>
      <c r="D68" s="532"/>
      <c r="E68" s="532"/>
      <c r="F68" s="532"/>
      <c r="G68" s="532"/>
      <c r="H68" s="532"/>
      <c r="I68" s="532"/>
      <c r="J68" s="532"/>
      <c r="K68" s="532"/>
      <c r="L68" s="286"/>
      <c r="M68" s="286"/>
      <c r="N68" s="286"/>
      <c r="O68" s="286"/>
      <c r="P68" s="286"/>
      <c r="Q68" s="286"/>
      <c r="R68" s="286"/>
      <c r="S68" s="658"/>
      <c r="T68" s="658"/>
      <c r="U68" s="658"/>
      <c r="V68" s="658"/>
      <c r="W68" s="658"/>
      <c r="X68" s="658"/>
      <c r="Y68" s="658"/>
      <c r="Z68" s="658"/>
      <c r="AA68" s="658"/>
      <c r="AB68" s="658"/>
      <c r="AC68" s="658"/>
      <c r="AD68" s="280"/>
      <c r="AE68" s="281"/>
      <c r="AF68" s="389"/>
      <c r="AG68" s="282"/>
      <c r="AH68" s="283"/>
      <c r="AI68" s="288" t="s">
        <v>853</v>
      </c>
      <c r="AJ68" s="289" t="str">
        <f aca="false">IF(COUNT(AJ60:AJ67)&gt;0,AVERAGE(AJ60:AJ67),"-")</f>
        <v>-</v>
      </c>
    </row>
    <row r="69" s="255" customFormat="true" ht="18.75" hidden="false" customHeight="true" outlineLevel="0" collapsed="false">
      <c r="B69" s="659"/>
      <c r="C69" s="659"/>
      <c r="D69" s="659"/>
      <c r="E69" s="659"/>
      <c r="F69" s="659"/>
      <c r="G69" s="659"/>
      <c r="H69" s="659"/>
      <c r="L69" s="293"/>
      <c r="M69" s="293"/>
      <c r="N69" s="293"/>
      <c r="O69" s="293"/>
      <c r="P69" s="293"/>
      <c r="Q69" s="293"/>
      <c r="R69" s="293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  <c r="AC69" s="294"/>
      <c r="AD69" s="258" t="s">
        <v>854</v>
      </c>
      <c r="AE69" s="259"/>
      <c r="AF69" s="260"/>
      <c r="AG69" s="260"/>
      <c r="AH69" s="261"/>
    </row>
    <row r="70" s="255" customFormat="true" ht="18.75" hidden="false" customHeight="true" outlineLevel="0" collapsed="false">
      <c r="B70" s="659"/>
      <c r="C70" s="659"/>
      <c r="D70" s="659"/>
      <c r="E70" s="659"/>
      <c r="F70" s="659"/>
      <c r="G70" s="659"/>
      <c r="H70" s="659"/>
      <c r="L70" s="293"/>
      <c r="M70" s="293"/>
      <c r="N70" s="293"/>
      <c r="O70" s="293"/>
      <c r="P70" s="293"/>
      <c r="Q70" s="293"/>
      <c r="R70" s="293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67"/>
      <c r="AE70" s="268"/>
      <c r="AG70" s="269"/>
      <c r="AH70" s="270"/>
    </row>
    <row r="71" s="255" customFormat="true" ht="18.75" hidden="false" customHeight="true" outlineLevel="0" collapsed="false">
      <c r="B71" s="564"/>
      <c r="C71" s="564"/>
      <c r="D71" s="564"/>
      <c r="E71" s="564"/>
      <c r="F71" s="564"/>
      <c r="G71" s="564"/>
      <c r="H71" s="564"/>
      <c r="I71" s="291"/>
      <c r="J71" s="291"/>
      <c r="K71" s="291"/>
      <c r="L71" s="293"/>
      <c r="M71" s="293"/>
      <c r="N71" s="293"/>
      <c r="O71" s="293"/>
      <c r="P71" s="293"/>
      <c r="Q71" s="293"/>
      <c r="R71" s="293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  <c r="AD71" s="275"/>
      <c r="AE71" s="268"/>
      <c r="AH71" s="276"/>
    </row>
    <row r="72" s="255" customFormat="true" ht="41.25" hidden="false" customHeight="true" outlineLevel="0" collapsed="false">
      <c r="B72" s="659"/>
      <c r="C72" s="659"/>
      <c r="D72" s="659"/>
      <c r="E72" s="659"/>
      <c r="F72" s="659"/>
      <c r="G72" s="659"/>
      <c r="H72" s="659"/>
      <c r="L72" s="296"/>
      <c r="M72" s="296"/>
      <c r="N72" s="296"/>
      <c r="O72" s="296"/>
      <c r="P72" s="296"/>
      <c r="Q72" s="296"/>
      <c r="R72" s="296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75"/>
      <c r="AE72" s="268"/>
      <c r="AH72" s="276"/>
    </row>
    <row r="73" s="255" customFormat="true" ht="18.75" hidden="false" customHeight="true" outlineLevel="0" collapsed="false">
      <c r="B73" s="294"/>
      <c r="C73" s="294"/>
      <c r="D73" s="294"/>
      <c r="E73" s="294"/>
      <c r="F73" s="294"/>
      <c r="G73" s="294"/>
      <c r="H73" s="294"/>
      <c r="I73" s="295"/>
      <c r="J73" s="295"/>
      <c r="K73" s="295"/>
      <c r="L73" s="296"/>
      <c r="M73" s="296"/>
      <c r="N73" s="296"/>
      <c r="O73" s="296"/>
      <c r="P73" s="296"/>
      <c r="Q73" s="296"/>
      <c r="R73" s="296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80"/>
      <c r="AE73" s="281"/>
      <c r="AF73" s="389"/>
      <c r="AG73" s="282"/>
      <c r="AH73" s="283"/>
    </row>
    <row r="74" s="255" customFormat="true" ht="12.75" hidden="false" customHeight="true" outlineLevel="0" collapsed="false">
      <c r="B74" s="294"/>
      <c r="C74" s="294"/>
      <c r="D74" s="294"/>
      <c r="E74" s="294"/>
      <c r="F74" s="294"/>
      <c r="G74" s="294"/>
      <c r="H74" s="294"/>
      <c r="I74" s="295"/>
      <c r="J74" s="295"/>
      <c r="K74" s="295"/>
      <c r="L74" s="296"/>
      <c r="M74" s="296"/>
      <c r="N74" s="296"/>
      <c r="O74" s="296"/>
      <c r="P74" s="296"/>
      <c r="Q74" s="296"/>
      <c r="R74" s="296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58" t="s">
        <v>855</v>
      </c>
      <c r="AE74" s="259"/>
      <c r="AF74" s="260"/>
      <c r="AG74" s="260"/>
      <c r="AH74" s="261"/>
    </row>
    <row r="75" s="255" customFormat="true" ht="30.75" hidden="false" customHeight="true" outlineLevel="0" collapsed="false">
      <c r="B75" s="294"/>
      <c r="C75" s="294"/>
      <c r="D75" s="294"/>
      <c r="E75" s="294"/>
      <c r="F75" s="294"/>
      <c r="G75" s="294"/>
      <c r="H75" s="294"/>
      <c r="I75" s="295"/>
      <c r="J75" s="295"/>
      <c r="K75" s="295"/>
      <c r="L75" s="296"/>
      <c r="M75" s="296"/>
      <c r="N75" s="296"/>
      <c r="O75" s="296"/>
      <c r="P75" s="296"/>
      <c r="Q75" s="296"/>
      <c r="R75" s="296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  <c r="AC75" s="294"/>
      <c r="AD75" s="267"/>
      <c r="AE75" s="268"/>
      <c r="AG75" s="269"/>
      <c r="AH75" s="270"/>
    </row>
    <row r="76" s="255" customFormat="true" ht="21" hidden="false" customHeight="false" outlineLevel="0" collapsed="false">
      <c r="A76" s="26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8"/>
      <c r="S76" s="268"/>
      <c r="T76" s="268"/>
      <c r="U76" s="268"/>
      <c r="V76" s="268"/>
      <c r="AA76" s="268"/>
      <c r="AB76" s="268"/>
      <c r="AC76" s="268"/>
      <c r="AD76" s="275"/>
      <c r="AE76" s="268"/>
      <c r="AH76" s="276"/>
    </row>
    <row r="77" s="255" customFormat="true" ht="21" hidden="false" customHeight="false" outlineLevel="0" collapsed="false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AA77" s="268"/>
      <c r="AB77" s="268"/>
      <c r="AC77" s="268"/>
      <c r="AD77" s="280"/>
      <c r="AE77" s="281"/>
      <c r="AF77" s="389"/>
      <c r="AG77" s="282"/>
      <c r="AH77" s="283"/>
    </row>
    <row r="78" s="255" customFormat="true" ht="21" hidden="false" customHeight="false" outlineLevel="0" collapsed="false"/>
    <row r="79" s="255" customFormat="true" ht="21" hidden="false" customHeight="false" outlineLevel="0" collapsed="false">
      <c r="A79" s="307" t="s">
        <v>857</v>
      </c>
    </row>
    <row r="80" s="255" customFormat="true" ht="21" hidden="false" customHeight="false" outlineLevel="0" collapsed="false"/>
    <row r="81" s="255" customFormat="true" ht="21" hidden="false" customHeight="false" outlineLevel="0" collapsed="false">
      <c r="A81" s="307"/>
      <c r="B81" s="307"/>
      <c r="C81" s="307"/>
      <c r="D81" s="308"/>
      <c r="E81" s="308"/>
      <c r="G81" s="308" t="s">
        <v>858</v>
      </c>
      <c r="H81" s="307"/>
      <c r="I81" s="307"/>
      <c r="J81" s="307"/>
      <c r="K81" s="307"/>
      <c r="L81" s="307"/>
      <c r="M81" s="307"/>
      <c r="N81" s="308"/>
      <c r="O81" s="308"/>
      <c r="P81" s="308"/>
      <c r="Q81" s="308"/>
      <c r="R81" s="307"/>
      <c r="S81" s="308" t="s">
        <v>859</v>
      </c>
      <c r="T81" s="307"/>
      <c r="U81" s="307"/>
      <c r="V81" s="307"/>
      <c r="W81" s="307"/>
      <c r="X81" s="307"/>
      <c r="Y81" s="307"/>
      <c r="Z81" s="307"/>
      <c r="AA81" s="307"/>
      <c r="AB81" s="307"/>
      <c r="AC81" s="310"/>
      <c r="AD81" s="310"/>
      <c r="AE81" s="310"/>
      <c r="AF81" s="307"/>
      <c r="AG81" s="308" t="s">
        <v>859</v>
      </c>
      <c r="AH81" s="308"/>
      <c r="AI81" s="308"/>
      <c r="AJ81" s="308"/>
      <c r="AMG81" s="0"/>
      <c r="AMH81" s="0"/>
      <c r="AMI81" s="0"/>
      <c r="AMJ81" s="0"/>
    </row>
    <row r="82" s="255" customFormat="true" ht="21" hidden="false" customHeight="false" outlineLevel="0" collapsed="false">
      <c r="B82" s="308" t="s">
        <v>377</v>
      </c>
      <c r="C82" s="307"/>
      <c r="D82" s="308"/>
      <c r="E82" s="308"/>
      <c r="G82" s="308" t="s">
        <v>860</v>
      </c>
      <c r="H82" s="307"/>
      <c r="I82" s="307"/>
      <c r="J82" s="307"/>
      <c r="K82" s="307"/>
      <c r="L82" s="307"/>
      <c r="M82" s="307"/>
      <c r="N82" s="308"/>
      <c r="O82" s="308"/>
      <c r="P82" s="308"/>
      <c r="Q82" s="308"/>
      <c r="R82" s="307"/>
      <c r="S82" s="308" t="s">
        <v>226</v>
      </c>
      <c r="T82" s="307"/>
      <c r="U82" s="268"/>
      <c r="V82" s="268"/>
      <c r="W82" s="307" t="s">
        <v>861</v>
      </c>
      <c r="X82" s="268"/>
      <c r="Y82" s="268"/>
      <c r="Z82" s="268"/>
      <c r="AA82" s="307"/>
      <c r="AB82" s="311" t="s">
        <v>715</v>
      </c>
      <c r="AC82" s="311"/>
      <c r="AD82" s="268"/>
      <c r="AE82" s="268"/>
      <c r="AF82" s="268"/>
      <c r="AG82" s="308" t="s">
        <v>862</v>
      </c>
      <c r="AH82" s="308"/>
      <c r="AI82" s="308"/>
      <c r="AJ82" s="312" t="s">
        <v>863</v>
      </c>
      <c r="AMG82" s="0"/>
      <c r="AMH82" s="0"/>
      <c r="AMI82" s="0"/>
      <c r="AMJ82" s="0"/>
    </row>
  </sheetData>
  <mergeCells count="62">
    <mergeCell ref="A1:C3"/>
    <mergeCell ref="D1:AG3"/>
    <mergeCell ref="AH1:AJ1"/>
    <mergeCell ref="AH2:AJ2"/>
    <mergeCell ref="AH3:AJ3"/>
    <mergeCell ref="R4:U4"/>
    <mergeCell ref="AE4:AF4"/>
    <mergeCell ref="AI4:AJ4"/>
    <mergeCell ref="R5:U5"/>
    <mergeCell ref="R6:U6"/>
    <mergeCell ref="D7:R7"/>
    <mergeCell ref="S7:AF7"/>
    <mergeCell ref="A32:C32"/>
    <mergeCell ref="D32:R32"/>
    <mergeCell ref="S32:AF32"/>
    <mergeCell ref="A33:B54"/>
    <mergeCell ref="A55:C55"/>
    <mergeCell ref="AG55:AH55"/>
    <mergeCell ref="A56:C56"/>
    <mergeCell ref="AG56:AH57"/>
    <mergeCell ref="A57:C57"/>
    <mergeCell ref="D57:R57"/>
    <mergeCell ref="B59:H59"/>
    <mergeCell ref="L59:R59"/>
    <mergeCell ref="S59:AC59"/>
    <mergeCell ref="B60:J60"/>
    <mergeCell ref="L60:R63"/>
    <mergeCell ref="S60:AC60"/>
    <mergeCell ref="B61:J61"/>
    <mergeCell ref="S61:AC61"/>
    <mergeCell ref="B62:J62"/>
    <mergeCell ref="S62:AC62"/>
    <mergeCell ref="B63:J63"/>
    <mergeCell ref="S63:AC63"/>
    <mergeCell ref="B64:J64"/>
    <mergeCell ref="L64:R66"/>
    <mergeCell ref="S64:AC64"/>
    <mergeCell ref="B65:J65"/>
    <mergeCell ref="S65:AC65"/>
    <mergeCell ref="B66:J66"/>
    <mergeCell ref="S66:AC66"/>
    <mergeCell ref="B67:J67"/>
    <mergeCell ref="L67:R68"/>
    <mergeCell ref="S67:AC67"/>
    <mergeCell ref="B68:J68"/>
    <mergeCell ref="S68:AC68"/>
    <mergeCell ref="B69:H69"/>
    <mergeCell ref="S69:AC69"/>
    <mergeCell ref="B70:H70"/>
    <mergeCell ref="S70:AC70"/>
    <mergeCell ref="B71:H71"/>
    <mergeCell ref="S71:AC71"/>
    <mergeCell ref="B72:H72"/>
    <mergeCell ref="L72:R72"/>
    <mergeCell ref="S72:AC72"/>
    <mergeCell ref="B73:H73"/>
    <mergeCell ref="L73:R75"/>
    <mergeCell ref="S73:AC73"/>
    <mergeCell ref="B74:H74"/>
    <mergeCell ref="S74:AC74"/>
    <mergeCell ref="B75:H75"/>
    <mergeCell ref="S75:AC75"/>
  </mergeCells>
  <printOptions headings="false" gridLines="false" gridLinesSet="true" horizontalCentered="false" verticalCentered="false"/>
  <pageMargins left="0.25" right="0.25" top="0.220138888888889" bottom="0.320138888888889" header="0.511805555555555" footer="0.511805555555555"/>
  <pageSetup paperSize="1" scale="22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M53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A19" activeCellId="0" sqref="A19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4.71"/>
    <col collapsed="false" customWidth="true" hidden="false" outlineLevel="0" max="3" min="3" style="0" width="58.29"/>
    <col collapsed="false" customWidth="true" hidden="false" outlineLevel="0" max="5" min="4" style="67" width="15.71"/>
    <col collapsed="false" customWidth="true" hidden="false" outlineLevel="0" max="6" min="6" style="67" width="19.85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8.85"/>
    <col collapsed="false" customWidth="true" hidden="false" outlineLevel="0" max="11" min="10" style="67" width="15"/>
    <col collapsed="false" customWidth="true" hidden="false" outlineLevel="0" max="12" min="12" style="0" width="10.99"/>
    <col collapsed="false" customWidth="true" hidden="false" outlineLevel="0" max="13" min="13" style="0" width="34.13"/>
  </cols>
  <sheetData>
    <row r="1" s="403" customFormat="true" ht="48.75" hidden="false" customHeight="true" outlineLevel="0" collapsed="false">
      <c r="A1" s="71"/>
      <c r="B1" s="71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71"/>
      <c r="B2" s="71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71"/>
      <c r="B3" s="71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71"/>
      <c r="B4" s="71"/>
      <c r="C4" s="317" t="s">
        <v>866</v>
      </c>
      <c r="D4" s="318" t="str">
        <f aca="false">DCon!D4</f>
        <v>Confort</v>
      </c>
      <c r="E4" s="318"/>
      <c r="F4" s="318"/>
      <c r="G4" s="319" t="n">
        <f aca="false">DCon!AG4</f>
        <v>46204</v>
      </c>
      <c r="H4" s="319"/>
      <c r="I4" s="319"/>
      <c r="J4" s="319"/>
      <c r="K4" s="319"/>
      <c r="L4" s="320"/>
      <c r="M4" s="321"/>
    </row>
    <row r="5" customFormat="false" ht="64.5" hidden="false" customHeight="true" outlineLevel="0" collapsed="false">
      <c r="A5" s="323" t="s">
        <v>867</v>
      </c>
      <c r="B5" s="323" t="s">
        <v>868</v>
      </c>
      <c r="C5" s="323" t="s">
        <v>869</v>
      </c>
      <c r="D5" s="323" t="s">
        <v>870</v>
      </c>
      <c r="E5" s="323" t="s">
        <v>871</v>
      </c>
      <c r="F5" s="323" t="s">
        <v>872</v>
      </c>
      <c r="G5" s="323" t="s">
        <v>728</v>
      </c>
      <c r="H5" s="323" t="s">
        <v>873</v>
      </c>
      <c r="I5" s="323" t="s">
        <v>874</v>
      </c>
      <c r="J5" s="323" t="s">
        <v>875</v>
      </c>
      <c r="K5" s="324" t="s">
        <v>876</v>
      </c>
      <c r="L5" s="324" t="s">
        <v>877</v>
      </c>
      <c r="M5" s="323" t="s">
        <v>878</v>
      </c>
    </row>
    <row r="6" s="268" customFormat="true" ht="42.75" hidden="false" customHeight="true" outlineLevel="0" collapsed="false">
      <c r="A6" s="325" t="n">
        <v>1</v>
      </c>
      <c r="B6" s="326" t="s">
        <v>226</v>
      </c>
      <c r="C6" s="327" t="s">
        <v>879</v>
      </c>
      <c r="D6" s="328" t="n">
        <v>0.0138888888888889</v>
      </c>
      <c r="E6" s="329" t="n">
        <f aca="false">DCon!AF31-DCon!AF55</f>
        <v>0</v>
      </c>
      <c r="F6" s="330" t="n">
        <f aca="false">D6*E6</f>
        <v>0</v>
      </c>
      <c r="G6" s="331"/>
      <c r="H6" s="332" t="n">
        <v>0.583333333333333</v>
      </c>
      <c r="I6" s="332" t="str">
        <f aca="false">IF(E6=0,"",H$6+F6)</f>
        <v/>
      </c>
      <c r="J6" s="333"/>
      <c r="K6" s="334"/>
      <c r="L6" s="335" t="str">
        <f aca="false">IF(E6=0,"",K6/E6)</f>
        <v/>
      </c>
      <c r="M6" s="333"/>
    </row>
    <row r="7" s="268" customFormat="true" ht="42.75" hidden="false" customHeight="true" outlineLevel="0" collapsed="false">
      <c r="A7" s="325" t="n">
        <v>3</v>
      </c>
      <c r="B7" s="326"/>
      <c r="C7" s="327" t="s">
        <v>827</v>
      </c>
      <c r="D7" s="328" t="n">
        <v>0.00694444444444444</v>
      </c>
      <c r="E7" s="329" t="n">
        <f aca="false">DCon!AA31-DCon!AA55</f>
        <v>0</v>
      </c>
      <c r="F7" s="330" t="n">
        <f aca="false">D7*E7</f>
        <v>0</v>
      </c>
      <c r="G7" s="331"/>
      <c r="H7" s="332"/>
      <c r="I7" s="332" t="str">
        <f aca="false">IF(E7=0,"",H$6+F7)</f>
        <v/>
      </c>
      <c r="J7" s="333"/>
      <c r="K7" s="334"/>
      <c r="L7" s="335" t="str">
        <f aca="false">IF(E7=0,"",K7/E7)</f>
        <v/>
      </c>
      <c r="M7" s="333"/>
    </row>
    <row r="8" s="268" customFormat="true" ht="42.75" hidden="false" customHeight="true" outlineLevel="0" collapsed="false">
      <c r="A8" s="325" t="n">
        <v>4</v>
      </c>
      <c r="B8" s="326"/>
      <c r="C8" s="327" t="s">
        <v>880</v>
      </c>
      <c r="D8" s="328" t="n">
        <v>1.00694444444444</v>
      </c>
      <c r="E8" s="329" t="n">
        <f aca="false">DCon!AB31-DCon!AB55</f>
        <v>0</v>
      </c>
      <c r="F8" s="330" t="n">
        <f aca="false">D8*E8</f>
        <v>0</v>
      </c>
      <c r="G8" s="331"/>
      <c r="H8" s="332"/>
      <c r="I8" s="332" t="str">
        <f aca="false">IF(E8=0,"",H$6+F8)</f>
        <v/>
      </c>
      <c r="J8" s="333"/>
      <c r="K8" s="334"/>
      <c r="L8" s="335" t="str">
        <f aca="false">IF(E8=0,"",K8/E8)</f>
        <v/>
      </c>
      <c r="M8" s="333"/>
    </row>
    <row r="9" s="268" customFormat="true" ht="42.75" hidden="false" customHeight="true" outlineLevel="0" collapsed="false">
      <c r="A9" s="325" t="n">
        <v>5</v>
      </c>
      <c r="B9" s="326"/>
      <c r="C9" s="327" t="s">
        <v>881</v>
      </c>
      <c r="D9" s="328" t="n">
        <v>1.00694444444444</v>
      </c>
      <c r="E9" s="557" t="n">
        <f aca="false">DCon!X31-DCon!X55</f>
        <v>0</v>
      </c>
      <c r="F9" s="330" t="n">
        <f aca="false">D9*E9</f>
        <v>0</v>
      </c>
      <c r="G9" s="331"/>
      <c r="H9" s="332"/>
      <c r="I9" s="332" t="str">
        <f aca="false">IF(E9=0,"",H$6+F9)</f>
        <v/>
      </c>
      <c r="J9" s="333"/>
      <c r="K9" s="334"/>
      <c r="L9" s="335" t="str">
        <f aca="false">IF(E9=0,"",K9/E9)</f>
        <v/>
      </c>
      <c r="M9" s="333"/>
    </row>
    <row r="10" s="268" customFormat="true" ht="42.75" hidden="false" customHeight="true" outlineLevel="0" collapsed="false">
      <c r="A10" s="325" t="n">
        <v>6</v>
      </c>
      <c r="B10" s="326"/>
      <c r="C10" s="327" t="s">
        <v>882</v>
      </c>
      <c r="D10" s="328" t="n">
        <v>1.00694444444444</v>
      </c>
      <c r="E10" s="557" t="n">
        <f aca="false">DCon!Y31-DCon!Y55</f>
        <v>0</v>
      </c>
      <c r="F10" s="330" t="n">
        <f aca="false">D10*E10</f>
        <v>0</v>
      </c>
      <c r="G10" s="331"/>
      <c r="H10" s="332"/>
      <c r="I10" s="332" t="str">
        <f aca="false">IF(E10=0,"",H$6+F10)</f>
        <v/>
      </c>
      <c r="J10" s="333"/>
      <c r="K10" s="334"/>
      <c r="L10" s="335" t="str">
        <f aca="false">IF(E10=0,"",K10/E10)</f>
        <v/>
      </c>
      <c r="M10" s="333"/>
    </row>
    <row r="11" s="268" customFormat="true" ht="42.75" hidden="false" customHeight="true" outlineLevel="0" collapsed="false">
      <c r="A11" s="325" t="n">
        <v>7</v>
      </c>
      <c r="B11" s="326"/>
      <c r="C11" s="327" t="s">
        <v>883</v>
      </c>
      <c r="D11" s="328" t="n">
        <v>1.00694444444444</v>
      </c>
      <c r="E11" s="557" t="n">
        <f aca="false">DCon!Z31-DCon!Z55</f>
        <v>0</v>
      </c>
      <c r="F11" s="330" t="n">
        <f aca="false">D11*E11</f>
        <v>0</v>
      </c>
      <c r="G11" s="331"/>
      <c r="H11" s="332"/>
      <c r="I11" s="332" t="str">
        <f aca="false">IF(E11=0,"",H$6+F11)</f>
        <v/>
      </c>
      <c r="J11" s="333"/>
      <c r="K11" s="334"/>
      <c r="L11" s="335" t="str">
        <f aca="false">IF(E11=0,"",K11/E11)</f>
        <v/>
      </c>
      <c r="M11" s="333"/>
    </row>
    <row r="12" s="268" customFormat="true" ht="42.75" hidden="false" customHeight="true" outlineLevel="0" collapsed="false">
      <c r="A12" s="325" t="n">
        <v>8</v>
      </c>
      <c r="B12" s="326"/>
      <c r="C12" s="558" t="s">
        <v>884</v>
      </c>
      <c r="D12" s="328" t="n">
        <v>0.00694444444444444</v>
      </c>
      <c r="E12" s="329" t="n">
        <f aca="false">DCon!W31-DCon!W55</f>
        <v>0</v>
      </c>
      <c r="F12" s="330" t="n">
        <f aca="false">D12*E12</f>
        <v>0</v>
      </c>
      <c r="G12" s="331"/>
      <c r="H12" s="332"/>
      <c r="I12" s="332" t="str">
        <f aca="false">IF(E12=0,"",H$6+F12)</f>
        <v/>
      </c>
      <c r="J12" s="333"/>
      <c r="K12" s="334"/>
      <c r="L12" s="335" t="str">
        <f aca="false">IF(E12=0,"",K12/E12)</f>
        <v/>
      </c>
      <c r="M12" s="333"/>
    </row>
    <row r="13" s="268" customFormat="true" ht="42.75" hidden="false" customHeight="true" outlineLevel="0" collapsed="false">
      <c r="A13" s="325" t="n">
        <v>9</v>
      </c>
      <c r="B13" s="326"/>
      <c r="C13" s="558" t="s">
        <v>885</v>
      </c>
      <c r="D13" s="328" t="n">
        <v>0.00694444444444444</v>
      </c>
      <c r="E13" s="329" t="n">
        <f aca="false">DCon!AD31-DCon!AD55</f>
        <v>0</v>
      </c>
      <c r="F13" s="330" t="n">
        <f aca="false">D13*E13</f>
        <v>0</v>
      </c>
      <c r="G13" s="331"/>
      <c r="H13" s="332"/>
      <c r="I13" s="332" t="str">
        <f aca="false">IF(E13=0,"",H$6+F13)</f>
        <v/>
      </c>
      <c r="J13" s="333"/>
      <c r="K13" s="334"/>
      <c r="L13" s="335" t="str">
        <f aca="false">IF(E13=0,"",K13/E13)</f>
        <v/>
      </c>
      <c r="M13" s="333"/>
    </row>
    <row r="14" s="268" customFormat="true" ht="42.75" hidden="false" customHeight="true" outlineLevel="0" collapsed="false">
      <c r="A14" s="325" t="n">
        <v>10</v>
      </c>
      <c r="B14" s="326"/>
      <c r="C14" s="558" t="s">
        <v>886</v>
      </c>
      <c r="D14" s="328" t="n">
        <v>0.00694444444444444</v>
      </c>
      <c r="E14" s="329" t="n">
        <f aca="false">DCon!AE31-DCon!AE55</f>
        <v>0</v>
      </c>
      <c r="F14" s="330" t="n">
        <f aca="false">D14*E14</f>
        <v>0</v>
      </c>
      <c r="G14" s="331"/>
      <c r="H14" s="332"/>
      <c r="I14" s="332" t="str">
        <f aca="false">IF(E14=0,"",H$6+F14)</f>
        <v/>
      </c>
      <c r="J14" s="333"/>
      <c r="K14" s="334"/>
      <c r="L14" s="335" t="str">
        <f aca="false">IF(E14=0,"",K14/E14)</f>
        <v/>
      </c>
      <c r="M14" s="333"/>
    </row>
    <row r="15" s="268" customFormat="true" ht="42.75" hidden="false" customHeight="true" outlineLevel="0" collapsed="false">
      <c r="A15" s="325" t="n">
        <v>11</v>
      </c>
      <c r="B15" s="326"/>
      <c r="C15" s="558" t="s">
        <v>829</v>
      </c>
      <c r="D15" s="328" t="n">
        <v>0.00694444444444444</v>
      </c>
      <c r="E15" s="329" t="n">
        <f aca="false">DCon!AC31-DCon!AC55</f>
        <v>0</v>
      </c>
      <c r="F15" s="330" t="n">
        <f aca="false">D15*E15</f>
        <v>0</v>
      </c>
      <c r="G15" s="331"/>
      <c r="H15" s="332"/>
      <c r="I15" s="332" t="str">
        <f aca="false">IF(E15=0,"",H$6+F15)</f>
        <v/>
      </c>
      <c r="J15" s="333"/>
      <c r="K15" s="334"/>
      <c r="L15" s="335" t="str">
        <f aca="false">IF(E15=0,"",K15/E15)</f>
        <v/>
      </c>
      <c r="M15" s="333"/>
    </row>
    <row r="16" s="268" customFormat="true" ht="49.5" hidden="false" customHeight="true" outlineLevel="0" collapsed="false">
      <c r="A16" s="325" t="n">
        <v>12</v>
      </c>
      <c r="B16" s="326" t="s">
        <v>887</v>
      </c>
      <c r="C16" s="558" t="s">
        <v>888</v>
      </c>
      <c r="D16" s="342" t="n">
        <v>0.00208333333333333</v>
      </c>
      <c r="E16" s="329" t="n">
        <f aca="false">DCon!F31-DCon!F55</f>
        <v>0</v>
      </c>
      <c r="F16" s="330" t="n">
        <f aca="false">D16*E16</f>
        <v>0</v>
      </c>
      <c r="G16" s="331"/>
      <c r="H16" s="332"/>
      <c r="I16" s="332" t="str">
        <f aca="false">IF(E16=0,"",H$6+F16)</f>
        <v/>
      </c>
      <c r="J16" s="333"/>
      <c r="K16" s="334"/>
      <c r="L16" s="335" t="str">
        <f aca="false">IF(E16=0,"",K16/E16)</f>
        <v/>
      </c>
      <c r="M16" s="333"/>
    </row>
    <row r="17" s="268" customFormat="true" ht="49.5" hidden="false" customHeight="true" outlineLevel="0" collapsed="false">
      <c r="A17" s="325" t="n">
        <v>13</v>
      </c>
      <c r="B17" s="326"/>
      <c r="C17" s="340" t="s">
        <v>889</v>
      </c>
      <c r="D17" s="328" t="n">
        <v>0.0138888888888889</v>
      </c>
      <c r="E17" s="329" t="n">
        <f aca="false">DCon!I31-DCon!I55</f>
        <v>0</v>
      </c>
      <c r="F17" s="330" t="n">
        <f aca="false">D17*E17</f>
        <v>0</v>
      </c>
      <c r="G17" s="331"/>
      <c r="H17" s="332"/>
      <c r="I17" s="332" t="str">
        <f aca="false">IF(E17=0,"",H$6+F17)</f>
        <v/>
      </c>
      <c r="J17" s="333"/>
      <c r="K17" s="334"/>
      <c r="L17" s="335" t="str">
        <f aca="false">IF(E17=0,"",K17/E17)</f>
        <v/>
      </c>
      <c r="M17" s="333"/>
    </row>
    <row r="18" s="268" customFormat="true" ht="49.5" hidden="false" customHeight="true" outlineLevel="0" collapsed="false">
      <c r="A18" s="325" t="n">
        <v>14</v>
      </c>
      <c r="B18" s="326"/>
      <c r="C18" s="340" t="s">
        <v>891</v>
      </c>
      <c r="D18" s="328" t="n">
        <v>0.0138888888888889</v>
      </c>
      <c r="E18" s="329" t="n">
        <f aca="false">DCon!N31-DCon!N55</f>
        <v>0</v>
      </c>
      <c r="F18" s="330" t="n">
        <f aca="false">D18*E18</f>
        <v>0</v>
      </c>
      <c r="G18" s="331"/>
      <c r="H18" s="332"/>
      <c r="I18" s="332" t="str">
        <f aca="false">IF(E18=0,"",H$6+F18)</f>
        <v/>
      </c>
      <c r="J18" s="333"/>
      <c r="K18" s="334"/>
      <c r="L18" s="335" t="str">
        <f aca="false">IF(E18=0,"",K18/E18)</f>
        <v/>
      </c>
      <c r="M18" s="333"/>
    </row>
    <row r="19" s="268" customFormat="true" ht="49.5" hidden="false" customHeight="true" outlineLevel="0" collapsed="false">
      <c r="A19" s="325" t="n">
        <v>15</v>
      </c>
      <c r="B19" s="326"/>
      <c r="C19" s="340" t="s">
        <v>890</v>
      </c>
      <c r="D19" s="328" t="n">
        <v>0.0138888888888889</v>
      </c>
      <c r="E19" s="329" t="n">
        <f aca="false">DCon!J31-DCon!J55</f>
        <v>0</v>
      </c>
      <c r="F19" s="330" t="n">
        <f aca="false">D19*E19</f>
        <v>0</v>
      </c>
      <c r="G19" s="331"/>
      <c r="H19" s="332"/>
      <c r="I19" s="332" t="str">
        <f aca="false">IF(E19=0,"",H$6+F19)</f>
        <v/>
      </c>
      <c r="J19" s="333"/>
      <c r="K19" s="334"/>
      <c r="L19" s="335" t="str">
        <f aca="false">IF(E19=0,"",K19/E19)</f>
        <v/>
      </c>
      <c r="M19" s="333"/>
    </row>
    <row r="20" s="268" customFormat="true" ht="49.5" hidden="false" customHeight="true" outlineLevel="0" collapsed="false">
      <c r="A20" s="325" t="n">
        <v>16</v>
      </c>
      <c r="B20" s="326"/>
      <c r="C20" s="558" t="s">
        <v>892</v>
      </c>
      <c r="D20" s="328" t="n">
        <v>0.0138888888888889</v>
      </c>
      <c r="E20" s="329" t="n">
        <f aca="false">DCon!L31-DCon!L55</f>
        <v>0</v>
      </c>
      <c r="F20" s="330" t="n">
        <f aca="false">D20*E20</f>
        <v>0</v>
      </c>
      <c r="G20" s="331"/>
      <c r="H20" s="332"/>
      <c r="I20" s="332" t="str">
        <f aca="false">IF(E20=0,"",H$6+F20)</f>
        <v/>
      </c>
      <c r="J20" s="333"/>
      <c r="K20" s="334"/>
      <c r="L20" s="335" t="str">
        <f aca="false">IF(E20=0,"",K20/E20)</f>
        <v/>
      </c>
      <c r="M20" s="333"/>
    </row>
    <row r="21" s="268" customFormat="true" ht="49.5" hidden="false" customHeight="true" outlineLevel="0" collapsed="false">
      <c r="A21" s="325" t="n">
        <v>17</v>
      </c>
      <c r="B21" s="326"/>
      <c r="C21" s="340" t="s">
        <v>893</v>
      </c>
      <c r="D21" s="328" t="n">
        <v>0.0138888888888889</v>
      </c>
      <c r="E21" s="329" t="n">
        <f aca="false">DCon!K31-DCon!K55</f>
        <v>0</v>
      </c>
      <c r="F21" s="330" t="n">
        <f aca="false">D21*E21</f>
        <v>0</v>
      </c>
      <c r="G21" s="331"/>
      <c r="H21" s="332"/>
      <c r="I21" s="332"/>
      <c r="J21" s="333"/>
      <c r="K21" s="334"/>
      <c r="L21" s="335"/>
      <c r="M21" s="333"/>
    </row>
    <row r="22" s="268" customFormat="true" ht="49.5" hidden="false" customHeight="true" outlineLevel="0" collapsed="false">
      <c r="A22" s="325" t="n">
        <v>18</v>
      </c>
      <c r="B22" s="326" t="s">
        <v>894</v>
      </c>
      <c r="C22" s="558" t="s">
        <v>895</v>
      </c>
      <c r="D22" s="342" t="n">
        <v>0.00347222222222222</v>
      </c>
      <c r="E22" s="329" t="n">
        <f aca="false">DCon!H31-DCon!H55</f>
        <v>0</v>
      </c>
      <c r="F22" s="330" t="n">
        <f aca="false">D22*E22</f>
        <v>0</v>
      </c>
      <c r="G22" s="331"/>
      <c r="H22" s="332"/>
      <c r="I22" s="332" t="str">
        <f aca="false">IF(E22=0,"",H$6+F22)</f>
        <v/>
      </c>
      <c r="J22" s="343"/>
      <c r="K22" s="334"/>
      <c r="L22" s="335" t="str">
        <f aca="false">IF(E22=0,"",K22/E22)</f>
        <v/>
      </c>
      <c r="M22" s="343"/>
    </row>
    <row r="23" s="268" customFormat="true" ht="49.5" hidden="false" customHeight="true" outlineLevel="0" collapsed="false">
      <c r="A23" s="325" t="n">
        <v>19</v>
      </c>
      <c r="B23" s="326" t="s">
        <v>896</v>
      </c>
      <c r="C23" s="558" t="s">
        <v>897</v>
      </c>
      <c r="D23" s="328" t="n">
        <v>0.00694444444444444</v>
      </c>
      <c r="E23" s="329" t="n">
        <f aca="false">DCon!G31-DCon!G55</f>
        <v>0</v>
      </c>
      <c r="F23" s="330" t="n">
        <f aca="false">D23*E23</f>
        <v>0</v>
      </c>
      <c r="G23" s="331"/>
      <c r="H23" s="332"/>
      <c r="I23" s="332" t="str">
        <f aca="false">IF(E23=0,"",H$6+F23)</f>
        <v/>
      </c>
      <c r="J23" s="343"/>
      <c r="K23" s="334"/>
      <c r="L23" s="335" t="str">
        <f aca="false">IF(E23=0,"",K23/E23)</f>
        <v/>
      </c>
      <c r="M23" s="343"/>
    </row>
    <row r="24" s="268" customFormat="true" ht="49.5" hidden="false" customHeight="true" outlineLevel="0" collapsed="false">
      <c r="A24" s="325" t="n">
        <v>20</v>
      </c>
      <c r="B24" s="326" t="s">
        <v>759</v>
      </c>
      <c r="C24" s="558" t="s">
        <v>898</v>
      </c>
      <c r="D24" s="328" t="n">
        <v>0.0138888888888889</v>
      </c>
      <c r="E24" s="329" t="n">
        <f aca="false">DCon!S31-DCon!S55</f>
        <v>0</v>
      </c>
      <c r="F24" s="330" t="n">
        <f aca="false">D24*E24</f>
        <v>0</v>
      </c>
      <c r="G24" s="331"/>
      <c r="H24" s="332"/>
      <c r="I24" s="332" t="str">
        <f aca="false">IF(E24=0,"",H$6+F24)</f>
        <v/>
      </c>
      <c r="J24" s="333"/>
      <c r="K24" s="334"/>
      <c r="L24" s="335" t="str">
        <f aca="false">IF(E24=0,"",K24/E24)</f>
        <v/>
      </c>
      <c r="M24" s="333"/>
    </row>
    <row r="25" s="268" customFormat="true" ht="49.5" hidden="false" customHeight="true" outlineLevel="0" collapsed="false">
      <c r="A25" s="325" t="n">
        <v>21</v>
      </c>
      <c r="B25" s="326"/>
      <c r="C25" s="558" t="s">
        <v>899</v>
      </c>
      <c r="D25" s="342" t="n">
        <v>0.00138888888888889</v>
      </c>
      <c r="E25" s="329" t="n">
        <f aca="false">DCon!D31-DCon!D55</f>
        <v>0</v>
      </c>
      <c r="F25" s="330" t="n">
        <f aca="false">D25*E25</f>
        <v>0</v>
      </c>
      <c r="G25" s="331"/>
      <c r="H25" s="332"/>
      <c r="I25" s="332" t="str">
        <f aca="false">IF(E25=0,"",H$6+F25)</f>
        <v/>
      </c>
      <c r="J25" s="333"/>
      <c r="K25" s="334"/>
      <c r="L25" s="335" t="str">
        <f aca="false">IF(E25=0,"",K25/E25)</f>
        <v/>
      </c>
      <c r="M25" s="333"/>
    </row>
    <row r="26" s="268" customFormat="true" ht="49.5" hidden="false" customHeight="true" outlineLevel="0" collapsed="false">
      <c r="A26" s="325" t="n">
        <v>22</v>
      </c>
      <c r="B26" s="326"/>
      <c r="C26" s="341" t="s">
        <v>900</v>
      </c>
      <c r="D26" s="342" t="n">
        <v>0.00138888888888889</v>
      </c>
      <c r="E26" s="329" t="n">
        <f aca="false">DCon!E31-DCon!E55</f>
        <v>0</v>
      </c>
      <c r="F26" s="330" t="n">
        <f aca="false">D26*E26</f>
        <v>0</v>
      </c>
      <c r="G26" s="331"/>
      <c r="H26" s="332"/>
      <c r="I26" s="332"/>
      <c r="J26" s="333"/>
      <c r="K26" s="334"/>
      <c r="L26" s="335"/>
      <c r="M26" s="333"/>
    </row>
    <row r="27" customFormat="false" ht="23.25" hidden="false" customHeight="true" outlineLevel="0" collapsed="false">
      <c r="E27" s="425" t="n">
        <f aca="false">SUM(E6:E25)</f>
        <v>0</v>
      </c>
      <c r="F27" s="118"/>
      <c r="G27" s="426"/>
      <c r="H27" s="86"/>
      <c r="I27" s="86"/>
      <c r="J27" s="118"/>
      <c r="K27" s="118"/>
      <c r="L27" s="346" t="str">
        <f aca="false">IF(E27=0,"",AVERAGE(L6:L25))</f>
        <v/>
      </c>
    </row>
    <row r="28" customFormat="false" ht="24.75" hidden="false" customHeight="true" outlineLevel="0" collapsed="false">
      <c r="E28" s="118"/>
      <c r="F28" s="118"/>
      <c r="G28" s="426"/>
      <c r="H28" s="86"/>
      <c r="I28" s="86"/>
      <c r="J28" s="118"/>
      <c r="K28" s="118"/>
      <c r="L28" s="346"/>
    </row>
    <row r="29" customFormat="false" ht="54.75" hidden="false" customHeight="true" outlineLevel="0" collapsed="false">
      <c r="E29" s="118"/>
      <c r="F29" s="118"/>
      <c r="G29" s="426"/>
      <c r="H29" s="86"/>
      <c r="I29" s="86"/>
      <c r="J29" s="118"/>
      <c r="K29" s="118"/>
      <c r="L29" s="346"/>
    </row>
    <row r="30" customFormat="false" ht="54.75" hidden="false" customHeight="true" outlineLevel="0" collapsed="false">
      <c r="B30" s="348" t="s">
        <v>901</v>
      </c>
      <c r="C30" s="348"/>
      <c r="D30" s="323" t="s">
        <v>902</v>
      </c>
      <c r="E30" s="323"/>
      <c r="F30" s="323" t="s">
        <v>903</v>
      </c>
      <c r="G30" s="348" t="s">
        <v>904</v>
      </c>
      <c r="H30" s="348"/>
      <c r="I30" s="348" t="s">
        <v>905</v>
      </c>
      <c r="J30" s="348"/>
      <c r="K30" s="349"/>
    </row>
    <row r="31" customFormat="false" ht="45" hidden="false" customHeight="true" outlineLevel="0" collapsed="false">
      <c r="B31" s="559" t="s">
        <v>906</v>
      </c>
      <c r="C31" s="559"/>
      <c r="D31" s="559"/>
      <c r="E31" s="559"/>
      <c r="F31" s="559"/>
      <c r="G31" s="352"/>
      <c r="H31" s="353"/>
      <c r="I31" s="354"/>
      <c r="J31" s="355"/>
      <c r="K31" s="349"/>
    </row>
    <row r="32" customFormat="false" ht="45" hidden="false" customHeight="true" outlineLevel="0" collapsed="false">
      <c r="B32" s="559" t="s">
        <v>907</v>
      </c>
      <c r="C32" s="559"/>
      <c r="D32" s="562"/>
      <c r="E32" s="562"/>
      <c r="F32" s="559"/>
      <c r="G32" s="352"/>
      <c r="H32" s="645"/>
      <c r="I32" s="646"/>
      <c r="J32" s="647"/>
    </row>
    <row r="33" customFormat="false" ht="45" hidden="false" customHeight="true" outlineLevel="0" collapsed="false"/>
    <row r="34" customFormat="false" ht="54.75" hidden="false" customHeight="true" outlineLevel="0" collapsed="false"/>
    <row r="35" customFormat="false" ht="46.5" hidden="false" customHeight="true" outlineLevel="0" collapsed="false"/>
    <row r="36" customFormat="false" ht="46.5" hidden="false" customHeight="true" outlineLevel="0" collapsed="false"/>
    <row r="37" customFormat="false" ht="46.5" hidden="false" customHeight="true" outlineLevel="0" collapsed="false"/>
    <row r="38" customFormat="false" ht="54.75" hidden="false" customHeight="true" outlineLevel="0" collapsed="false"/>
    <row r="40" customFormat="false" ht="44.25" hidden="false" customHeight="true" outlineLevel="0" collapsed="false"/>
    <row r="41" customFormat="false" ht="44.25" hidden="false" customHeight="true" outlineLevel="0" collapsed="false"/>
    <row r="42" customFormat="false" ht="44.25" hidden="false" customHeight="true" outlineLevel="0" collapsed="false"/>
    <row r="53" customFormat="false" ht="28.5" hidden="false" customHeight="true" outlineLevel="0" collapsed="false"/>
  </sheetData>
  <mergeCells count="20">
    <mergeCell ref="A1:B4"/>
    <mergeCell ref="C1:J3"/>
    <mergeCell ref="K1:M1"/>
    <mergeCell ref="K2:M2"/>
    <mergeCell ref="K3:M3"/>
    <mergeCell ref="D4:F4"/>
    <mergeCell ref="G4:K4"/>
    <mergeCell ref="B6:B15"/>
    <mergeCell ref="H6:H25"/>
    <mergeCell ref="B16:B21"/>
    <mergeCell ref="B24:B26"/>
    <mergeCell ref="L27:L29"/>
    <mergeCell ref="B30:C30"/>
    <mergeCell ref="D30:E30"/>
    <mergeCell ref="G30:H30"/>
    <mergeCell ref="I30:J30"/>
    <mergeCell ref="B31:C31"/>
    <mergeCell ref="D31:E31"/>
    <mergeCell ref="B32:C32"/>
    <mergeCell ref="D32:E32"/>
  </mergeCells>
  <printOptions headings="false" gridLines="false" gridLinesSet="true" horizontalCentered="false" verticalCentered="false"/>
  <pageMargins left="0.35" right="0.259722222222222" top="0.511111111111111" bottom="0.598611111111111" header="0.25" footer="0.329861111111111"/>
  <pageSetup paperSize="1" scale="38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E49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D6" activeCellId="0" sqref="D6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24.41"/>
    <col collapsed="false" customWidth="true" hidden="false" outlineLevel="0" max="3" min="3" style="0" width="17"/>
    <col collapsed="false" customWidth="true" hidden="false" outlineLevel="0" max="4" min="4" style="0" width="68.42"/>
    <col collapsed="false" customWidth="true" hidden="false" outlineLevel="0" max="5" min="5" style="67" width="59.14"/>
    <col collapsed="false" customWidth="true" hidden="false" outlineLevel="0" max="6" min="6" style="67" width="10.29"/>
    <col collapsed="false" customWidth="true" hidden="false" outlineLevel="0" max="7" min="7" style="68" width="13.02"/>
    <col collapsed="false" customWidth="true" hidden="false" outlineLevel="0" max="8" min="8" style="67" width="11.71"/>
    <col collapsed="false" customWidth="true" hidden="false" outlineLevel="0" max="9" min="9" style="67" width="14.57"/>
    <col collapsed="false" customWidth="true" hidden="false" outlineLevel="0" max="10" min="10" style="67" width="24.57"/>
    <col collapsed="false" customWidth="true" hidden="true" outlineLevel="0" max="11" min="11" style="69" width="11.99"/>
    <col collapsed="false" customWidth="true" hidden="true" outlineLevel="0" max="12" min="12" style="0" width="11.99"/>
    <col collapsed="false" customWidth="true" hidden="true" outlineLevel="0" max="13" min="13" style="70" width="11.99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24.75" hidden="false" customHeight="true" outlineLevel="0" collapsed="false">
      <c r="B4" s="74" t="s">
        <v>85</v>
      </c>
      <c r="C4" s="74"/>
      <c r="D4" s="75" t="s">
        <v>712</v>
      </c>
      <c r="E4" s="76"/>
      <c r="F4" s="76"/>
      <c r="H4" s="76"/>
      <c r="I4" s="76"/>
      <c r="J4" s="77"/>
    </row>
    <row r="5" customFormat="false" ht="24.75" hidden="false" customHeight="true" outlineLevel="0" collapsed="false">
      <c r="B5" s="74" t="s">
        <v>713</v>
      </c>
      <c r="C5" s="74"/>
      <c r="D5" s="78" t="s">
        <v>916</v>
      </c>
      <c r="E5" s="74" t="s">
        <v>715</v>
      </c>
      <c r="F5" s="79" t="s">
        <v>908</v>
      </c>
      <c r="G5" s="79"/>
      <c r="H5" s="79"/>
      <c r="I5" s="79"/>
      <c r="J5" s="79"/>
    </row>
    <row r="6" customFormat="false" ht="24.75" hidden="false" customHeight="true" outlineLevel="0" collapsed="false">
      <c r="B6" s="74" t="s">
        <v>717</v>
      </c>
      <c r="C6" s="74"/>
      <c r="D6" s="75" t="s">
        <v>62</v>
      </c>
      <c r="E6" s="74" t="s">
        <v>719</v>
      </c>
      <c r="F6" s="79" t="s">
        <v>720</v>
      </c>
      <c r="G6" s="79"/>
      <c r="H6" s="79"/>
      <c r="I6" s="79"/>
      <c r="J6" s="79"/>
      <c r="M6" s="70" t="s">
        <v>35</v>
      </c>
    </row>
    <row r="7" customFormat="false" ht="24.75" hidden="false" customHeight="true" outlineLevel="0" collapsed="false">
      <c r="A7" s="80"/>
      <c r="B7" s="81" t="s">
        <v>721</v>
      </c>
      <c r="C7" s="81"/>
      <c r="D7" s="82" t="s">
        <v>722</v>
      </c>
      <c r="E7" s="81" t="s">
        <v>723</v>
      </c>
      <c r="F7" s="79"/>
      <c r="G7" s="79"/>
      <c r="H7" s="79"/>
      <c r="I7" s="79"/>
      <c r="J7" s="79"/>
      <c r="K7" s="83"/>
      <c r="L7" s="80"/>
      <c r="M7" s="80" t="s">
        <v>724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4"/>
      <c r="AC7" s="84"/>
      <c r="AD7" s="84"/>
      <c r="AE7" s="84"/>
    </row>
    <row r="8" customFormat="false" ht="24.75" hidden="false" customHeight="true" outlineLevel="0" collapsed="false">
      <c r="A8" s="80"/>
      <c r="B8" s="81" t="s">
        <v>725</v>
      </c>
      <c r="C8" s="81"/>
      <c r="D8" s="82" t="n">
        <v>1752</v>
      </c>
      <c r="E8" s="81" t="s">
        <v>726</v>
      </c>
      <c r="F8" s="79" t="s">
        <v>908</v>
      </c>
      <c r="G8" s="79"/>
      <c r="H8" s="79"/>
      <c r="I8" s="79"/>
      <c r="J8" s="79"/>
      <c r="K8" s="83"/>
      <c r="L8" s="80"/>
      <c r="M8" s="80" t="s">
        <v>727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4"/>
      <c r="AC8" s="84"/>
      <c r="AD8" s="84"/>
      <c r="AE8" s="84"/>
    </row>
    <row r="9" customFormat="false" ht="6" hidden="false" customHeight="true" outlineLevel="0" collapsed="false">
      <c r="A9" s="80"/>
      <c r="B9" s="80"/>
      <c r="C9" s="80"/>
      <c r="D9" s="85"/>
      <c r="E9" s="86"/>
      <c r="F9" s="87"/>
      <c r="G9" s="88"/>
      <c r="H9" s="89"/>
      <c r="I9" s="89"/>
      <c r="J9" s="87"/>
      <c r="K9" s="83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4"/>
      <c r="AC9" s="84"/>
      <c r="AD9" s="84"/>
      <c r="AE9" s="84"/>
    </row>
    <row r="10" customFormat="false" ht="6" hidden="false" customHeight="true" outlineLevel="0" collapsed="false">
      <c r="A10" s="80"/>
      <c r="B10" s="86"/>
      <c r="C10" s="86"/>
      <c r="D10" s="83"/>
      <c r="E10" s="83"/>
      <c r="F10" s="86"/>
      <c r="G10" s="90"/>
      <c r="H10" s="86"/>
      <c r="I10" s="86"/>
      <c r="J10" s="86"/>
      <c r="K10" s="83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4"/>
      <c r="AC10" s="84"/>
      <c r="AD10" s="84"/>
      <c r="AE10" s="84"/>
    </row>
    <row r="11" s="99" customFormat="true" ht="27.75" hidden="false" customHeight="true" outlineLevel="0" collapsed="false">
      <c r="A11" s="80"/>
      <c r="B11" s="91" t="s">
        <v>728</v>
      </c>
      <c r="C11" s="92" t="s">
        <v>729</v>
      </c>
      <c r="D11" s="93" t="s">
        <v>730</v>
      </c>
      <c r="E11" s="94" t="s">
        <v>731</v>
      </c>
      <c r="F11" s="93" t="s">
        <v>732</v>
      </c>
      <c r="G11" s="95" t="s">
        <v>733</v>
      </c>
      <c r="H11" s="94" t="s">
        <v>734</v>
      </c>
      <c r="I11" s="92" t="s">
        <v>735</v>
      </c>
      <c r="J11" s="92" t="s">
        <v>736</v>
      </c>
      <c r="K11" s="96" t="s">
        <v>737</v>
      </c>
      <c r="L11" s="97" t="s">
        <v>738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98"/>
      <c r="AC11" s="98"/>
      <c r="AD11" s="98"/>
      <c r="AE11" s="98"/>
    </row>
    <row r="12" s="99" customFormat="true" ht="27.75" hidden="false" customHeight="true" outlineLevel="0" collapsed="false">
      <c r="A12" s="80"/>
      <c r="B12" s="100" t="s">
        <v>739</v>
      </c>
      <c r="C12" s="92"/>
      <c r="D12" s="101" t="s">
        <v>740</v>
      </c>
      <c r="E12" s="94"/>
      <c r="F12" s="102" t="n">
        <f aca="false">DVes!B33</f>
        <v>1640</v>
      </c>
      <c r="G12" s="95"/>
      <c r="H12" s="94"/>
      <c r="I12" s="92"/>
      <c r="J12" s="92"/>
      <c r="K12" s="96"/>
      <c r="L12" s="97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98"/>
      <c r="AC12" s="98"/>
      <c r="AD12" s="98"/>
      <c r="AE12" s="98"/>
    </row>
    <row r="13" s="99" customFormat="true" ht="27.75" hidden="false" customHeight="true" outlineLevel="0" collapsed="false">
      <c r="A13" s="80"/>
      <c r="B13" s="100" t="s">
        <v>739</v>
      </c>
      <c r="C13" s="92"/>
      <c r="D13" s="101" t="s">
        <v>741</v>
      </c>
      <c r="E13" s="94"/>
      <c r="F13" s="102" t="n">
        <f aca="false">DVes!C33</f>
        <v>1579</v>
      </c>
      <c r="G13" s="103" t="n">
        <f aca="false">IF(F12=0,"",F13/F12)</f>
        <v>0.96280487804878</v>
      </c>
      <c r="H13" s="94"/>
      <c r="I13" s="94"/>
      <c r="J13" s="92"/>
      <c r="K13" s="96"/>
      <c r="L13" s="97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98"/>
      <c r="AC13" s="98"/>
      <c r="AD13" s="98"/>
      <c r="AE13" s="98"/>
    </row>
    <row r="14" s="99" customFormat="true" ht="27.75" hidden="false" customHeight="true" outlineLevel="0" collapsed="false">
      <c r="A14" s="80"/>
      <c r="B14" s="100" t="s">
        <v>739</v>
      </c>
      <c r="C14" s="92"/>
      <c r="D14" s="104" t="s">
        <v>742</v>
      </c>
      <c r="E14" s="94"/>
      <c r="F14" s="102"/>
      <c r="G14" s="95"/>
      <c r="H14" s="94"/>
      <c r="I14" s="92"/>
      <c r="J14" s="92"/>
      <c r="K14" s="96"/>
      <c r="L14" s="97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98"/>
      <c r="AC14" s="98"/>
      <c r="AD14" s="98"/>
      <c r="AE14" s="98"/>
    </row>
    <row r="15" s="99" customFormat="true" ht="27.75" hidden="false" customHeight="true" outlineLevel="0" collapsed="false">
      <c r="A15" s="80"/>
      <c r="B15" s="105" t="s">
        <v>739</v>
      </c>
      <c r="C15" s="92"/>
      <c r="D15" s="106" t="s">
        <v>743</v>
      </c>
      <c r="E15" s="94"/>
      <c r="F15" s="107"/>
      <c r="G15" s="108"/>
      <c r="H15" s="94"/>
      <c r="I15" s="92"/>
      <c r="J15" s="92"/>
      <c r="K15" s="96"/>
      <c r="L15" s="97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98"/>
      <c r="AC15" s="98"/>
      <c r="AD15" s="98"/>
      <c r="AE15" s="98"/>
    </row>
    <row r="16" s="99" customFormat="true" ht="60.75" hidden="false" customHeight="true" outlineLevel="0" collapsed="false">
      <c r="A16" s="80"/>
      <c r="B16" s="434" t="s">
        <v>744</v>
      </c>
      <c r="C16" s="435" t="s">
        <v>143</v>
      </c>
      <c r="D16" s="436" t="s">
        <v>745</v>
      </c>
      <c r="E16" s="437" t="s">
        <v>746</v>
      </c>
      <c r="F16" s="112" t="s">
        <v>747</v>
      </c>
      <c r="G16" s="438" t="str">
        <f aca="false">IF(F16="NA","",IF(F16="SI",1,0))</f>
        <v/>
      </c>
      <c r="H16" s="439" t="n">
        <v>100</v>
      </c>
      <c r="I16" s="440" t="str">
        <f aca="false">IF(G16="","",IF(G16=0,0,IF(G16&gt;0,(H16*G16))))</f>
        <v/>
      </c>
      <c r="J16" s="441" t="str">
        <f aca="false">IF(SUM(M16)=0,"-",SUM(I16)/SUM(M16))</f>
        <v>-</v>
      </c>
      <c r="K16" s="116" t="s">
        <v>748</v>
      </c>
      <c r="L16" s="117" t="s">
        <v>749</v>
      </c>
      <c r="M16" s="118" t="str">
        <f aca="false">IF(F16="NA","No aplica",H16)</f>
        <v>No aplica</v>
      </c>
      <c r="N16" s="119"/>
      <c r="O16" s="119"/>
      <c r="P16" s="119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98"/>
      <c r="AC16" s="98"/>
      <c r="AD16" s="98"/>
      <c r="AE16" s="98"/>
    </row>
    <row r="17" s="99" customFormat="true" ht="60.75" hidden="false" customHeight="true" outlineLevel="0" collapsed="false">
      <c r="A17" s="80"/>
      <c r="B17" s="442" t="s">
        <v>750</v>
      </c>
      <c r="C17" s="443" t="s">
        <v>114</v>
      </c>
      <c r="D17" s="444" t="s">
        <v>751</v>
      </c>
      <c r="E17" s="445" t="s">
        <v>752</v>
      </c>
      <c r="F17" s="123" t="s">
        <v>747</v>
      </c>
      <c r="G17" s="446" t="str">
        <f aca="false">IF(F17="NA","",IF(F17="SI",1,0))</f>
        <v/>
      </c>
      <c r="H17" s="443" t="n">
        <v>100</v>
      </c>
      <c r="I17" s="447" t="str">
        <f aca="false">IF(G17="","",IF(G17=0,0,IF(G17&gt;0,(H17*G17))))</f>
        <v/>
      </c>
      <c r="J17" s="448" t="str">
        <f aca="false">IF(SUM(M17)=0,"-",SUM(I17)/SUM(M17))</f>
        <v>-</v>
      </c>
      <c r="K17" s="116" t="s">
        <v>748</v>
      </c>
      <c r="L17" s="117" t="s">
        <v>753</v>
      </c>
      <c r="M17" s="118" t="str">
        <f aca="false">IF(F17="NA","No aplica",H17)</f>
        <v>No aplica</v>
      </c>
      <c r="N17" s="119"/>
      <c r="O17" s="119"/>
      <c r="P17" s="119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98"/>
      <c r="AC17" s="98"/>
      <c r="AD17" s="98"/>
      <c r="AE17" s="98"/>
    </row>
    <row r="18" s="99" customFormat="true" ht="60.75" hidden="false" customHeight="true" outlineLevel="0" collapsed="false">
      <c r="A18" s="80"/>
      <c r="B18" s="434" t="s">
        <v>754</v>
      </c>
      <c r="C18" s="435" t="s">
        <v>143</v>
      </c>
      <c r="D18" s="449" t="s">
        <v>755</v>
      </c>
      <c r="E18" s="450" t="s">
        <v>756</v>
      </c>
      <c r="F18" s="128" t="s">
        <v>747</v>
      </c>
      <c r="G18" s="451" t="str">
        <f aca="false">IF(F18="NA","",IF(F18="SI",1,0))</f>
        <v/>
      </c>
      <c r="H18" s="452" t="n">
        <v>50</v>
      </c>
      <c r="I18" s="453" t="str">
        <f aca="false">IF(G18="","",IF(G18=0,0,IF(G18&gt;0,(H18*G18))))</f>
        <v/>
      </c>
      <c r="J18" s="441" t="str">
        <f aca="false">IF(SUM(M18:M19)=0,"-",SUM(I18:I19)/SUM(M18:M19))</f>
        <v>-</v>
      </c>
      <c r="K18" s="116" t="s">
        <v>748</v>
      </c>
      <c r="L18" s="117" t="s">
        <v>749</v>
      </c>
      <c r="M18" s="118" t="str">
        <f aca="false">IF(F18="NA","No aplica",H18)</f>
        <v>No aplica</v>
      </c>
      <c r="N18" s="119"/>
      <c r="O18" s="119"/>
      <c r="P18" s="119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98"/>
      <c r="AC18" s="98"/>
      <c r="AD18" s="98"/>
      <c r="AE18" s="98"/>
    </row>
    <row r="19" s="99" customFormat="true" ht="60.75" hidden="false" customHeight="true" outlineLevel="0" collapsed="false">
      <c r="A19" s="80"/>
      <c r="B19" s="434"/>
      <c r="C19" s="435"/>
      <c r="D19" s="454" t="s">
        <v>757</v>
      </c>
      <c r="E19" s="455" t="s">
        <v>758</v>
      </c>
      <c r="F19" s="132" t="s">
        <v>747</v>
      </c>
      <c r="G19" s="456" t="str">
        <f aca="false">IF(F19="NA","",IF(F19="SI",1,0))</f>
        <v/>
      </c>
      <c r="H19" s="457" t="n">
        <v>50</v>
      </c>
      <c r="I19" s="458" t="str">
        <f aca="false">IF(G19="","",IF(G19=0,0,IF(G19&gt;0,(H19*G19))))</f>
        <v/>
      </c>
      <c r="J19" s="441"/>
      <c r="K19" s="116" t="s">
        <v>748</v>
      </c>
      <c r="L19" s="117" t="s">
        <v>749</v>
      </c>
      <c r="M19" s="118" t="str">
        <f aca="false">IF(F19="NA","No aplica",H19)</f>
        <v>No aplica</v>
      </c>
      <c r="N19" s="119"/>
      <c r="O19" s="119"/>
      <c r="P19" s="119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98"/>
      <c r="AC19" s="98"/>
      <c r="AD19" s="98"/>
      <c r="AE19" s="98"/>
    </row>
    <row r="20" s="99" customFormat="true" ht="47.25" hidden="false" customHeight="true" outlineLevel="0" collapsed="false">
      <c r="A20" s="80"/>
      <c r="B20" s="459" t="s">
        <v>759</v>
      </c>
      <c r="C20" s="460" t="s">
        <v>114</v>
      </c>
      <c r="D20" s="461" t="s">
        <v>760</v>
      </c>
      <c r="E20" s="462" t="s">
        <v>761</v>
      </c>
      <c r="F20" s="137" t="s">
        <v>747</v>
      </c>
      <c r="G20" s="463" t="str">
        <f aca="false">IF(F20="NA","",IF(F20="SI",1,0))</f>
        <v/>
      </c>
      <c r="H20" s="135" t="n">
        <v>10</v>
      </c>
      <c r="I20" s="464" t="str">
        <f aca="false">IF(G20="","",IF(G20=0,0,IF(G20&gt;0,(H20*G20))))</f>
        <v/>
      </c>
      <c r="J20" s="465" t="str">
        <f aca="false">IF(SUM(M20:M30)=0,"-",SUM(I20:I30)/SUM(M20:M30))</f>
        <v>-</v>
      </c>
      <c r="K20" s="116" t="s">
        <v>748</v>
      </c>
      <c r="L20" s="117" t="s">
        <v>762</v>
      </c>
      <c r="M20" s="118" t="str">
        <f aca="false">IF(F20="NA","No aplica",H20)</f>
        <v>No aplica</v>
      </c>
      <c r="N20" s="119"/>
      <c r="O20" s="119"/>
      <c r="P20" s="11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98"/>
      <c r="AC20" s="98"/>
      <c r="AD20" s="98"/>
      <c r="AE20" s="98"/>
    </row>
    <row r="21" s="99" customFormat="true" ht="47.25" hidden="false" customHeight="true" outlineLevel="0" collapsed="false">
      <c r="A21" s="80"/>
      <c r="B21" s="459"/>
      <c r="C21" s="460"/>
      <c r="D21" s="466" t="s">
        <v>763</v>
      </c>
      <c r="E21" s="467" t="s">
        <v>764</v>
      </c>
      <c r="F21" s="141" t="s">
        <v>747</v>
      </c>
      <c r="G21" s="468" t="str">
        <f aca="false">IF(F21="NA","",IF(F21&lt;20,1-(F21*5/100),IF(F21&gt;10,0)))</f>
        <v/>
      </c>
      <c r="H21" s="141" t="n">
        <v>12</v>
      </c>
      <c r="I21" s="470" t="str">
        <f aca="false">IF(G21="","",IF(G21=0,0,IF(G21&gt;0,(H21*G21))))</f>
        <v/>
      </c>
      <c r="J21" s="465"/>
      <c r="K21" s="116" t="s">
        <v>765</v>
      </c>
      <c r="L21" s="117" t="s">
        <v>749</v>
      </c>
      <c r="M21" s="144" t="str">
        <f aca="false">IF(F21="NA","No aplica",H21)</f>
        <v>No aplica</v>
      </c>
      <c r="N21" s="119"/>
      <c r="O21" s="119"/>
      <c r="P21" s="119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98"/>
      <c r="AC21" s="98"/>
      <c r="AD21" s="98"/>
      <c r="AE21" s="98"/>
    </row>
    <row r="22" s="99" customFormat="true" ht="47.25" hidden="false" customHeight="true" outlineLevel="0" collapsed="false">
      <c r="A22" s="80"/>
      <c r="B22" s="459"/>
      <c r="C22" s="460"/>
      <c r="D22" s="466"/>
      <c r="E22" s="467"/>
      <c r="F22" s="141"/>
      <c r="G22" s="468"/>
      <c r="H22" s="141"/>
      <c r="I22" s="470"/>
      <c r="J22" s="465"/>
      <c r="K22" s="116"/>
      <c r="L22" s="117"/>
      <c r="M22" s="144"/>
      <c r="N22" s="119"/>
      <c r="O22" s="119"/>
      <c r="P22" s="119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98"/>
      <c r="AC22" s="98"/>
      <c r="AD22" s="98"/>
      <c r="AE22" s="98"/>
    </row>
    <row r="23" s="99" customFormat="true" ht="47.25" hidden="false" customHeight="true" outlineLevel="0" collapsed="false">
      <c r="A23" s="80"/>
      <c r="B23" s="459"/>
      <c r="C23" s="460"/>
      <c r="D23" s="471" t="s">
        <v>766</v>
      </c>
      <c r="E23" s="467" t="s">
        <v>767</v>
      </c>
      <c r="F23" s="141" t="s">
        <v>747</v>
      </c>
      <c r="G23" s="468" t="str">
        <f aca="false">IF(F23="NA","",1-(F23/F14))</f>
        <v/>
      </c>
      <c r="H23" s="141" t="n">
        <v>10</v>
      </c>
      <c r="I23" s="470" t="str">
        <f aca="false">IF(G23="","",IF(G23=0,0,IF(G23&gt;0,(H23*G23))))</f>
        <v/>
      </c>
      <c r="J23" s="465"/>
      <c r="K23" s="116" t="s">
        <v>748</v>
      </c>
      <c r="L23" s="117" t="s">
        <v>749</v>
      </c>
      <c r="M23" s="118" t="str">
        <f aca="false">IF(F23="NA","No aplica",H23)</f>
        <v>No aplica</v>
      </c>
      <c r="N23" s="119"/>
      <c r="O23" s="119"/>
      <c r="P23" s="119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98"/>
      <c r="AC23" s="98"/>
      <c r="AD23" s="98"/>
      <c r="AE23" s="98"/>
    </row>
    <row r="24" s="99" customFormat="true" ht="60.75" hidden="false" customHeight="true" outlineLevel="0" collapsed="false">
      <c r="B24" s="459"/>
      <c r="C24" s="460"/>
      <c r="D24" s="466" t="s">
        <v>768</v>
      </c>
      <c r="E24" s="467" t="s">
        <v>746</v>
      </c>
      <c r="F24" s="142" t="s">
        <v>747</v>
      </c>
      <c r="G24" s="472" t="str">
        <f aca="false">IF(F24="NA","",IF(F24="SI",1,0))</f>
        <v/>
      </c>
      <c r="H24" s="141" t="n">
        <v>21</v>
      </c>
      <c r="I24" s="473" t="str">
        <f aca="false">IF(G24="","",IF(G24=0,0,IF(G24&gt;0,(H24*G24))))</f>
        <v/>
      </c>
      <c r="J24" s="465"/>
      <c r="K24" s="146" t="s">
        <v>769</v>
      </c>
      <c r="L24" s="147" t="s">
        <v>770</v>
      </c>
      <c r="M24" s="148" t="str">
        <f aca="false">IF(F24="NA","No aplica",H24)</f>
        <v>No aplica</v>
      </c>
    </row>
    <row r="25" s="99" customFormat="true" ht="60.75" hidden="false" customHeight="true" outlineLevel="0" collapsed="false">
      <c r="B25" s="459"/>
      <c r="C25" s="460"/>
      <c r="D25" s="466"/>
      <c r="E25" s="467"/>
      <c r="F25" s="142"/>
      <c r="G25" s="472"/>
      <c r="H25" s="141"/>
      <c r="I25" s="473"/>
      <c r="J25" s="465"/>
      <c r="K25" s="146"/>
      <c r="L25" s="147"/>
      <c r="M25" s="148"/>
    </row>
    <row r="26" s="99" customFormat="true" ht="48.75" hidden="false" customHeight="true" outlineLevel="0" collapsed="false">
      <c r="B26" s="459"/>
      <c r="C26" s="460"/>
      <c r="D26" s="474" t="s">
        <v>771</v>
      </c>
      <c r="E26" s="467" t="s">
        <v>772</v>
      </c>
      <c r="F26" s="142" t="s">
        <v>747</v>
      </c>
      <c r="G26" s="472" t="str">
        <f aca="false">IF(F26="NA","",IF(F26="SI",1,0))</f>
        <v/>
      </c>
      <c r="H26" s="141" t="n">
        <v>11</v>
      </c>
      <c r="I26" s="473" t="str">
        <f aca="false">IF(G26="","",IF(G26=0,0,IF(G26&gt;0,(H26*G26))))</f>
        <v/>
      </c>
      <c r="J26" s="465"/>
      <c r="K26" s="146" t="s">
        <v>769</v>
      </c>
      <c r="L26" s="147" t="s">
        <v>749</v>
      </c>
      <c r="M26" s="150" t="str">
        <f aca="false">IF(F26="NA","No aplica",H26)</f>
        <v>No aplica</v>
      </c>
    </row>
    <row r="27" s="99" customFormat="true" ht="48.75" hidden="false" customHeight="true" outlineLevel="0" collapsed="false">
      <c r="B27" s="459"/>
      <c r="C27" s="460"/>
      <c r="D27" s="475" t="s">
        <v>773</v>
      </c>
      <c r="E27" s="467" t="s">
        <v>746</v>
      </c>
      <c r="F27" s="142" t="s">
        <v>747</v>
      </c>
      <c r="G27" s="472" t="str">
        <f aca="false">IF(F27="NA","",IF(F27="Si",1,0))</f>
        <v/>
      </c>
      <c r="H27" s="141" t="n">
        <v>11</v>
      </c>
      <c r="I27" s="473" t="str">
        <f aca="false">IF(G27="","",IF(G27=0,0,IF(G27&gt;0,(H27*G27))))</f>
        <v/>
      </c>
      <c r="J27" s="465"/>
      <c r="K27" s="146" t="s">
        <v>769</v>
      </c>
      <c r="L27" s="147" t="s">
        <v>749</v>
      </c>
      <c r="M27" s="150" t="str">
        <f aca="false">IF(F27="NA","No aplica",H27)</f>
        <v>No aplica</v>
      </c>
    </row>
    <row r="28" s="80" customFormat="true" ht="48.75" hidden="false" customHeight="true" outlineLevel="0" collapsed="false">
      <c r="B28" s="459"/>
      <c r="C28" s="460"/>
      <c r="D28" s="475" t="s">
        <v>774</v>
      </c>
      <c r="E28" s="467" t="s">
        <v>746</v>
      </c>
      <c r="F28" s="142" t="s">
        <v>747</v>
      </c>
      <c r="G28" s="468" t="str">
        <f aca="false">IF(F28="NA","",IF(F28="Si",1,0))</f>
        <v/>
      </c>
      <c r="H28" s="141" t="n">
        <v>9</v>
      </c>
      <c r="I28" s="470" t="str">
        <f aca="false">IF(G28="","",IF(G28=0,0,IF(G28&gt;0,(H28*G28))))</f>
        <v/>
      </c>
      <c r="J28" s="465"/>
      <c r="K28" s="116" t="s">
        <v>769</v>
      </c>
      <c r="L28" s="117" t="s">
        <v>749</v>
      </c>
      <c r="M28" s="118" t="str">
        <f aca="false">IF(F28="NA","No aplica",H28)</f>
        <v>No aplica</v>
      </c>
      <c r="N28" s="119"/>
      <c r="O28" s="119"/>
      <c r="P28" s="119"/>
    </row>
    <row r="29" s="80" customFormat="true" ht="48.75" hidden="false" customHeight="true" outlineLevel="0" collapsed="false">
      <c r="B29" s="459"/>
      <c r="C29" s="460"/>
      <c r="D29" s="475" t="s">
        <v>775</v>
      </c>
      <c r="E29" s="467" t="s">
        <v>746</v>
      </c>
      <c r="F29" s="142" t="s">
        <v>747</v>
      </c>
      <c r="G29" s="468" t="str">
        <f aca="false">IF(F29="NA","",IF(F29="Si",1,0))</f>
        <v/>
      </c>
      <c r="H29" s="141" t="n">
        <v>8</v>
      </c>
      <c r="I29" s="470" t="str">
        <f aca="false">IF(G29="","",IF(G29=0,0,IF(G29&gt;0,(H29*G29))))</f>
        <v/>
      </c>
      <c r="J29" s="465"/>
      <c r="K29" s="116" t="s">
        <v>769</v>
      </c>
      <c r="L29" s="117" t="s">
        <v>776</v>
      </c>
      <c r="M29" s="118" t="str">
        <f aca="false">IF(F29="NA","No aplica",H29)</f>
        <v>No aplica</v>
      </c>
      <c r="N29" s="119"/>
      <c r="O29" s="119"/>
      <c r="P29" s="119"/>
    </row>
    <row r="30" s="99" customFormat="true" ht="48.75" hidden="false" customHeight="true" outlineLevel="0" collapsed="false">
      <c r="B30" s="459"/>
      <c r="C30" s="476" t="s">
        <v>143</v>
      </c>
      <c r="D30" s="477" t="s">
        <v>777</v>
      </c>
      <c r="E30" s="476" t="s">
        <v>746</v>
      </c>
      <c r="F30" s="154" t="s">
        <v>747</v>
      </c>
      <c r="G30" s="478" t="str">
        <f aca="false">IF(F30="NA","",IF(F30="SI",1,0))</f>
        <v/>
      </c>
      <c r="H30" s="152" t="n">
        <v>8</v>
      </c>
      <c r="I30" s="479" t="str">
        <f aca="false">IF(G30="","",IF(G30=0,0,IF(G30&gt;0,(H30*G30))))</f>
        <v/>
      </c>
      <c r="J30" s="465"/>
      <c r="K30" s="146" t="s">
        <v>769</v>
      </c>
      <c r="L30" s="147" t="s">
        <v>778</v>
      </c>
      <c r="M30" s="150" t="str">
        <f aca="false">IF(F30="NA","No aplica",H30)</f>
        <v>No aplica</v>
      </c>
    </row>
    <row r="31" s="99" customFormat="true" ht="39.75" hidden="false" customHeight="true" outlineLevel="0" collapsed="false">
      <c r="B31" s="480" t="s">
        <v>393</v>
      </c>
      <c r="C31" s="435" t="s">
        <v>779</v>
      </c>
      <c r="D31" s="449" t="s">
        <v>780</v>
      </c>
      <c r="E31" s="450" t="s">
        <v>746</v>
      </c>
      <c r="F31" s="127" t="s">
        <v>747</v>
      </c>
      <c r="G31" s="451" t="str">
        <f aca="false">IF(F31="NA","",IF(F31="SI",1,0))</f>
        <v/>
      </c>
      <c r="H31" s="452" t="n">
        <v>30</v>
      </c>
      <c r="I31" s="453" t="str">
        <f aca="false">IF(G31="","",IF(G31=0,0,IF(G31&gt;0,(H31*G31))))</f>
        <v/>
      </c>
      <c r="J31" s="481" t="str">
        <f aca="false">IF(SUM(M31:M33)=0,"-",SUM(I31:I33)/SUM(M31:M33))</f>
        <v>-</v>
      </c>
      <c r="K31" s="116" t="s">
        <v>769</v>
      </c>
      <c r="L31" s="117" t="s">
        <v>749</v>
      </c>
      <c r="M31" s="118" t="str">
        <f aca="false">IF(F31="NA","No aplica",H31)</f>
        <v>No aplica</v>
      </c>
      <c r="N31" s="119"/>
      <c r="O31" s="119"/>
      <c r="P31" s="11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s="99" customFormat="true" ht="39.75" hidden="false" customHeight="true" outlineLevel="0" collapsed="false">
      <c r="B32" s="480"/>
      <c r="C32" s="435"/>
      <c r="D32" s="482" t="s">
        <v>781</v>
      </c>
      <c r="E32" s="483" t="s">
        <v>746</v>
      </c>
      <c r="F32" s="158" t="s">
        <v>747</v>
      </c>
      <c r="G32" s="484" t="str">
        <f aca="false">IF(F32="NA","",IF(F32="SI",1,0))</f>
        <v/>
      </c>
      <c r="H32" s="485" t="n">
        <v>30</v>
      </c>
      <c r="I32" s="486" t="str">
        <f aca="false">IF(G32="","",IF(G32=0,0,IF(G32&gt;0,(H32*G32))))</f>
        <v/>
      </c>
      <c r="J32" s="481"/>
      <c r="K32" s="116" t="s">
        <v>769</v>
      </c>
      <c r="L32" s="117" t="s">
        <v>749</v>
      </c>
      <c r="M32" s="118" t="str">
        <f aca="false">IF(F32="NA","No aplica",H32)</f>
        <v>No aplica</v>
      </c>
      <c r="N32" s="119"/>
      <c r="O32" s="119"/>
      <c r="P32" s="119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s="99" customFormat="true" ht="39.75" hidden="false" customHeight="true" outlineLevel="0" collapsed="false">
      <c r="B33" s="480"/>
      <c r="C33" s="435"/>
      <c r="D33" s="454" t="s">
        <v>782</v>
      </c>
      <c r="E33" s="455" t="s">
        <v>746</v>
      </c>
      <c r="F33" s="131" t="s">
        <v>747</v>
      </c>
      <c r="G33" s="456" t="str">
        <f aca="false">IF(F33="NA","",IF(F33="SI",1,0))</f>
        <v/>
      </c>
      <c r="H33" s="457" t="n">
        <v>40</v>
      </c>
      <c r="I33" s="458" t="str">
        <f aca="false">IF(G33="","",IF(G33=0,0,IF(G33&gt;0,(H33*G33))))</f>
        <v/>
      </c>
      <c r="J33" s="481"/>
      <c r="K33" s="116" t="s">
        <v>769</v>
      </c>
      <c r="L33" s="117" t="s">
        <v>749</v>
      </c>
      <c r="M33" s="118" t="str">
        <f aca="false">IF(F33="NA","No aplica",H33)</f>
        <v>No aplica</v>
      </c>
      <c r="N33" s="119"/>
      <c r="O33" s="119"/>
      <c r="P33" s="11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s="99" customFormat="true" ht="39.75" hidden="false" customHeight="true" outlineLevel="0" collapsed="false">
      <c r="B34" s="487" t="s">
        <v>783</v>
      </c>
      <c r="C34" s="488" t="s">
        <v>114</v>
      </c>
      <c r="D34" s="489" t="s">
        <v>784</v>
      </c>
      <c r="E34" s="490" t="s">
        <v>746</v>
      </c>
      <c r="F34" s="162" t="s">
        <v>747</v>
      </c>
      <c r="G34" s="491" t="str">
        <f aca="false">IF(F34="NA","",IF(F34="SI",1,0))</f>
        <v/>
      </c>
      <c r="H34" s="488" t="n">
        <v>100</v>
      </c>
      <c r="I34" s="492" t="str">
        <f aca="false">IF(G34="","",IF(G34=0,0,IF(G34&gt;0,(H34*G34))))</f>
        <v/>
      </c>
      <c r="J34" s="493" t="str">
        <f aca="false">IF(SUM(M34)=0,"-",SUM(I34)/SUM(M34))</f>
        <v>-</v>
      </c>
      <c r="K34" s="116" t="s">
        <v>769</v>
      </c>
      <c r="L34" s="117" t="s">
        <v>785</v>
      </c>
      <c r="M34" s="118" t="str">
        <f aca="false">IF(F34="NA","No aplica",H34)</f>
        <v>No aplica</v>
      </c>
      <c r="N34" s="119"/>
      <c r="O34" s="119"/>
      <c r="P34" s="11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="99" customFormat="true" ht="39.75" hidden="false" customHeight="true" outlineLevel="0" collapsed="false">
      <c r="B35" s="480" t="s">
        <v>786</v>
      </c>
      <c r="C35" s="435" t="s">
        <v>779</v>
      </c>
      <c r="D35" s="436" t="s">
        <v>787</v>
      </c>
      <c r="E35" s="437" t="s">
        <v>746</v>
      </c>
      <c r="F35" s="110" t="s">
        <v>747</v>
      </c>
      <c r="G35" s="494" t="str">
        <f aca="false">IF(F35="NA","",IF(F35="SI",1,0))</f>
        <v/>
      </c>
      <c r="H35" s="435" t="n">
        <v>100</v>
      </c>
      <c r="I35" s="435" t="str">
        <f aca="false">IF(G35="","",IF(G35=0,0,IF(G35&gt;0,(H35*G35))))</f>
        <v/>
      </c>
      <c r="J35" s="481" t="str">
        <f aca="false">IF(SUM(M35)=0,"-",SUM(I35)/SUM(M35))</f>
        <v>-</v>
      </c>
      <c r="K35" s="116" t="s">
        <v>749</v>
      </c>
      <c r="L35" s="117" t="s">
        <v>749</v>
      </c>
      <c r="M35" s="118" t="str">
        <f aca="false">IF(F35="NA","No aplica",H35)</f>
        <v>No aplica</v>
      </c>
      <c r="N35" s="119"/>
      <c r="O35" s="119"/>
      <c r="P35" s="119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="99" customFormat="true" ht="39.75" hidden="false" customHeight="true" outlineLevel="0" collapsed="false">
      <c r="B36" s="495" t="s">
        <v>788</v>
      </c>
      <c r="C36" s="496" t="s">
        <v>114</v>
      </c>
      <c r="D36" s="461" t="s">
        <v>789</v>
      </c>
      <c r="E36" s="462" t="s">
        <v>790</v>
      </c>
      <c r="F36" s="170" t="s">
        <v>747</v>
      </c>
      <c r="G36" s="451" t="str">
        <f aca="false">IF(F36="Na","",F36)</f>
        <v/>
      </c>
      <c r="H36" s="460" t="n">
        <v>50</v>
      </c>
      <c r="I36" s="464" t="str">
        <f aca="false">IF(G36="","",IF(G36=0,0,IF(G36&gt;0,(H36*G36))))</f>
        <v/>
      </c>
      <c r="J36" s="441" t="str">
        <f aca="false">IF(SUM(M36:M38)=0,"-",SUM(I36:I38)/SUM(M36:M38))</f>
        <v>-</v>
      </c>
      <c r="K36" s="116" t="s">
        <v>749</v>
      </c>
      <c r="L36" s="117" t="s">
        <v>749</v>
      </c>
      <c r="M36" s="118" t="str">
        <f aca="false">IF(F36="NA","No aplica",H36)</f>
        <v>No aplica</v>
      </c>
      <c r="N36" s="119"/>
      <c r="O36" s="119"/>
      <c r="P36" s="119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="99" customFormat="true" ht="39.75" hidden="false" customHeight="true" outlineLevel="0" collapsed="false">
      <c r="B37" s="495"/>
      <c r="C37" s="496"/>
      <c r="D37" s="471" t="s">
        <v>791</v>
      </c>
      <c r="E37" s="467" t="s">
        <v>792</v>
      </c>
      <c r="F37" s="171" t="s">
        <v>747</v>
      </c>
      <c r="G37" s="484" t="str">
        <f aca="false">IF(F37="Na","",F37)</f>
        <v/>
      </c>
      <c r="H37" s="469" t="n">
        <v>50</v>
      </c>
      <c r="I37" s="470" t="str">
        <f aca="false">IF(G37="","",IF(G37=0,0,IF(G37&gt;0,(H37*G37))))</f>
        <v/>
      </c>
      <c r="J37" s="441"/>
      <c r="K37" s="116" t="s">
        <v>749</v>
      </c>
      <c r="L37" s="117" t="s">
        <v>749</v>
      </c>
      <c r="M37" s="118" t="str">
        <f aca="false">IF(F37="NA","No aplica",H37)</f>
        <v>No aplica</v>
      </c>
      <c r="N37" s="119"/>
      <c r="O37" s="119"/>
      <c r="P37" s="11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="99" customFormat="true" ht="39.75" hidden="false" customHeight="true" outlineLevel="0" collapsed="false">
      <c r="K38" s="116" t="s">
        <v>769</v>
      </c>
      <c r="L38" s="117" t="s">
        <v>749</v>
      </c>
      <c r="M38" s="118" t="n">
        <f aca="false">IF(F38="NA","No aplica",H38)</f>
        <v>0</v>
      </c>
      <c r="N38" s="119"/>
      <c r="O38" s="119"/>
      <c r="P38" s="11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customFormat="false" ht="23.25" hidden="false" customHeight="false" outlineLevel="0" collapsed="false">
      <c r="C39" s="80"/>
      <c r="D39" s="172"/>
      <c r="E39" s="173"/>
      <c r="F39" s="86"/>
      <c r="G39" s="90"/>
      <c r="H39" s="174"/>
      <c r="I39" s="174"/>
      <c r="J39" s="86"/>
      <c r="K39" s="83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customFormat="false" ht="23.25" hidden="false" customHeight="false" outlineLevel="0" collapsed="false">
      <c r="C40" s="80"/>
      <c r="D40" s="172"/>
      <c r="E40" s="175" t="str">
        <f aca="false">D6</f>
        <v>Vestir Casual</v>
      </c>
      <c r="F40" s="175"/>
      <c r="G40" s="175"/>
      <c r="H40" s="176"/>
      <c r="I40" s="86"/>
      <c r="J40" s="86"/>
      <c r="K40" s="83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customFormat="false" ht="21.75" hidden="false" customHeight="true" outlineLevel="0" collapsed="false">
      <c r="C41" s="80"/>
      <c r="D41" s="172"/>
      <c r="E41" s="177" t="s">
        <v>744</v>
      </c>
      <c r="F41" s="178" t="str">
        <f aca="false">J16</f>
        <v>-</v>
      </c>
      <c r="G41" s="178"/>
      <c r="H41" s="80"/>
      <c r="I41" s="86"/>
      <c r="J41" s="86"/>
      <c r="K41" s="83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customFormat="false" ht="21.75" hidden="false" customHeight="true" outlineLevel="0" collapsed="false">
      <c r="C42" s="80"/>
      <c r="D42" s="172"/>
      <c r="E42" s="179" t="s">
        <v>750</v>
      </c>
      <c r="F42" s="180" t="str">
        <f aca="false">J17</f>
        <v>-</v>
      </c>
      <c r="G42" s="180"/>
      <c r="H42" s="80"/>
      <c r="I42" s="80"/>
      <c r="J42" s="80"/>
      <c r="K42" s="83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customFormat="false" ht="21.75" hidden="false" customHeight="true" outlineLevel="0" collapsed="false">
      <c r="C43" s="80"/>
      <c r="D43" s="172"/>
      <c r="E43" s="181" t="s">
        <v>754</v>
      </c>
      <c r="F43" s="182" t="str">
        <f aca="false">J18</f>
        <v>-</v>
      </c>
      <c r="G43" s="182"/>
      <c r="H43" s="83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customFormat="false" ht="21.75" hidden="false" customHeight="true" outlineLevel="0" collapsed="false">
      <c r="C44" s="80"/>
      <c r="D44" s="172"/>
      <c r="E44" s="179" t="s">
        <v>759</v>
      </c>
      <c r="F44" s="180" t="str">
        <f aca="false">J20</f>
        <v>-</v>
      </c>
      <c r="G44" s="180"/>
      <c r="H44" s="83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customFormat="false" ht="21.75" hidden="false" customHeight="true" outlineLevel="0" collapsed="false">
      <c r="C45" s="80"/>
      <c r="D45" s="172"/>
      <c r="E45" s="181" t="s">
        <v>793</v>
      </c>
      <c r="F45" s="182" t="str">
        <f aca="false">J31</f>
        <v>-</v>
      </c>
      <c r="G45" s="182"/>
      <c r="H45" s="8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customFormat="false" ht="21.75" hidden="false" customHeight="true" outlineLevel="0" collapsed="false">
      <c r="C46" s="80"/>
      <c r="D46" s="172"/>
      <c r="E46" s="179" t="s">
        <v>783</v>
      </c>
      <c r="F46" s="180" t="str">
        <f aca="false">J34</f>
        <v>-</v>
      </c>
      <c r="G46" s="180"/>
      <c r="H46" s="8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customFormat="false" ht="21.75" hidden="false" customHeight="true" outlineLevel="0" collapsed="false">
      <c r="C47" s="80"/>
      <c r="D47" s="172"/>
      <c r="E47" s="181" t="s">
        <v>786</v>
      </c>
      <c r="F47" s="182" t="str">
        <f aca="false">J35</f>
        <v>-</v>
      </c>
      <c r="G47" s="182"/>
      <c r="H47" s="8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customFormat="false" ht="21.75" hidden="false" customHeight="true" outlineLevel="0" collapsed="false">
      <c r="C48" s="80"/>
      <c r="D48" s="172"/>
      <c r="E48" s="183" t="s">
        <v>788</v>
      </c>
      <c r="F48" s="184" t="str">
        <f aca="false">J36</f>
        <v>-</v>
      </c>
      <c r="G48" s="184"/>
      <c r="H48" s="83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customFormat="false" ht="53.25" hidden="false" customHeight="true" outlineLevel="0" collapsed="false">
      <c r="C49" s="80"/>
      <c r="D49" s="80"/>
      <c r="E49" s="185" t="s">
        <v>794</v>
      </c>
      <c r="F49" s="186" t="str">
        <f aca="false">IF(COUNT(F41:F48)&gt;0,AVERAGE(F41:F48),"-")</f>
        <v>-</v>
      </c>
      <c r="G49" s="186"/>
      <c r="H49" s="83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</sheetData>
  <mergeCells count="61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5"/>
    <mergeCell ref="E11:E15"/>
    <mergeCell ref="H11:H15"/>
    <mergeCell ref="I11:I15"/>
    <mergeCell ref="J11:J15"/>
    <mergeCell ref="K11:K15"/>
    <mergeCell ref="L11:L15"/>
    <mergeCell ref="B18:B19"/>
    <mergeCell ref="C18:C19"/>
    <mergeCell ref="J18:J19"/>
    <mergeCell ref="B20:B30"/>
    <mergeCell ref="C20:C29"/>
    <mergeCell ref="J20:J30"/>
    <mergeCell ref="D21:D22"/>
    <mergeCell ref="E21:E22"/>
    <mergeCell ref="F21:F22"/>
    <mergeCell ref="G21:G22"/>
    <mergeCell ref="H21:H22"/>
    <mergeCell ref="I21:I22"/>
    <mergeCell ref="K21:K22"/>
    <mergeCell ref="L21:L22"/>
    <mergeCell ref="M21:M22"/>
    <mergeCell ref="D24:D25"/>
    <mergeCell ref="E24:E25"/>
    <mergeCell ref="F24:F25"/>
    <mergeCell ref="G24:G25"/>
    <mergeCell ref="H24:H25"/>
    <mergeCell ref="I24:I25"/>
    <mergeCell ref="K24:K25"/>
    <mergeCell ref="L24:L25"/>
    <mergeCell ref="M24:M25"/>
    <mergeCell ref="B31:B33"/>
    <mergeCell ref="C31:C33"/>
    <mergeCell ref="J31:J33"/>
    <mergeCell ref="B36:B37"/>
    <mergeCell ref="C36:C37"/>
    <mergeCell ref="J36:J37"/>
    <mergeCell ref="E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</mergeCells>
  <conditionalFormatting sqref="G25">
    <cfRule type="cellIs" priority="2" operator="lessThan" aboveAverage="0" equalAverage="0" bottom="0" percent="0" rank="0" text="" dxfId="62">
      <formula>0.9</formula>
    </cfRule>
    <cfRule type="cellIs" priority="3" operator="between" aboveAverage="0" equalAverage="0" bottom="0" percent="0" rank="0" text="" dxfId="63">
      <formula>0.949</formula>
      <formula>0.9</formula>
    </cfRule>
    <cfRule type="cellIs" priority="4" operator="greaterThan" aboveAverage="0" equalAverage="0" bottom="0" percent="0" rank="0" text="" dxfId="64">
      <formula>0.949</formula>
    </cfRule>
  </conditionalFormatting>
  <conditionalFormatting sqref="J20:J30">
    <cfRule type="cellIs" priority="5" operator="greaterThan" aboveAverage="0" equalAverage="0" bottom="0" percent="0" rank="0" text="" dxfId="65">
      <formula>0.949</formula>
    </cfRule>
    <cfRule type="cellIs" priority="6" operator="between" aboveAverage="0" equalAverage="0" bottom="0" percent="0" rank="0" text="" dxfId="66">
      <formula>0.949</formula>
      <formula>0.9</formula>
    </cfRule>
    <cfRule type="cellIs" priority="7" operator="lessThan" aboveAverage="0" equalAverage="0" bottom="0" percent="0" rank="0" text="" dxfId="67">
      <formula>0.9</formula>
    </cfRule>
  </conditionalFormatting>
  <conditionalFormatting sqref="G26:G37 G16:G21 G23:G24">
    <cfRule type="cellIs" priority="8" operator="lessThan" aboveAverage="0" equalAverage="0" bottom="0" percent="0" rank="0" text="" dxfId="68">
      <formula>0.9</formula>
    </cfRule>
    <cfRule type="cellIs" priority="9" operator="between" aboveAverage="0" equalAverage="0" bottom="0" percent="0" rank="0" text="" dxfId="69">
      <formula>0.949</formula>
      <formula>0.9</formula>
    </cfRule>
    <cfRule type="cellIs" priority="10" operator="greaterThan" aboveAverage="0" equalAverage="0" bottom="0" percent="0" rank="0" text="" dxfId="70">
      <formula>0.949</formula>
    </cfRule>
  </conditionalFormatting>
  <conditionalFormatting sqref="J31:J36 J16:J19">
    <cfRule type="cellIs" priority="11" operator="greaterThan" aboveAverage="0" equalAverage="0" bottom="0" percent="0" rank="0" text="" dxfId="71">
      <formula>0.949</formula>
    </cfRule>
    <cfRule type="cellIs" priority="12" operator="between" aboveAverage="0" equalAverage="0" bottom="0" percent="0" rank="0" text="" dxfId="72">
      <formula>0.949</formula>
      <formula>0.9</formula>
    </cfRule>
    <cfRule type="cellIs" priority="13" operator="lessThan" aboveAverage="0" equalAverage="0" bottom="0" percent="0" rank="0" text="" dxfId="73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100" firstPageNumber="1" fitToWidth="1" fitToHeight="0" pageOrder="overThenDown" orientation="portrait" blackAndWhite="false" draft="false" cellComments="none" useFirstPageNumber="tru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rowBreaks count="1" manualBreakCount="1">
    <brk id="82" man="true" max="16383" min="0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84"/>
  <sheetViews>
    <sheetView showFormulas="false" showGridLines="false" showRowColHeaders="true" showZeros="true" rightToLeft="false" tabSelected="false" showOutlineSymbols="true" defaultGridColor="true" view="pageBreakPreview" topLeftCell="A7" colorId="64" zoomScale="32" zoomScaleNormal="32" zoomScalePageLayoutView="32" workbookViewId="0">
      <selection pane="topLeft" activeCell="V36" activeCellId="0" sqref="V36"/>
    </sheetView>
  </sheetViews>
  <sheetFormatPr defaultColWidth="11.31640625" defaultRowHeight="15" zeroHeight="false" outlineLevelRow="0" outlineLevelCol="0"/>
  <cols>
    <col collapsed="false" customWidth="true" hidden="false" outlineLevel="0" max="1" min="1" style="187" width="14.57"/>
    <col collapsed="false" customWidth="true" hidden="false" outlineLevel="0" max="3" min="2" style="187" width="13.7"/>
    <col collapsed="false" customWidth="true" hidden="false" outlineLevel="0" max="7" min="4" style="187" width="11.71"/>
    <col collapsed="false" customWidth="true" hidden="false" outlineLevel="0" max="8" min="8" style="187" width="8.57"/>
    <col collapsed="false" customWidth="true" hidden="false" outlineLevel="0" max="9" min="9" style="187" width="7.87"/>
    <col collapsed="false" customWidth="true" hidden="false" outlineLevel="0" max="10" min="10" style="187" width="11.71"/>
    <col collapsed="false" customWidth="true" hidden="false" outlineLevel="0" max="13" min="11" style="187" width="11.57"/>
    <col collapsed="false" customWidth="true" hidden="false" outlineLevel="0" max="17" min="14" style="187" width="11.71"/>
    <col collapsed="false" customWidth="true" hidden="false" outlineLevel="0" max="18" min="18" style="187" width="17.59"/>
    <col collapsed="false" customWidth="true" hidden="false" outlineLevel="0" max="20" min="19" style="187" width="12.42"/>
    <col collapsed="false" customWidth="true" hidden="false" outlineLevel="0" max="21" min="21" style="187" width="14.86"/>
    <col collapsed="false" customWidth="true" hidden="false" outlineLevel="0" max="23" min="22" style="187" width="12.42"/>
    <col collapsed="false" customWidth="true" hidden="false" outlineLevel="0" max="24" min="24" style="187" width="15.15"/>
    <col collapsed="false" customWidth="true" hidden="false" outlineLevel="0" max="26" min="25" style="187" width="14.01"/>
    <col collapsed="false" customWidth="true" hidden="false" outlineLevel="0" max="27" min="27" style="187" width="12.42"/>
    <col collapsed="false" customWidth="true" hidden="false" outlineLevel="0" max="28" min="28" style="187" width="17.71"/>
    <col collapsed="false" customWidth="true" hidden="false" outlineLevel="0" max="29" min="29" style="187" width="12.42"/>
    <col collapsed="false" customWidth="true" hidden="false" outlineLevel="0" max="31" min="30" style="187" width="14.86"/>
    <col collapsed="false" customWidth="true" hidden="false" outlineLevel="0" max="32" min="32" style="187" width="16.41"/>
    <col collapsed="false" customWidth="true" hidden="false" outlineLevel="0" max="33" min="33" style="187" width="27.58"/>
    <col collapsed="false" customWidth="true" hidden="false" outlineLevel="0" max="34" min="34" style="187" width="74.28"/>
    <col collapsed="false" customWidth="true" hidden="false" outlineLevel="0" max="35" min="35" style="187" width="45.57"/>
    <col collapsed="false" customWidth="true" hidden="false" outlineLevel="0" max="36" min="36" style="187" width="17.4"/>
    <col collapsed="false" customWidth="false" hidden="false" outlineLevel="0" max="1019" min="37" style="187" width="11.3"/>
    <col collapsed="false" customWidth="true" hidden="false" outlineLevel="0" max="1025" min="1021" style="0" width="9"/>
  </cols>
  <sheetData>
    <row r="1" s="190" customFormat="true" ht="51.75" hidden="false" customHeight="true" outlineLevel="0" collapsed="false">
      <c r="A1" s="71"/>
      <c r="B1" s="71"/>
      <c r="C1" s="71"/>
      <c r="D1" s="188" t="s">
        <v>795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361" t="s">
        <v>796</v>
      </c>
      <c r="AI1" s="361"/>
      <c r="AJ1" s="361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361" t="s">
        <v>2</v>
      </c>
      <c r="AI2" s="361"/>
      <c r="AJ2" s="361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361" t="s">
        <v>5</v>
      </c>
      <c r="AI3" s="361"/>
      <c r="AJ3" s="361"/>
    </row>
    <row r="4" s="193" customFormat="true" ht="24" hidden="false" customHeight="true" outlineLevel="0" collapsed="false">
      <c r="B4" s="649"/>
      <c r="C4" s="191" t="s">
        <v>797</v>
      </c>
      <c r="D4" s="192" t="str">
        <f aca="false">Ves!D6</f>
        <v>Vestir Casual</v>
      </c>
      <c r="E4" s="192"/>
      <c r="F4" s="191"/>
      <c r="R4" s="194" t="s">
        <v>798</v>
      </c>
      <c r="S4" s="194"/>
      <c r="T4" s="194"/>
      <c r="U4" s="194"/>
      <c r="V4" s="195"/>
      <c r="W4" s="196" t="n">
        <v>411</v>
      </c>
      <c r="X4" s="196"/>
      <c r="Y4" s="196"/>
      <c r="Z4" s="196"/>
      <c r="AE4" s="362" t="s">
        <v>713</v>
      </c>
      <c r="AF4" s="362"/>
      <c r="AG4" s="660" t="str">
        <f aca="false">Ves!D5</f>
        <v>02/julio/2026</v>
      </c>
      <c r="AH4" s="660"/>
      <c r="AI4" s="200"/>
      <c r="AJ4" s="200"/>
      <c r="AMF4" s="649"/>
      <c r="AMG4" s="649"/>
      <c r="AMH4" s="649"/>
      <c r="AMI4" s="649"/>
      <c r="AMJ4" s="649"/>
    </row>
    <row r="5" s="193" customFormat="true" ht="24" hidden="false" customHeight="true" outlineLevel="0" collapsed="false">
      <c r="B5" s="649"/>
      <c r="C5" s="201" t="s">
        <v>799</v>
      </c>
      <c r="D5" s="192" t="str">
        <f aca="false">Ves!D7</f>
        <v>Hazminda Garcia</v>
      </c>
      <c r="E5" s="192"/>
      <c r="R5" s="194" t="s">
        <v>800</v>
      </c>
      <c r="S5" s="194"/>
      <c r="T5" s="194"/>
      <c r="U5" s="194"/>
      <c r="V5" s="195"/>
      <c r="W5" s="202" t="n">
        <f aca="false">Ves!F15</f>
        <v>0</v>
      </c>
      <c r="X5" s="202"/>
      <c r="Y5" s="202"/>
      <c r="Z5" s="202"/>
      <c r="AMF5" s="649"/>
      <c r="AMG5" s="649"/>
      <c r="AMH5" s="649"/>
      <c r="AMI5" s="649"/>
      <c r="AMJ5" s="649"/>
    </row>
    <row r="6" s="193" customFormat="true" ht="24" hidden="false" customHeight="true" outlineLevel="0" collapsed="false">
      <c r="F6" s="195"/>
      <c r="R6" s="194" t="s">
        <v>801</v>
      </c>
      <c r="S6" s="194"/>
      <c r="T6" s="194"/>
      <c r="U6" s="194"/>
      <c r="W6" s="202" t="n">
        <f aca="false">B33</f>
        <v>1640</v>
      </c>
      <c r="X6" s="202"/>
      <c r="Y6" s="202"/>
      <c r="Z6" s="202"/>
      <c r="AE6" s="195"/>
      <c r="AF6" s="195"/>
      <c r="AG6" s="195"/>
      <c r="AH6" s="195"/>
      <c r="AMF6" s="195"/>
      <c r="AMG6" s="195"/>
      <c r="AMH6" s="195"/>
      <c r="AMI6" s="195"/>
      <c r="AMJ6" s="195"/>
    </row>
    <row r="7" s="205" customFormat="true" ht="21.75" hidden="false" customHeight="true" outlineLevel="0" collapsed="false">
      <c r="C7" s="206"/>
      <c r="D7" s="207" t="s">
        <v>802</v>
      </c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93" t="s">
        <v>803</v>
      </c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104"/>
      <c r="AH7" s="104"/>
      <c r="AI7" s="187"/>
      <c r="AJ7" s="187"/>
    </row>
    <row r="8" s="215" customFormat="true" ht="174" hidden="false" customHeight="true" outlineLevel="0" collapsed="false">
      <c r="A8" s="210" t="s">
        <v>9</v>
      </c>
      <c r="B8" s="211" t="s">
        <v>804</v>
      </c>
      <c r="C8" s="212" t="s">
        <v>805</v>
      </c>
      <c r="D8" s="213" t="s">
        <v>87</v>
      </c>
      <c r="E8" s="213" t="s">
        <v>806</v>
      </c>
      <c r="F8" s="213" t="s">
        <v>807</v>
      </c>
      <c r="G8" s="213" t="s">
        <v>808</v>
      </c>
      <c r="H8" s="213" t="s">
        <v>809</v>
      </c>
      <c r="I8" s="213" t="s">
        <v>810</v>
      </c>
      <c r="J8" s="213" t="s">
        <v>811</v>
      </c>
      <c r="K8" s="213" t="s">
        <v>812</v>
      </c>
      <c r="L8" s="213" t="s">
        <v>813</v>
      </c>
      <c r="M8" s="213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213" t="s">
        <v>819</v>
      </c>
      <c r="S8" s="214" t="s">
        <v>820</v>
      </c>
      <c r="T8" s="214" t="s">
        <v>821</v>
      </c>
      <c r="U8" s="214" t="s">
        <v>822</v>
      </c>
      <c r="V8" s="214" t="s">
        <v>92</v>
      </c>
      <c r="W8" s="214" t="s">
        <v>823</v>
      </c>
      <c r="X8" s="214" t="s">
        <v>824</v>
      </c>
      <c r="Y8" s="214" t="s">
        <v>825</v>
      </c>
      <c r="Z8" s="214" t="s">
        <v>826</v>
      </c>
      <c r="AA8" s="214" t="s">
        <v>827</v>
      </c>
      <c r="AB8" s="214" t="s">
        <v>828</v>
      </c>
      <c r="AC8" s="214" t="s">
        <v>829</v>
      </c>
      <c r="AD8" s="214" t="s">
        <v>830</v>
      </c>
      <c r="AE8" s="214" t="s">
        <v>831</v>
      </c>
      <c r="AF8" s="214" t="s">
        <v>832</v>
      </c>
      <c r="AG8" s="210" t="s">
        <v>833</v>
      </c>
      <c r="AH8" s="210" t="s">
        <v>834</v>
      </c>
      <c r="AI8" s="187"/>
      <c r="AJ8" s="187"/>
    </row>
    <row r="9" s="508" customFormat="true" ht="33.75" hidden="false" customHeight="true" outlineLevel="0" collapsed="false">
      <c r="A9" s="216" t="s">
        <v>63</v>
      </c>
      <c r="B9" s="216" t="n">
        <v>381</v>
      </c>
      <c r="C9" s="216" t="n">
        <v>381</v>
      </c>
      <c r="D9" s="216" t="n">
        <v>0</v>
      </c>
      <c r="E9" s="216" t="n">
        <v>0</v>
      </c>
      <c r="F9" s="216" t="n">
        <v>0</v>
      </c>
      <c r="G9" s="216" t="n">
        <v>0</v>
      </c>
      <c r="H9" s="216" t="n">
        <v>0</v>
      </c>
      <c r="I9" s="216" t="n">
        <v>0</v>
      </c>
      <c r="J9" s="216" t="n">
        <v>0</v>
      </c>
      <c r="K9" s="216" t="n">
        <v>0</v>
      </c>
      <c r="L9" s="216" t="n">
        <v>0</v>
      </c>
      <c r="M9" s="216" t="n">
        <v>0</v>
      </c>
      <c r="N9" s="216" t="n">
        <v>0</v>
      </c>
      <c r="O9" s="216" t="n">
        <v>0</v>
      </c>
      <c r="P9" s="216" t="n">
        <v>0</v>
      </c>
      <c r="Q9" s="216" t="n">
        <v>0</v>
      </c>
      <c r="R9" s="505" t="n">
        <f aca="false">($W$4*(SUM(D9:Q9)))</f>
        <v>0</v>
      </c>
      <c r="S9" s="216" t="n">
        <f aca="false">IFERROR(SUMIF('Exhibiciones '!$E$5:$E$550,A9,'Exhibiciones '!$AF$5:$AF$550),"")</f>
        <v>0</v>
      </c>
      <c r="T9" s="216" t="n">
        <f aca="false">IFERROR(SUMIF('Exhibiciones '!$E$5:$E$550,A9,'Exhibiciones '!$AG$5:$AG$550),"-")</f>
        <v>1</v>
      </c>
      <c r="U9" s="216" t="n">
        <v>0</v>
      </c>
      <c r="V9" s="216" t="n">
        <v>0</v>
      </c>
      <c r="W9" s="216" t="n">
        <v>0</v>
      </c>
      <c r="X9" s="216" t="n">
        <v>0</v>
      </c>
      <c r="Y9" s="216" t="n">
        <v>0</v>
      </c>
      <c r="Z9" s="216" t="n">
        <v>0</v>
      </c>
      <c r="AA9" s="216" t="n">
        <v>0</v>
      </c>
      <c r="AB9" s="216" t="n">
        <v>0</v>
      </c>
      <c r="AC9" s="216" t="n">
        <v>0</v>
      </c>
      <c r="AD9" s="216" t="n">
        <v>0</v>
      </c>
      <c r="AE9" s="216" t="n">
        <v>0</v>
      </c>
      <c r="AF9" s="216" t="n">
        <v>0</v>
      </c>
      <c r="AG9" s="216" t="n">
        <v>127209</v>
      </c>
      <c r="AH9" s="216"/>
    </row>
    <row r="10" s="508" customFormat="true" ht="33.75" hidden="false" customHeight="true" outlineLevel="0" collapsed="false">
      <c r="A10" s="220" t="n">
        <v>38</v>
      </c>
      <c r="B10" s="220" t="n">
        <v>454</v>
      </c>
      <c r="C10" s="220" t="n">
        <v>454</v>
      </c>
      <c r="D10" s="220" t="n">
        <v>0</v>
      </c>
      <c r="E10" s="220" t="n">
        <v>0</v>
      </c>
      <c r="F10" s="220" t="n">
        <v>0</v>
      </c>
      <c r="G10" s="220" t="n">
        <v>0</v>
      </c>
      <c r="H10" s="220" t="n">
        <v>0</v>
      </c>
      <c r="I10" s="220" t="n">
        <v>0</v>
      </c>
      <c r="J10" s="220" t="n">
        <v>0</v>
      </c>
      <c r="K10" s="220" t="n">
        <v>0</v>
      </c>
      <c r="L10" s="220" t="n">
        <v>0</v>
      </c>
      <c r="M10" s="220" t="n">
        <v>0</v>
      </c>
      <c r="N10" s="220" t="n">
        <v>0</v>
      </c>
      <c r="O10" s="220" t="n">
        <v>0</v>
      </c>
      <c r="P10" s="220" t="n">
        <v>0</v>
      </c>
      <c r="Q10" s="220" t="n">
        <v>0</v>
      </c>
      <c r="R10" s="661" t="n">
        <f aca="false">($W$4*(SUM(D10:Q10)))</f>
        <v>0</v>
      </c>
      <c r="S10" s="220" t="n">
        <f aca="false">IFERROR(SUMIF('Exhibiciones '!$E$5:$E$550,A10,'Exhibiciones '!$AF$5:$AF$550),"")</f>
        <v>0</v>
      </c>
      <c r="T10" s="220" t="n">
        <f aca="false">IFERROR(SUMIF('Exhibiciones '!$E$5:$E$550,A10,'Exhibiciones '!$AG$5:$AG$550),"-")</f>
        <v>0</v>
      </c>
      <c r="U10" s="220" t="n">
        <v>0</v>
      </c>
      <c r="V10" s="220" t="n">
        <v>0</v>
      </c>
      <c r="W10" s="220" t="n">
        <v>0</v>
      </c>
      <c r="X10" s="220" t="n">
        <v>0</v>
      </c>
      <c r="Y10" s="220" t="n">
        <v>0</v>
      </c>
      <c r="Z10" s="220" t="n">
        <v>1</v>
      </c>
      <c r="AA10" s="220" t="n">
        <v>0</v>
      </c>
      <c r="AB10" s="220" t="n">
        <v>0</v>
      </c>
      <c r="AC10" s="220" t="n">
        <v>1</v>
      </c>
      <c r="AD10" s="220" t="n">
        <v>0</v>
      </c>
      <c r="AE10" s="220" t="n">
        <v>0</v>
      </c>
      <c r="AF10" s="220" t="n">
        <v>0</v>
      </c>
      <c r="AG10" s="220" t="n">
        <v>136675</v>
      </c>
      <c r="AH10" s="220" t="str">
        <f aca="false">IFERROR(VLOOKUP(AG10,'Plantilla y Concentrado'!$B$4:$C$677,2,0),"")</f>
        <v>Montiel Ramirez Cintya Elizabeth</v>
      </c>
      <c r="AK10" s="662"/>
    </row>
    <row r="11" s="508" customFormat="true" ht="33.75" hidden="false" customHeight="true" outlineLevel="0" collapsed="false">
      <c r="A11" s="216" t="n">
        <v>39</v>
      </c>
      <c r="B11" s="216" t="n">
        <v>485</v>
      </c>
      <c r="C11" s="216" t="n">
        <v>424</v>
      </c>
      <c r="D11" s="216" t="n">
        <v>1</v>
      </c>
      <c r="E11" s="216" t="n">
        <v>0</v>
      </c>
      <c r="F11" s="216" t="n">
        <v>0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0</v>
      </c>
      <c r="L11" s="216" t="n">
        <v>0</v>
      </c>
      <c r="M11" s="216" t="n">
        <v>0</v>
      </c>
      <c r="N11" s="216" t="n">
        <v>0</v>
      </c>
      <c r="O11" s="216" t="n">
        <v>0</v>
      </c>
      <c r="P11" s="216" t="n">
        <v>0</v>
      </c>
      <c r="Q11" s="216" t="n">
        <v>0</v>
      </c>
      <c r="R11" s="505" t="n">
        <f aca="false">($W$4*(SUM(D11:Q11)))</f>
        <v>411</v>
      </c>
      <c r="S11" s="216" t="n">
        <f aca="false">IFERROR(SUMIF('Exhibiciones '!$E$5:$E$550,A11,'Exhibiciones '!$AF$5:$AF$550),"")</f>
        <v>0</v>
      </c>
      <c r="T11" s="216" t="n">
        <f aca="false">IFERROR(SUMIF('Exhibiciones '!$E$5:$E$550,A11,'Exhibiciones '!$AG$5:$AG$550),"-")</f>
        <v>2</v>
      </c>
      <c r="U11" s="216" t="n">
        <v>0</v>
      </c>
      <c r="V11" s="216" t="n">
        <v>0</v>
      </c>
      <c r="W11" s="216" t="n">
        <v>0</v>
      </c>
      <c r="X11" s="216" t="n">
        <v>0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0</v>
      </c>
      <c r="AF11" s="216" t="n">
        <v>0</v>
      </c>
      <c r="AG11" s="216" t="n">
        <v>155938</v>
      </c>
      <c r="AH11" s="216" t="str">
        <f aca="false">IFERROR(VLOOKUP(AG11,'Plantilla y Concentrado'!$B$4:$C$677,2,0),"")</f>
        <v>Aguilar Flores Erika Jazmin</v>
      </c>
    </row>
    <row r="12" s="508" customFormat="true" ht="33.75" hidden="false" customHeight="true" outlineLevel="0" collapsed="false">
      <c r="A12" s="220" t="n">
        <v>40</v>
      </c>
      <c r="B12" s="220" t="n">
        <v>320</v>
      </c>
      <c r="C12" s="220" t="n">
        <v>320</v>
      </c>
      <c r="D12" s="220" t="n">
        <v>0</v>
      </c>
      <c r="E12" s="220" t="n">
        <v>0</v>
      </c>
      <c r="F12" s="220" t="n">
        <v>0</v>
      </c>
      <c r="G12" s="220" t="n">
        <v>0</v>
      </c>
      <c r="H12" s="220" t="n">
        <v>0</v>
      </c>
      <c r="I12" s="220" t="n">
        <v>0</v>
      </c>
      <c r="J12" s="220" t="n">
        <v>0</v>
      </c>
      <c r="K12" s="220" t="n">
        <v>0</v>
      </c>
      <c r="L12" s="220" t="n">
        <v>0</v>
      </c>
      <c r="M12" s="220" t="n">
        <v>0</v>
      </c>
      <c r="N12" s="220" t="n">
        <v>0</v>
      </c>
      <c r="O12" s="220" t="n">
        <v>0</v>
      </c>
      <c r="P12" s="220" t="n">
        <v>0</v>
      </c>
      <c r="Q12" s="220" t="n">
        <v>0</v>
      </c>
      <c r="R12" s="661" t="n">
        <f aca="false">($W$4*(SUM(D12:Q12)))</f>
        <v>0</v>
      </c>
      <c r="S12" s="220" t="n">
        <f aca="false">IFERROR(SUMIF('Exhibiciones '!$E$5:$E$550,A12,'Exhibiciones '!$AF$5:$AF$550),"")</f>
        <v>0</v>
      </c>
      <c r="T12" s="220" t="n">
        <f aca="false">IFERROR(SUMIF('Exhibiciones '!$E$5:$E$550,A12,'Exhibiciones '!$AG$5:$AG$550),"-")</f>
        <v>0</v>
      </c>
      <c r="U12" s="220" t="n">
        <v>0</v>
      </c>
      <c r="V12" s="220" t="n">
        <v>0</v>
      </c>
      <c r="W12" s="220" t="n">
        <v>0</v>
      </c>
      <c r="X12" s="220" t="n">
        <v>0</v>
      </c>
      <c r="Y12" s="220" t="n">
        <v>0</v>
      </c>
      <c r="Z12" s="220" t="n">
        <v>0</v>
      </c>
      <c r="AA12" s="220" t="n">
        <v>0</v>
      </c>
      <c r="AB12" s="220" t="n">
        <v>0</v>
      </c>
      <c r="AC12" s="220" t="n">
        <v>0</v>
      </c>
      <c r="AD12" s="220" t="n">
        <v>0</v>
      </c>
      <c r="AE12" s="220" t="n">
        <v>0</v>
      </c>
      <c r="AF12" s="220" t="n">
        <v>0</v>
      </c>
      <c r="AG12" s="220" t="n">
        <v>144695</v>
      </c>
      <c r="AH12" s="220" t="str">
        <f aca="false">IFERROR(VLOOKUP(AG12,'Plantilla y Concentrado'!$B$4:$C$677,2,0),"")</f>
        <v>Alvarez Becerra Emiliano</v>
      </c>
    </row>
    <row r="13" s="508" customFormat="true" ht="33.75" hidden="true" customHeight="true" outlineLevel="0" collapsed="false">
      <c r="A13" s="216"/>
      <c r="B13" s="216"/>
      <c r="C13" s="216"/>
      <c r="D13" s="216" t="n">
        <v>0</v>
      </c>
      <c r="E13" s="216" t="n">
        <v>0</v>
      </c>
      <c r="F13" s="216" t="n">
        <v>0</v>
      </c>
      <c r="G13" s="216" t="n">
        <v>0</v>
      </c>
      <c r="H13" s="216" t="n">
        <v>0</v>
      </c>
      <c r="I13" s="216" t="n">
        <v>0</v>
      </c>
      <c r="J13" s="216" t="n">
        <v>0</v>
      </c>
      <c r="K13" s="216" t="n">
        <v>0</v>
      </c>
      <c r="L13" s="216" t="n">
        <v>0</v>
      </c>
      <c r="M13" s="216" t="n">
        <v>0</v>
      </c>
      <c r="N13" s="216" t="n">
        <v>0</v>
      </c>
      <c r="O13" s="216" t="n">
        <v>0</v>
      </c>
      <c r="P13" s="216" t="n">
        <v>0</v>
      </c>
      <c r="Q13" s="216" t="n">
        <v>0</v>
      </c>
      <c r="R13" s="505" t="n">
        <f aca="false">($W$4*(SUM(D13:Q13)))</f>
        <v>0</v>
      </c>
      <c r="S13" s="216" t="n">
        <f aca="false">IFERROR(SUMIF('Exhibiciones '!$E$5:$E$550,A13,'Exhibiciones '!$AF$5:$AF$550),"")</f>
        <v>0</v>
      </c>
      <c r="T13" s="216" t="n">
        <f aca="false">IFERROR(SUMIF('Exhibiciones '!$E$5:$E$550,A13,'Exhibiciones '!$AG$5:$AG$550),"-")</f>
        <v>0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</v>
      </c>
      <c r="AD13" s="216" t="n">
        <v>0</v>
      </c>
      <c r="AE13" s="216" t="n">
        <v>0</v>
      </c>
      <c r="AF13" s="216" t="n">
        <v>0</v>
      </c>
      <c r="AG13" s="216"/>
      <c r="AH13" s="216" t="str">
        <f aca="false">IFERROR(VLOOKUP(AG13,'Plantilla y Concentrado'!$B$4:$C$677,2,0),"")</f>
        <v/>
      </c>
    </row>
    <row r="14" s="508" customFormat="true" ht="33.75" hidden="true" customHeight="true" outlineLevel="0" collapsed="false">
      <c r="A14" s="220"/>
      <c r="B14" s="220"/>
      <c r="C14" s="220"/>
      <c r="D14" s="220" t="n">
        <v>0</v>
      </c>
      <c r="E14" s="220" t="n">
        <v>0</v>
      </c>
      <c r="F14" s="220" t="n">
        <v>0</v>
      </c>
      <c r="G14" s="220" t="n">
        <v>0</v>
      </c>
      <c r="H14" s="220" t="n">
        <v>0</v>
      </c>
      <c r="I14" s="220" t="n">
        <v>0</v>
      </c>
      <c r="J14" s="220" t="n">
        <v>0</v>
      </c>
      <c r="K14" s="220" t="n">
        <v>0</v>
      </c>
      <c r="L14" s="220" t="n">
        <v>0</v>
      </c>
      <c r="M14" s="220" t="n">
        <v>0</v>
      </c>
      <c r="N14" s="220" t="n">
        <v>0</v>
      </c>
      <c r="O14" s="220" t="n">
        <v>0</v>
      </c>
      <c r="P14" s="220" t="n">
        <v>0</v>
      </c>
      <c r="Q14" s="220" t="n">
        <v>0</v>
      </c>
      <c r="R14" s="661" t="n">
        <f aca="false">($W$4*(SUM(D14:Q14)))</f>
        <v>0</v>
      </c>
      <c r="S14" s="220" t="n">
        <f aca="false">IFERROR(SUMIF('Exhibiciones '!$E$5:$E$550,A14,'Exhibiciones '!$AF$5:$AF$550),"")</f>
        <v>0</v>
      </c>
      <c r="T14" s="220" t="n">
        <f aca="false">IFERROR(SUMIF('Exhibiciones '!$E$5:$E$550,A14,'Exhibiciones '!$AG$5:$AG$550),"-")</f>
        <v>0</v>
      </c>
      <c r="U14" s="220" t="n">
        <v>0</v>
      </c>
      <c r="V14" s="220" t="n">
        <v>0</v>
      </c>
      <c r="W14" s="220" t="n">
        <v>0</v>
      </c>
      <c r="X14" s="220" t="n">
        <v>0</v>
      </c>
      <c r="Y14" s="220" t="n">
        <v>0</v>
      </c>
      <c r="Z14" s="220" t="n">
        <v>0</v>
      </c>
      <c r="AA14" s="220" t="n">
        <v>0</v>
      </c>
      <c r="AB14" s="220" t="n">
        <v>0</v>
      </c>
      <c r="AC14" s="220" t="n">
        <v>0</v>
      </c>
      <c r="AD14" s="220" t="n">
        <v>0</v>
      </c>
      <c r="AE14" s="220" t="n">
        <v>0</v>
      </c>
      <c r="AF14" s="220" t="n">
        <v>0</v>
      </c>
      <c r="AG14" s="220"/>
      <c r="AH14" s="220" t="str">
        <f aca="false">IFERROR(VLOOKUP(AG14,'Plantilla y Concentrado'!$B$4:$C$677,2,0),"")</f>
        <v/>
      </c>
    </row>
    <row r="15" s="508" customFormat="true" ht="33.75" hidden="true" customHeight="true" outlineLevel="0" collapsed="false">
      <c r="A15" s="216"/>
      <c r="B15" s="216"/>
      <c r="C15" s="216"/>
      <c r="D15" s="216" t="n">
        <v>0</v>
      </c>
      <c r="E15" s="216" t="n">
        <v>0</v>
      </c>
      <c r="F15" s="216" t="n">
        <v>0</v>
      </c>
      <c r="G15" s="216" t="n">
        <v>0</v>
      </c>
      <c r="H15" s="216" t="n">
        <v>0</v>
      </c>
      <c r="I15" s="216" t="n">
        <v>0</v>
      </c>
      <c r="J15" s="216" t="n">
        <v>0</v>
      </c>
      <c r="K15" s="216" t="n">
        <v>0</v>
      </c>
      <c r="L15" s="216" t="n">
        <v>0</v>
      </c>
      <c r="M15" s="216" t="n">
        <v>0</v>
      </c>
      <c r="N15" s="216" t="n">
        <v>0</v>
      </c>
      <c r="O15" s="216" t="n">
        <v>0</v>
      </c>
      <c r="P15" s="216" t="n">
        <v>0</v>
      </c>
      <c r="Q15" s="216" t="n">
        <v>0</v>
      </c>
      <c r="R15" s="505" t="n">
        <f aca="false">($W$4*(SUM(D15:Q15)))</f>
        <v>0</v>
      </c>
      <c r="S15" s="216" t="n">
        <f aca="false">IFERROR(SUMIF('Exhibiciones '!$E$5:$E$550,A15,'Exhibiciones '!$AF$5:$AF$550),"")</f>
        <v>0</v>
      </c>
      <c r="T15" s="216" t="n">
        <f aca="false">IFERROR(SUMIF('Exhibiciones '!$E$5:$E$550,A15,'Exhibiciones '!$AG$5:$AG$550),"-")</f>
        <v>0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6" t="n">
        <v>0</v>
      </c>
      <c r="AD15" s="216" t="n">
        <v>0</v>
      </c>
      <c r="AE15" s="216" t="n">
        <v>0</v>
      </c>
      <c r="AF15" s="216" t="n">
        <v>0</v>
      </c>
      <c r="AG15" s="216"/>
      <c r="AH15" s="216" t="str">
        <f aca="false">IFERROR(VLOOKUP(AG15,'Plantilla y Concentrado'!$B$4:$C$677,2,0),"")</f>
        <v/>
      </c>
    </row>
    <row r="16" s="508" customFormat="true" ht="33.75" hidden="true" customHeight="true" outlineLevel="0" collapsed="false">
      <c r="A16" s="220"/>
      <c r="B16" s="220"/>
      <c r="C16" s="220"/>
      <c r="D16" s="220" t="n">
        <v>0</v>
      </c>
      <c r="E16" s="220" t="n">
        <v>0</v>
      </c>
      <c r="F16" s="220" t="n">
        <v>0</v>
      </c>
      <c r="G16" s="220" t="n">
        <v>0</v>
      </c>
      <c r="H16" s="220" t="n">
        <v>0</v>
      </c>
      <c r="I16" s="220" t="n">
        <v>0</v>
      </c>
      <c r="J16" s="220" t="n">
        <v>0</v>
      </c>
      <c r="K16" s="220" t="n">
        <v>0</v>
      </c>
      <c r="L16" s="220" t="n">
        <v>0</v>
      </c>
      <c r="M16" s="220" t="n">
        <v>0</v>
      </c>
      <c r="N16" s="220" t="n">
        <v>0</v>
      </c>
      <c r="O16" s="220" t="n">
        <v>0</v>
      </c>
      <c r="P16" s="220" t="n">
        <v>0</v>
      </c>
      <c r="Q16" s="220" t="n">
        <v>0</v>
      </c>
      <c r="R16" s="661" t="n">
        <f aca="false">($W$4*(SUM(D16:Q16)))</f>
        <v>0</v>
      </c>
      <c r="S16" s="220" t="n">
        <f aca="false">IFERROR(SUMIF('Exhibiciones '!$E$5:$E$550,A16,'Exhibiciones '!$AF$5:$AF$550),"")</f>
        <v>0</v>
      </c>
      <c r="T16" s="220" t="n">
        <f aca="false">IFERROR(SUMIF('Exhibiciones '!$E$5:$E$550,A16,'Exhibiciones '!$AG$5:$AG$550),"-")</f>
        <v>0</v>
      </c>
      <c r="U16" s="220" t="n">
        <v>0</v>
      </c>
      <c r="V16" s="220" t="n">
        <v>0</v>
      </c>
      <c r="W16" s="220" t="n">
        <v>0</v>
      </c>
      <c r="X16" s="220" t="n">
        <v>0</v>
      </c>
      <c r="Y16" s="220" t="n">
        <v>0</v>
      </c>
      <c r="Z16" s="220" t="n">
        <v>0</v>
      </c>
      <c r="AA16" s="220" t="n">
        <v>0</v>
      </c>
      <c r="AB16" s="220" t="n">
        <v>0</v>
      </c>
      <c r="AC16" s="220" t="n">
        <v>0</v>
      </c>
      <c r="AD16" s="220" t="n">
        <v>0</v>
      </c>
      <c r="AE16" s="220" t="n">
        <v>0</v>
      </c>
      <c r="AF16" s="220" t="n">
        <v>0</v>
      </c>
      <c r="AG16" s="220"/>
      <c r="AH16" s="220" t="str">
        <f aca="false">IFERROR(VLOOKUP(AG16,'Plantilla y Concentrado'!$B$4:$C$677,2,0),"")</f>
        <v/>
      </c>
    </row>
    <row r="17" s="508" customFormat="true" ht="33.75" hidden="true" customHeight="true" outlineLevel="0" collapsed="false">
      <c r="A17" s="216"/>
      <c r="B17" s="216"/>
      <c r="C17" s="216"/>
      <c r="D17" s="216" t="n">
        <v>0</v>
      </c>
      <c r="E17" s="216" t="n">
        <v>0</v>
      </c>
      <c r="F17" s="216" t="n">
        <v>0</v>
      </c>
      <c r="G17" s="216" t="n">
        <v>0</v>
      </c>
      <c r="H17" s="216" t="n">
        <v>0</v>
      </c>
      <c r="I17" s="216" t="n">
        <v>0</v>
      </c>
      <c r="J17" s="216" t="n">
        <v>0</v>
      </c>
      <c r="K17" s="216" t="n">
        <v>0</v>
      </c>
      <c r="L17" s="216" t="n">
        <v>0</v>
      </c>
      <c r="M17" s="216" t="n">
        <v>0</v>
      </c>
      <c r="N17" s="216" t="n">
        <v>0</v>
      </c>
      <c r="O17" s="216" t="n">
        <v>0</v>
      </c>
      <c r="P17" s="216" t="n">
        <v>0</v>
      </c>
      <c r="Q17" s="216" t="n">
        <v>0</v>
      </c>
      <c r="R17" s="505" t="n">
        <f aca="false">($W$4*(SUM(D17:Q17)))</f>
        <v>0</v>
      </c>
      <c r="S17" s="216" t="n">
        <f aca="false">IFERROR(SUMIF('Exhibiciones '!$E$5:$E$550,A17,'Exhibiciones '!$AF$5:$AF$550),"")</f>
        <v>0</v>
      </c>
      <c r="T17" s="216" t="n">
        <f aca="false">IFERROR(SUMIF('Exhibiciones '!$E$5:$E$550,A17,'Exhibiciones '!$AG$5:$AG$550),"-")</f>
        <v>0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0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0</v>
      </c>
      <c r="AG17" s="216"/>
      <c r="AH17" s="216" t="str">
        <f aca="false">IFERROR(VLOOKUP(AG17,'Plantilla y Concentrado'!$B$4:$C$677,2,0),"")</f>
        <v/>
      </c>
      <c r="AMG17" s="224"/>
      <c r="AMH17" s="224"/>
      <c r="AMI17" s="224"/>
      <c r="AMJ17" s="224"/>
    </row>
    <row r="18" s="224" customFormat="true" ht="33.75" hidden="true" customHeight="true" outlineLevel="0" collapsed="false">
      <c r="A18" s="220"/>
      <c r="B18" s="220"/>
      <c r="C18" s="220"/>
      <c r="D18" s="220" t="n">
        <v>0</v>
      </c>
      <c r="E18" s="220" t="n">
        <v>0</v>
      </c>
      <c r="F18" s="220" t="n">
        <v>0</v>
      </c>
      <c r="G18" s="220" t="n">
        <v>0</v>
      </c>
      <c r="H18" s="220" t="n">
        <v>0</v>
      </c>
      <c r="I18" s="220" t="n">
        <v>0</v>
      </c>
      <c r="J18" s="220" t="n">
        <v>0</v>
      </c>
      <c r="K18" s="220" t="n">
        <v>0</v>
      </c>
      <c r="L18" s="220" t="n">
        <v>0</v>
      </c>
      <c r="M18" s="220" t="n">
        <v>0</v>
      </c>
      <c r="N18" s="220" t="n">
        <v>0</v>
      </c>
      <c r="O18" s="220" t="n">
        <v>0</v>
      </c>
      <c r="P18" s="220" t="n">
        <v>0</v>
      </c>
      <c r="Q18" s="220" t="n">
        <v>0</v>
      </c>
      <c r="R18" s="663" t="n">
        <f aca="false">($W$4*(SUM(D18:Q18)))</f>
        <v>0</v>
      </c>
      <c r="S18" s="220" t="n">
        <f aca="false">IFERROR(SUMIF('Exhibiciones '!$E$5:$E$550,A18,'Exhibiciones '!$AF$5:$AF$550),"")</f>
        <v>0</v>
      </c>
      <c r="T18" s="220" t="n">
        <f aca="false">IFERROR(SUMIF('Exhibiciones '!$E$5:$E$550,A18,'Exhibiciones '!$AG$5:$AG$550),"-")</f>
        <v>0</v>
      </c>
      <c r="U18" s="220" t="n">
        <v>0</v>
      </c>
      <c r="V18" s="220" t="n">
        <v>0</v>
      </c>
      <c r="W18" s="220" t="n">
        <v>0</v>
      </c>
      <c r="X18" s="220" t="n">
        <v>0</v>
      </c>
      <c r="Y18" s="220" t="n">
        <v>0</v>
      </c>
      <c r="Z18" s="220" t="n">
        <v>0</v>
      </c>
      <c r="AA18" s="220" t="n">
        <v>0</v>
      </c>
      <c r="AB18" s="220" t="n">
        <v>0</v>
      </c>
      <c r="AC18" s="220" t="n">
        <v>0</v>
      </c>
      <c r="AD18" s="220" t="n">
        <v>0</v>
      </c>
      <c r="AE18" s="220" t="n">
        <v>0</v>
      </c>
      <c r="AF18" s="220" t="n">
        <v>0</v>
      </c>
      <c r="AG18" s="220"/>
      <c r="AH18" s="220" t="str">
        <f aca="false">IFERROR(VLOOKUP(AG18,'Plantilla y Concentrado'!$B$4:$C$677,2,0),"")</f>
        <v/>
      </c>
      <c r="AI18" s="187"/>
      <c r="AK18" s="205"/>
    </row>
    <row r="19" s="224" customFormat="true" ht="33.75" hidden="true" customHeight="true" outlineLevel="0" collapsed="false">
      <c r="A19" s="216"/>
      <c r="B19" s="216"/>
      <c r="C19" s="216"/>
      <c r="D19" s="216" t="n">
        <v>0</v>
      </c>
      <c r="E19" s="216" t="n">
        <v>0</v>
      </c>
      <c r="F19" s="216" t="n">
        <v>0</v>
      </c>
      <c r="G19" s="216" t="n">
        <v>0</v>
      </c>
      <c r="H19" s="216" t="n">
        <v>0</v>
      </c>
      <c r="I19" s="216" t="n">
        <v>0</v>
      </c>
      <c r="J19" s="216" t="n">
        <v>0</v>
      </c>
      <c r="K19" s="216" t="n">
        <v>0</v>
      </c>
      <c r="L19" s="216" t="n">
        <v>0</v>
      </c>
      <c r="M19" s="216" t="n">
        <v>0</v>
      </c>
      <c r="N19" s="216" t="n">
        <v>0</v>
      </c>
      <c r="O19" s="216" t="n">
        <v>0</v>
      </c>
      <c r="P19" s="216" t="n">
        <v>0</v>
      </c>
      <c r="Q19" s="216" t="n">
        <v>0</v>
      </c>
      <c r="R19" s="510" t="n">
        <f aca="false">($W$4*(SUM(D19:Q19)))</f>
        <v>0</v>
      </c>
      <c r="S19" s="216" t="n">
        <f aca="false">IFERROR(SUMIF('Exhibiciones '!$E$5:$E$550,A19,'Exhibiciones '!$AF$5:$AF$550),"")</f>
        <v>0</v>
      </c>
      <c r="T19" s="216" t="n">
        <f aca="false">IFERROR(SUMIF('Exhibiciones '!$E$5:$E$550,A19,'Exhibiciones '!$AG$5:$AG$550),"-")</f>
        <v>0</v>
      </c>
      <c r="U19" s="216" t="n">
        <v>0</v>
      </c>
      <c r="V19" s="216" t="n">
        <v>0</v>
      </c>
      <c r="W19" s="216" t="n">
        <v>0</v>
      </c>
      <c r="X19" s="216" t="n">
        <v>0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</v>
      </c>
      <c r="AF19" s="216" t="n">
        <v>0</v>
      </c>
      <c r="AG19" s="216"/>
      <c r="AH19" s="216" t="str">
        <f aca="false">IFERROR(VLOOKUP(AG19,'Plantilla y Concentrado'!$B$4:$C$677,2,0),"")</f>
        <v/>
      </c>
      <c r="AI19" s="187"/>
      <c r="AK19" s="205"/>
    </row>
    <row r="20" s="224" customFormat="true" ht="33.75" hidden="true" customHeight="true" outlineLevel="0" collapsed="false">
      <c r="A20" s="220"/>
      <c r="B20" s="220"/>
      <c r="C20" s="220"/>
      <c r="D20" s="220" t="n">
        <v>0</v>
      </c>
      <c r="E20" s="220" t="n">
        <v>0</v>
      </c>
      <c r="F20" s="220" t="n">
        <v>0</v>
      </c>
      <c r="G20" s="220" t="n">
        <v>0</v>
      </c>
      <c r="H20" s="220" t="n">
        <v>0</v>
      </c>
      <c r="I20" s="220" t="n">
        <v>0</v>
      </c>
      <c r="J20" s="220" t="n">
        <v>0</v>
      </c>
      <c r="K20" s="220" t="n">
        <v>0</v>
      </c>
      <c r="L20" s="220" t="n">
        <v>0</v>
      </c>
      <c r="M20" s="220" t="n">
        <v>0</v>
      </c>
      <c r="N20" s="220" t="n">
        <v>0</v>
      </c>
      <c r="O20" s="220" t="n">
        <v>0</v>
      </c>
      <c r="P20" s="220" t="n">
        <v>0</v>
      </c>
      <c r="Q20" s="220" t="n">
        <v>0</v>
      </c>
      <c r="R20" s="663" t="n">
        <f aca="false">($W$4*(SUM(D20:Q20)))</f>
        <v>0</v>
      </c>
      <c r="S20" s="220" t="n">
        <f aca="false">IFERROR(SUMIF('Exhibiciones '!$E$5:$E$550,A20,'Exhibiciones '!$AF$5:$AF$550),"")</f>
        <v>0</v>
      </c>
      <c r="T20" s="220" t="n">
        <f aca="false">IFERROR(SUMIF('Exhibiciones '!$E$5:$E$550,A20,'Exhibiciones '!$AG$5:$AG$550),"-")</f>
        <v>0</v>
      </c>
      <c r="U20" s="220" t="n">
        <v>0</v>
      </c>
      <c r="V20" s="220" t="n">
        <v>0</v>
      </c>
      <c r="W20" s="220" t="n">
        <v>0</v>
      </c>
      <c r="X20" s="220" t="n">
        <v>0</v>
      </c>
      <c r="Y20" s="220" t="n">
        <v>0</v>
      </c>
      <c r="Z20" s="220" t="n">
        <v>0</v>
      </c>
      <c r="AA20" s="220" t="n">
        <v>0</v>
      </c>
      <c r="AB20" s="220" t="n">
        <v>0</v>
      </c>
      <c r="AC20" s="220" t="n">
        <v>0</v>
      </c>
      <c r="AD20" s="220" t="n">
        <v>0</v>
      </c>
      <c r="AE20" s="220" t="n">
        <v>0</v>
      </c>
      <c r="AF20" s="220" t="n">
        <v>0</v>
      </c>
      <c r="AG20" s="220"/>
      <c r="AH20" s="220" t="str">
        <f aca="false">IFERROR(VLOOKUP(AG20,'Plantilla y Concentrado'!$B$4:$C$677,2,0),"")</f>
        <v/>
      </c>
      <c r="AI20" s="187"/>
      <c r="AK20" s="205"/>
    </row>
    <row r="21" s="224" customFormat="true" ht="33.75" hidden="true" customHeight="true" outlineLevel="0" collapsed="false">
      <c r="A21" s="216"/>
      <c r="B21" s="216"/>
      <c r="C21" s="216"/>
      <c r="D21" s="216" t="n">
        <v>0</v>
      </c>
      <c r="E21" s="216" t="n">
        <v>0</v>
      </c>
      <c r="F21" s="216" t="n">
        <v>0</v>
      </c>
      <c r="G21" s="216" t="n">
        <v>0</v>
      </c>
      <c r="H21" s="216" t="n">
        <v>0</v>
      </c>
      <c r="I21" s="216" t="n">
        <v>0</v>
      </c>
      <c r="J21" s="216" t="n">
        <v>0</v>
      </c>
      <c r="K21" s="216" t="n">
        <v>0</v>
      </c>
      <c r="L21" s="216" t="n">
        <v>0</v>
      </c>
      <c r="M21" s="216" t="n">
        <v>0</v>
      </c>
      <c r="N21" s="216" t="n">
        <v>0</v>
      </c>
      <c r="O21" s="216" t="n">
        <v>0</v>
      </c>
      <c r="P21" s="216" t="n">
        <v>0</v>
      </c>
      <c r="Q21" s="216" t="n">
        <v>0</v>
      </c>
      <c r="R21" s="510" t="n">
        <f aca="false">($W$4*(SUM(D21:Q21)))</f>
        <v>0</v>
      </c>
      <c r="S21" s="216" t="n">
        <f aca="false">IFERROR(SUMIF('Exhibiciones '!$E$5:$E$550,A21,'Exhibiciones '!$AF$5:$AF$550),"")</f>
        <v>0</v>
      </c>
      <c r="T21" s="216" t="n">
        <f aca="false">IFERROR(SUMIF('Exhibiciones '!$E$5:$E$550,A21,'Exhibiciones '!$AG$5:$AG$550),"-")</f>
        <v>0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16" t="n">
        <v>0</v>
      </c>
      <c r="AD21" s="216" t="n">
        <v>0</v>
      </c>
      <c r="AE21" s="216" t="n">
        <v>0</v>
      </c>
      <c r="AF21" s="216" t="n">
        <v>0</v>
      </c>
      <c r="AG21" s="216"/>
      <c r="AH21" s="216" t="str">
        <f aca="false">IFERROR(VLOOKUP(AG21,'Plantilla y Concentrado'!$B$4:$C$677,2,0),"")</f>
        <v/>
      </c>
      <c r="AI21" s="187"/>
      <c r="AK21" s="205"/>
    </row>
    <row r="22" s="224" customFormat="true" ht="33.75" hidden="true" customHeight="true" outlineLevel="0" collapsed="false">
      <c r="A22" s="220"/>
      <c r="B22" s="220"/>
      <c r="C22" s="220"/>
      <c r="D22" s="220" t="n">
        <v>0</v>
      </c>
      <c r="E22" s="220" t="n">
        <v>0</v>
      </c>
      <c r="F22" s="220" t="n">
        <v>0</v>
      </c>
      <c r="G22" s="220" t="n">
        <v>0</v>
      </c>
      <c r="H22" s="220" t="n">
        <v>0</v>
      </c>
      <c r="I22" s="220" t="n">
        <v>0</v>
      </c>
      <c r="J22" s="220" t="n">
        <v>0</v>
      </c>
      <c r="K22" s="220" t="n">
        <v>0</v>
      </c>
      <c r="L22" s="220" t="n">
        <v>0</v>
      </c>
      <c r="M22" s="220" t="n">
        <v>0</v>
      </c>
      <c r="N22" s="220" t="n">
        <v>0</v>
      </c>
      <c r="O22" s="220" t="n">
        <v>0</v>
      </c>
      <c r="P22" s="220" t="n">
        <v>0</v>
      </c>
      <c r="Q22" s="220" t="n">
        <v>0</v>
      </c>
      <c r="R22" s="663" t="n">
        <f aca="false">($W$4*(SUM(D22:Q22)))</f>
        <v>0</v>
      </c>
      <c r="S22" s="220" t="n">
        <f aca="false">IFERROR(SUMIF('Exhibiciones '!$E$5:$E$550,A22,'Exhibiciones '!$AF$5:$AF$550),"")</f>
        <v>0</v>
      </c>
      <c r="T22" s="220" t="n">
        <f aca="false">IFERROR(SUMIF('Exhibiciones '!$E$5:$E$550,A22,'Exhibiciones '!$AG$5:$AG$550),"-")</f>
        <v>0</v>
      </c>
      <c r="U22" s="220" t="n">
        <v>0</v>
      </c>
      <c r="V22" s="220" t="n">
        <v>0</v>
      </c>
      <c r="W22" s="220" t="n">
        <v>0</v>
      </c>
      <c r="X22" s="220" t="n">
        <v>0</v>
      </c>
      <c r="Y22" s="220" t="n">
        <v>0</v>
      </c>
      <c r="Z22" s="220" t="n">
        <v>0</v>
      </c>
      <c r="AA22" s="220" t="n">
        <v>0</v>
      </c>
      <c r="AB22" s="220" t="n">
        <v>0</v>
      </c>
      <c r="AC22" s="220" t="n">
        <v>0</v>
      </c>
      <c r="AD22" s="220" t="n">
        <v>0</v>
      </c>
      <c r="AE22" s="220" t="n">
        <v>0</v>
      </c>
      <c r="AF22" s="220" t="n">
        <v>0</v>
      </c>
      <c r="AG22" s="220"/>
      <c r="AH22" s="220" t="str">
        <f aca="false">IFERROR(VLOOKUP(AG22,'Plantilla y Concentrado'!$B$4:$C$677,2,0),"")</f>
        <v/>
      </c>
      <c r="AI22" s="187"/>
      <c r="AK22" s="205"/>
    </row>
    <row r="23" s="224" customFormat="true" ht="33.75" hidden="true" customHeight="true" outlineLevel="0" collapsed="false">
      <c r="A23" s="216"/>
      <c r="B23" s="216"/>
      <c r="C23" s="216"/>
      <c r="D23" s="216" t="n">
        <v>0</v>
      </c>
      <c r="E23" s="216" t="n">
        <v>0</v>
      </c>
      <c r="F23" s="216" t="n">
        <v>0</v>
      </c>
      <c r="G23" s="216" t="n">
        <v>0</v>
      </c>
      <c r="H23" s="216" t="n">
        <v>0</v>
      </c>
      <c r="I23" s="216" t="n">
        <v>0</v>
      </c>
      <c r="J23" s="216" t="n">
        <v>0</v>
      </c>
      <c r="K23" s="216" t="n">
        <v>0</v>
      </c>
      <c r="L23" s="216" t="n">
        <v>0</v>
      </c>
      <c r="M23" s="216" t="n">
        <v>0</v>
      </c>
      <c r="N23" s="216" t="n">
        <v>0</v>
      </c>
      <c r="O23" s="216" t="n">
        <v>0</v>
      </c>
      <c r="P23" s="216" t="n">
        <v>0</v>
      </c>
      <c r="Q23" s="216" t="n">
        <v>0</v>
      </c>
      <c r="R23" s="510" t="n">
        <f aca="false">($W$4*(SUM(D23:Q23)))</f>
        <v>0</v>
      </c>
      <c r="S23" s="216" t="n">
        <f aca="false">IFERROR(SUMIF('Exhibiciones '!$E$5:$E$550,A23,'Exhibiciones '!$AF$5:$AF$550),"")</f>
        <v>0</v>
      </c>
      <c r="T23" s="216" t="n">
        <f aca="false">IFERROR(SUMIF('Exhibiciones '!$E$5:$E$550,A23,'Exhibiciones '!$AG$5:$AG$550),"-")</f>
        <v>0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16" t="n">
        <v>0</v>
      </c>
      <c r="AD23" s="216" t="n">
        <v>0</v>
      </c>
      <c r="AE23" s="216" t="n">
        <v>0</v>
      </c>
      <c r="AF23" s="216" t="n">
        <v>0</v>
      </c>
      <c r="AG23" s="216"/>
      <c r="AH23" s="216" t="str">
        <f aca="false">IFERROR(VLOOKUP(AG23,'Plantilla y Concentrado'!$B$4:$C$677,2,0),"")</f>
        <v/>
      </c>
      <c r="AI23" s="187"/>
      <c r="AK23" s="205"/>
    </row>
    <row r="24" s="224" customFormat="true" ht="33.75" hidden="true" customHeight="true" outlineLevel="0" collapsed="false">
      <c r="A24" s="220"/>
      <c r="B24" s="220"/>
      <c r="C24" s="220"/>
      <c r="D24" s="220" t="n">
        <v>0</v>
      </c>
      <c r="E24" s="220" t="n">
        <v>0</v>
      </c>
      <c r="F24" s="220" t="n">
        <v>0</v>
      </c>
      <c r="G24" s="220" t="n">
        <v>0</v>
      </c>
      <c r="H24" s="220" t="n">
        <v>0</v>
      </c>
      <c r="I24" s="220" t="n">
        <v>0</v>
      </c>
      <c r="J24" s="220" t="n">
        <v>0</v>
      </c>
      <c r="K24" s="220" t="n">
        <v>0</v>
      </c>
      <c r="L24" s="220" t="n">
        <v>0</v>
      </c>
      <c r="M24" s="220" t="n">
        <v>0</v>
      </c>
      <c r="N24" s="220" t="n">
        <v>0</v>
      </c>
      <c r="O24" s="220" t="n">
        <v>0</v>
      </c>
      <c r="P24" s="220" t="n">
        <v>0</v>
      </c>
      <c r="Q24" s="220" t="n">
        <v>0</v>
      </c>
      <c r="R24" s="663" t="n">
        <f aca="false">($W$4*(SUM(D24:Q24)))</f>
        <v>0</v>
      </c>
      <c r="S24" s="220" t="n">
        <f aca="false">IFERROR(SUMIF('Exhibiciones '!$E$5:$E$550,A24,'Exhibiciones '!$AF$5:$AF$550),"")</f>
        <v>0</v>
      </c>
      <c r="T24" s="220" t="n">
        <f aca="false">IFERROR(SUMIF('Exhibiciones '!$E$5:$E$550,A24,'Exhibiciones '!$AG$5:$AG$550),"-")</f>
        <v>0</v>
      </c>
      <c r="U24" s="220" t="n">
        <v>0</v>
      </c>
      <c r="V24" s="220" t="n">
        <v>0</v>
      </c>
      <c r="W24" s="220" t="n">
        <v>0</v>
      </c>
      <c r="X24" s="220" t="n">
        <v>0</v>
      </c>
      <c r="Y24" s="220" t="n">
        <v>0</v>
      </c>
      <c r="Z24" s="220" t="n">
        <v>0</v>
      </c>
      <c r="AA24" s="220" t="n">
        <v>0</v>
      </c>
      <c r="AB24" s="220" t="n">
        <v>0</v>
      </c>
      <c r="AC24" s="220" t="n">
        <v>0</v>
      </c>
      <c r="AD24" s="220" t="n">
        <v>0</v>
      </c>
      <c r="AE24" s="220" t="n">
        <v>0</v>
      </c>
      <c r="AF24" s="220" t="n">
        <v>0</v>
      </c>
      <c r="AG24" s="220"/>
      <c r="AH24" s="220" t="str">
        <f aca="false">IFERROR(VLOOKUP(AG24,'Plantilla y Concentrado'!$B$4:$C$677,2,0),"")</f>
        <v/>
      </c>
      <c r="AI24" s="187"/>
      <c r="AK24" s="205"/>
    </row>
    <row r="25" s="224" customFormat="true" ht="33.75" hidden="true" customHeight="true" outlineLevel="0" collapsed="false">
      <c r="A25" s="216"/>
      <c r="B25" s="216"/>
      <c r="C25" s="216"/>
      <c r="D25" s="216" t="n">
        <v>0</v>
      </c>
      <c r="E25" s="216" t="n">
        <v>0</v>
      </c>
      <c r="F25" s="216" t="n">
        <v>0</v>
      </c>
      <c r="G25" s="216" t="n">
        <v>0</v>
      </c>
      <c r="H25" s="216" t="n">
        <v>0</v>
      </c>
      <c r="I25" s="216" t="n">
        <v>0</v>
      </c>
      <c r="J25" s="216" t="n">
        <v>0</v>
      </c>
      <c r="K25" s="216" t="n">
        <v>0</v>
      </c>
      <c r="L25" s="216" t="n">
        <v>0</v>
      </c>
      <c r="M25" s="216" t="n">
        <v>0</v>
      </c>
      <c r="N25" s="216" t="n">
        <v>0</v>
      </c>
      <c r="O25" s="216" t="n">
        <v>0</v>
      </c>
      <c r="P25" s="216" t="n">
        <v>0</v>
      </c>
      <c r="Q25" s="216" t="n">
        <v>0</v>
      </c>
      <c r="R25" s="664" t="n">
        <f aca="false">($W$4*(SUM(D25:Q25)))</f>
        <v>0</v>
      </c>
      <c r="S25" s="216" t="n">
        <f aca="false">IFERROR(SUMIF('Exhibiciones '!$E$5:$E$550,A25,'Exhibiciones '!$AF$5:$AF$550),"")</f>
        <v>0</v>
      </c>
      <c r="T25" s="216" t="n">
        <f aca="false">IFERROR(SUMIF('Exhibiciones '!$E$5:$E$550,A25,'Exhibiciones '!$AG$5:$AG$550),"-")</f>
        <v>0</v>
      </c>
      <c r="U25" s="216" t="n">
        <v>0</v>
      </c>
      <c r="V25" s="216" t="n">
        <v>0</v>
      </c>
      <c r="W25" s="216" t="n">
        <v>0</v>
      </c>
      <c r="X25" s="216" t="n">
        <v>0</v>
      </c>
      <c r="Y25" s="216" t="n">
        <v>0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6" t="n">
        <v>0</v>
      </c>
      <c r="AG25" s="216"/>
      <c r="AH25" s="216" t="str">
        <f aca="false">IFERROR(VLOOKUP(AG25,'Plantilla y Concentrado'!$B$4:$C$677,2,0),"")</f>
        <v/>
      </c>
      <c r="AI25" s="187"/>
      <c r="AK25" s="205"/>
    </row>
    <row r="26" s="224" customFormat="true" ht="33.75" hidden="true" customHeight="true" outlineLevel="0" collapsed="false">
      <c r="A26" s="220"/>
      <c r="B26" s="220"/>
      <c r="C26" s="220"/>
      <c r="D26" s="220" t="n">
        <v>0</v>
      </c>
      <c r="E26" s="220" t="n">
        <v>0</v>
      </c>
      <c r="F26" s="220" t="n">
        <v>0</v>
      </c>
      <c r="G26" s="220" t="n">
        <v>0</v>
      </c>
      <c r="H26" s="220" t="n">
        <v>0</v>
      </c>
      <c r="I26" s="220" t="n">
        <v>0</v>
      </c>
      <c r="J26" s="220" t="n">
        <v>0</v>
      </c>
      <c r="K26" s="220" t="n">
        <v>0</v>
      </c>
      <c r="L26" s="220" t="n">
        <v>0</v>
      </c>
      <c r="M26" s="220" t="n">
        <v>0</v>
      </c>
      <c r="N26" s="220" t="n">
        <v>0</v>
      </c>
      <c r="O26" s="220" t="n">
        <v>0</v>
      </c>
      <c r="P26" s="220" t="n">
        <v>0</v>
      </c>
      <c r="Q26" s="220" t="n">
        <v>0</v>
      </c>
      <c r="R26" s="663" t="n">
        <f aca="false">($W$4*(SUM(D26:Q26)))</f>
        <v>0</v>
      </c>
      <c r="S26" s="220" t="n">
        <f aca="false">IFERROR(SUMIF('Exhibiciones '!$E$5:$E$550,A26,'Exhibiciones '!$AF$5:$AF$550),"")</f>
        <v>0</v>
      </c>
      <c r="T26" s="220" t="n">
        <f aca="false">IFERROR(SUMIF('Exhibiciones '!$E$5:$E$550,A26,'Exhibiciones '!$AG$5:$AG$550),"-")</f>
        <v>0</v>
      </c>
      <c r="U26" s="220" t="n">
        <v>0</v>
      </c>
      <c r="V26" s="220" t="n">
        <v>0</v>
      </c>
      <c r="W26" s="220" t="n">
        <v>0</v>
      </c>
      <c r="X26" s="220" t="n">
        <v>0</v>
      </c>
      <c r="Y26" s="220" t="n">
        <v>0</v>
      </c>
      <c r="Z26" s="220" t="n">
        <v>0</v>
      </c>
      <c r="AA26" s="220" t="n">
        <v>0</v>
      </c>
      <c r="AB26" s="220" t="n">
        <v>0</v>
      </c>
      <c r="AC26" s="220" t="n">
        <v>0</v>
      </c>
      <c r="AD26" s="220" t="n">
        <v>0</v>
      </c>
      <c r="AE26" s="220" t="n">
        <v>0</v>
      </c>
      <c r="AF26" s="220" t="n">
        <v>0</v>
      </c>
      <c r="AG26" s="220"/>
      <c r="AH26" s="220" t="str">
        <f aca="false">IFERROR(VLOOKUP(AG26,'Plantilla y Concentrado'!$B$4:$C$677,2,0),"")</f>
        <v/>
      </c>
      <c r="AI26" s="187"/>
      <c r="AK26" s="205"/>
    </row>
    <row r="27" s="224" customFormat="true" ht="33.75" hidden="true" customHeight="true" outlineLevel="0" collapsed="false">
      <c r="A27" s="216"/>
      <c r="B27" s="216"/>
      <c r="C27" s="216"/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216" t="n">
        <v>0</v>
      </c>
      <c r="R27" s="510" t="n">
        <f aca="false">($W$4*(SUM(D27:Q27)))</f>
        <v>0</v>
      </c>
      <c r="S27" s="216" t="n">
        <f aca="false">IFERROR(SUMIF('Exhibiciones '!$E$5:$E$550,A27,'Exhibiciones '!$AF$5:$AF$550),"")</f>
        <v>0</v>
      </c>
      <c r="T27" s="216" t="n">
        <f aca="false">IFERROR(SUMIF('Exhibiciones '!$E$5:$E$550,A27,'Exhibiciones '!$AG$5:$AG$550),"-")</f>
        <v>0</v>
      </c>
      <c r="U27" s="216" t="n">
        <v>0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/>
      <c r="AH27" s="216" t="str">
        <f aca="false">IFERROR(VLOOKUP(AG27,'Plantilla y Concentrado'!$B$4:$C$677,2,0),"")</f>
        <v/>
      </c>
      <c r="AI27" s="187"/>
      <c r="AK27" s="205"/>
    </row>
    <row r="28" s="224" customFormat="true" ht="33.75" hidden="true" customHeight="true" outlineLevel="0" collapsed="false">
      <c r="A28" s="220"/>
      <c r="B28" s="220"/>
      <c r="C28" s="220"/>
      <c r="D28" s="220" t="n">
        <v>0</v>
      </c>
      <c r="E28" s="220" t="n">
        <v>0</v>
      </c>
      <c r="F28" s="220" t="n">
        <v>0</v>
      </c>
      <c r="G28" s="220" t="n">
        <v>0</v>
      </c>
      <c r="H28" s="220" t="n">
        <v>0</v>
      </c>
      <c r="I28" s="220" t="n">
        <v>0</v>
      </c>
      <c r="J28" s="220" t="n">
        <v>0</v>
      </c>
      <c r="K28" s="220" t="n">
        <v>0</v>
      </c>
      <c r="L28" s="220" t="n">
        <v>0</v>
      </c>
      <c r="M28" s="220" t="n">
        <v>0</v>
      </c>
      <c r="N28" s="220" t="n">
        <v>0</v>
      </c>
      <c r="O28" s="220" t="n">
        <v>0</v>
      </c>
      <c r="P28" s="220" t="n">
        <v>0</v>
      </c>
      <c r="Q28" s="220" t="n">
        <v>0</v>
      </c>
      <c r="R28" s="663" t="n">
        <f aca="false">($W$4*(SUM(D28:Q28)))</f>
        <v>0</v>
      </c>
      <c r="S28" s="220" t="n">
        <f aca="false">IFERROR(SUMIF('Exhibiciones '!$E$5:$E$550,A28,'Exhibiciones '!$AF$5:$AF$550),"")</f>
        <v>0</v>
      </c>
      <c r="T28" s="220" t="n">
        <f aca="false">IFERROR(SUMIF('Exhibiciones '!$E$5:$E$550,A28,'Exhibiciones '!$AG$5:$AG$550),"-")</f>
        <v>0</v>
      </c>
      <c r="U28" s="220" t="n">
        <v>0</v>
      </c>
      <c r="V28" s="220" t="n">
        <v>0</v>
      </c>
      <c r="W28" s="220" t="n">
        <v>0</v>
      </c>
      <c r="X28" s="220" t="n">
        <v>0</v>
      </c>
      <c r="Y28" s="220" t="n">
        <v>0</v>
      </c>
      <c r="Z28" s="220" t="n">
        <v>0</v>
      </c>
      <c r="AA28" s="220" t="n">
        <v>0</v>
      </c>
      <c r="AB28" s="220" t="n">
        <v>0</v>
      </c>
      <c r="AC28" s="220" t="n">
        <v>0</v>
      </c>
      <c r="AD28" s="220" t="n">
        <v>0</v>
      </c>
      <c r="AE28" s="220" t="n">
        <v>0</v>
      </c>
      <c r="AF28" s="220" t="n">
        <v>0</v>
      </c>
      <c r="AG28" s="220"/>
      <c r="AH28" s="220" t="str">
        <f aca="false">IFERROR(VLOOKUP(AG28,'Plantilla y Concentrado'!$B$4:$C$677,2,0),"")</f>
        <v/>
      </c>
      <c r="AI28" s="187"/>
      <c r="AK28" s="205"/>
    </row>
    <row r="29" s="224" customFormat="true" ht="33.75" hidden="true" customHeight="true" outlineLevel="0" collapsed="false">
      <c r="A29" s="216"/>
      <c r="B29" s="216"/>
      <c r="C29" s="216"/>
      <c r="D29" s="216" t="n">
        <v>0</v>
      </c>
      <c r="E29" s="216" t="n">
        <v>0</v>
      </c>
      <c r="F29" s="216" t="n">
        <v>0</v>
      </c>
      <c r="G29" s="216" t="n">
        <v>0</v>
      </c>
      <c r="H29" s="216" t="n">
        <v>0</v>
      </c>
      <c r="I29" s="216" t="n">
        <v>0</v>
      </c>
      <c r="J29" s="216" t="n">
        <v>0</v>
      </c>
      <c r="K29" s="216" t="n">
        <v>0</v>
      </c>
      <c r="L29" s="216" t="n">
        <v>0</v>
      </c>
      <c r="M29" s="216" t="n">
        <v>0</v>
      </c>
      <c r="N29" s="216" t="n">
        <v>0</v>
      </c>
      <c r="O29" s="216" t="n">
        <v>0</v>
      </c>
      <c r="P29" s="216" t="n">
        <v>0</v>
      </c>
      <c r="Q29" s="216" t="n">
        <v>0</v>
      </c>
      <c r="R29" s="510" t="n">
        <f aca="false">($W$4*(SUM(D29:Q29)))</f>
        <v>0</v>
      </c>
      <c r="S29" s="216" t="n">
        <f aca="false">IFERROR(SUMIF('Exhibiciones '!$E$5:$E$550,A29,'Exhibiciones '!$AF$5:$AF$550),"")</f>
        <v>0</v>
      </c>
      <c r="T29" s="216" t="n">
        <f aca="false">IFERROR(SUMIF('Exhibiciones '!$E$5:$E$550,A29,'Exhibiciones '!$AG$5:$AG$550),"-")</f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16" t="n">
        <v>0</v>
      </c>
      <c r="AF29" s="216" t="n">
        <v>0</v>
      </c>
      <c r="AG29" s="216"/>
      <c r="AH29" s="216" t="str">
        <f aca="false">IFERROR(VLOOKUP(AG29,'Plantilla y Concentrado'!$B$4:$C$677,2,0),"")</f>
        <v/>
      </c>
      <c r="AI29" s="187"/>
      <c r="AK29" s="205"/>
    </row>
    <row r="30" s="224" customFormat="true" ht="33.75" hidden="true" customHeight="true" outlineLevel="0" collapsed="false">
      <c r="A30" s="220"/>
      <c r="B30" s="220"/>
      <c r="C30" s="220"/>
      <c r="D30" s="220" t="n">
        <v>0</v>
      </c>
      <c r="E30" s="220" t="n">
        <v>0</v>
      </c>
      <c r="F30" s="220" t="n">
        <v>0</v>
      </c>
      <c r="G30" s="220" t="n">
        <v>0</v>
      </c>
      <c r="H30" s="220" t="n">
        <v>0</v>
      </c>
      <c r="I30" s="220" t="n">
        <v>0</v>
      </c>
      <c r="J30" s="220" t="n">
        <v>0</v>
      </c>
      <c r="K30" s="220" t="n">
        <v>0</v>
      </c>
      <c r="L30" s="220" t="n">
        <v>0</v>
      </c>
      <c r="M30" s="220" t="n">
        <v>0</v>
      </c>
      <c r="N30" s="220" t="n">
        <v>0</v>
      </c>
      <c r="O30" s="220" t="n">
        <v>0</v>
      </c>
      <c r="P30" s="220" t="n">
        <v>0</v>
      </c>
      <c r="Q30" s="220" t="n">
        <v>0</v>
      </c>
      <c r="R30" s="663" t="n">
        <f aca="false">($W$4*(SUM(D30:Q30)))</f>
        <v>0</v>
      </c>
      <c r="S30" s="220" t="n">
        <f aca="false">IFERROR(SUMIF('Exhibiciones '!$E$5:$E$550,A30,'Exhibiciones '!$AF$5:$AF$550),"")</f>
        <v>0</v>
      </c>
      <c r="T30" s="220" t="n">
        <f aca="false">IFERROR(SUMIF('Exhibiciones '!$E$5:$E$550,A30,'Exhibiciones '!$AG$5:$AG$550),"-")</f>
        <v>0</v>
      </c>
      <c r="U30" s="220" t="n">
        <v>0</v>
      </c>
      <c r="V30" s="220" t="n">
        <v>0</v>
      </c>
      <c r="W30" s="220" t="n">
        <v>0</v>
      </c>
      <c r="X30" s="220" t="n">
        <v>0</v>
      </c>
      <c r="Y30" s="220" t="n">
        <v>0</v>
      </c>
      <c r="Z30" s="220" t="n">
        <v>0</v>
      </c>
      <c r="AA30" s="220" t="n">
        <v>0</v>
      </c>
      <c r="AB30" s="220" t="n">
        <v>0</v>
      </c>
      <c r="AC30" s="220" t="n">
        <v>0</v>
      </c>
      <c r="AD30" s="220" t="n">
        <v>0</v>
      </c>
      <c r="AE30" s="220" t="n">
        <v>0</v>
      </c>
      <c r="AF30" s="220" t="n">
        <v>0</v>
      </c>
      <c r="AG30" s="220"/>
      <c r="AH30" s="220" t="str">
        <f aca="false">IFERROR(VLOOKUP(AG30,'Plantilla y Concentrado'!$B$4:$C$677,2,0),"")</f>
        <v/>
      </c>
      <c r="AI30" s="187"/>
      <c r="AK30" s="205"/>
    </row>
    <row r="31" s="224" customFormat="true" ht="33.75" hidden="true" customHeight="true" outlineLevel="0" collapsed="false">
      <c r="A31" s="216"/>
      <c r="B31" s="216"/>
      <c r="C31" s="216"/>
      <c r="D31" s="216" t="n">
        <v>0</v>
      </c>
      <c r="E31" s="216" t="n">
        <v>0</v>
      </c>
      <c r="F31" s="216" t="n">
        <v>0</v>
      </c>
      <c r="G31" s="216" t="n">
        <v>0</v>
      </c>
      <c r="H31" s="216" t="n">
        <v>0</v>
      </c>
      <c r="I31" s="216" t="n">
        <v>0</v>
      </c>
      <c r="J31" s="216" t="n">
        <v>0</v>
      </c>
      <c r="K31" s="216" t="n">
        <v>0</v>
      </c>
      <c r="L31" s="216" t="n">
        <v>0</v>
      </c>
      <c r="M31" s="216" t="n">
        <v>0</v>
      </c>
      <c r="N31" s="216" t="n">
        <v>0</v>
      </c>
      <c r="O31" s="216" t="n">
        <v>0</v>
      </c>
      <c r="P31" s="216" t="n">
        <v>0</v>
      </c>
      <c r="Q31" s="216" t="n">
        <v>0</v>
      </c>
      <c r="R31" s="217" t="n">
        <f aca="false">($W$4*(SUM(D31:Q31)))</f>
        <v>0</v>
      </c>
      <c r="S31" s="216" t="n">
        <f aca="false">IFERROR(SUMIF('Exhibiciones '!$E$5:$E$550,A31,'Exhibiciones '!$AF$5:$AF$550),"")</f>
        <v>0</v>
      </c>
      <c r="T31" s="216" t="n">
        <f aca="false">IFERROR(SUMIF('Exhibiciones '!$E$5:$E$550,A31,'Exhibiciones '!$AG$5:$AG$550),"-")</f>
        <v>0</v>
      </c>
      <c r="U31" s="216" t="n">
        <v>0</v>
      </c>
      <c r="V31" s="216" t="n">
        <v>0</v>
      </c>
      <c r="W31" s="216" t="n">
        <v>0</v>
      </c>
      <c r="X31" s="216" t="n">
        <v>0</v>
      </c>
      <c r="Y31" s="216" t="n">
        <v>0</v>
      </c>
      <c r="Z31" s="216" t="n">
        <v>0</v>
      </c>
      <c r="AA31" s="216" t="n">
        <v>0</v>
      </c>
      <c r="AB31" s="216" t="n">
        <v>0</v>
      </c>
      <c r="AC31" s="216" t="n">
        <v>0</v>
      </c>
      <c r="AD31" s="216" t="n">
        <v>0</v>
      </c>
      <c r="AE31" s="216" t="n">
        <v>0</v>
      </c>
      <c r="AF31" s="216" t="n">
        <v>0</v>
      </c>
      <c r="AG31" s="216"/>
      <c r="AH31" s="216" t="str">
        <f aca="false">IFERROR(VLOOKUP(AG31,'Plantilla y Concentrado'!$B$4:$C$677,2,0),"")</f>
        <v/>
      </c>
      <c r="AI31" s="187"/>
      <c r="AK31" s="205"/>
      <c r="AMG31" s="230"/>
      <c r="AMH31" s="230"/>
      <c r="AMI31" s="230"/>
      <c r="AMJ31" s="230"/>
    </row>
    <row r="32" s="224" customFormat="true" ht="33.75" hidden="true" customHeight="true" outlineLevel="0" collapsed="false">
      <c r="A32" s="220"/>
      <c r="B32" s="220"/>
      <c r="C32" s="220"/>
      <c r="D32" s="220" t="n">
        <v>0</v>
      </c>
      <c r="E32" s="220" t="n">
        <v>0</v>
      </c>
      <c r="F32" s="220" t="n">
        <v>0</v>
      </c>
      <c r="G32" s="220" t="n">
        <v>0</v>
      </c>
      <c r="H32" s="220" t="n">
        <v>0</v>
      </c>
      <c r="I32" s="220" t="n">
        <v>0</v>
      </c>
      <c r="J32" s="220" t="n">
        <v>0</v>
      </c>
      <c r="K32" s="220" t="n">
        <v>0</v>
      </c>
      <c r="L32" s="220" t="n">
        <v>0</v>
      </c>
      <c r="M32" s="220" t="n">
        <v>0</v>
      </c>
      <c r="N32" s="220" t="n">
        <v>0</v>
      </c>
      <c r="O32" s="220" t="n">
        <v>0</v>
      </c>
      <c r="P32" s="220" t="n">
        <v>0</v>
      </c>
      <c r="Q32" s="220" t="n">
        <v>0</v>
      </c>
      <c r="R32" s="217" t="n">
        <f aca="false">($W$4*(SUM(D32:Q32)))</f>
        <v>0</v>
      </c>
      <c r="S32" s="220" t="n">
        <f aca="false">IFERROR(SUMIF('Exhibiciones '!$E$5:$E$550,A32,'Exhibiciones '!$AF$5:$AF$550),"")</f>
        <v>0</v>
      </c>
      <c r="T32" s="220" t="n">
        <f aca="false">IFERROR(SUMIF('Exhibiciones '!$E$5:$E$550,A32,'Exhibiciones '!$AG$5:$AG$550),"-")</f>
        <v>0</v>
      </c>
      <c r="U32" s="220" t="n">
        <v>0</v>
      </c>
      <c r="V32" s="220" t="n">
        <v>0</v>
      </c>
      <c r="W32" s="220" t="n">
        <v>0</v>
      </c>
      <c r="X32" s="220" t="n">
        <v>0</v>
      </c>
      <c r="Y32" s="220" t="n">
        <v>0</v>
      </c>
      <c r="Z32" s="220" t="n">
        <v>0</v>
      </c>
      <c r="AA32" s="220" t="n">
        <v>0</v>
      </c>
      <c r="AB32" s="220" t="n">
        <v>0</v>
      </c>
      <c r="AC32" s="220" t="n">
        <v>0</v>
      </c>
      <c r="AD32" s="220" t="n">
        <v>0</v>
      </c>
      <c r="AE32" s="220" t="n">
        <v>0</v>
      </c>
      <c r="AF32" s="220" t="n">
        <v>0</v>
      </c>
      <c r="AG32" s="220"/>
      <c r="AH32" s="220" t="str">
        <f aca="false">IFERROR(VLOOKUP(AG32,'Plantilla y Concentrado'!$B$4:$C$677,2,0),"")</f>
        <v/>
      </c>
      <c r="AI32" s="187"/>
      <c r="AK32" s="205"/>
      <c r="AMG32" s="230"/>
      <c r="AMH32" s="230"/>
      <c r="AMI32" s="230"/>
      <c r="AMJ32" s="230"/>
    </row>
    <row r="33" s="230" customFormat="true" ht="36" hidden="false" customHeight="true" outlineLevel="0" collapsed="false">
      <c r="A33" s="225" t="s">
        <v>82</v>
      </c>
      <c r="B33" s="225" t="n">
        <f aca="false">SUM(B9:B32)</f>
        <v>1640</v>
      </c>
      <c r="C33" s="225" t="n">
        <f aca="false">SUM(C9:C32)</f>
        <v>1579</v>
      </c>
      <c r="D33" s="226" t="n">
        <f aca="false">SUM(D9:D32)</f>
        <v>1</v>
      </c>
      <c r="E33" s="226" t="n">
        <f aca="false">SUM(E9:E32)</f>
        <v>0</v>
      </c>
      <c r="F33" s="226" t="n">
        <f aca="false">SUM(F9:F32)</f>
        <v>0</v>
      </c>
      <c r="G33" s="226" t="n">
        <f aca="false">SUM(G9:G32)</f>
        <v>0</v>
      </c>
      <c r="H33" s="226" t="n">
        <f aca="false">SUM(H9:H32)</f>
        <v>0</v>
      </c>
      <c r="I33" s="226" t="n">
        <f aca="false">SUM(I9:I32)</f>
        <v>0</v>
      </c>
      <c r="J33" s="226" t="n">
        <f aca="false">SUM(J9:J32)</f>
        <v>0</v>
      </c>
      <c r="K33" s="226" t="n">
        <f aca="false">SUM(K9:K32)</f>
        <v>0</v>
      </c>
      <c r="L33" s="226" t="n">
        <f aca="false">SUM(L9:L32)</f>
        <v>0</v>
      </c>
      <c r="M33" s="226" t="n">
        <f aca="false">SUM(M9:M32)</f>
        <v>0</v>
      </c>
      <c r="N33" s="226" t="n">
        <f aca="false">SUM(N9:N32)</f>
        <v>0</v>
      </c>
      <c r="O33" s="226" t="n">
        <f aca="false">SUM(O9:O32)</f>
        <v>0</v>
      </c>
      <c r="P33" s="226" t="n">
        <f aca="false">SUM(P9:P32)</f>
        <v>0</v>
      </c>
      <c r="Q33" s="226" t="n">
        <f aca="false">SUM(Q9:Q32)</f>
        <v>0</v>
      </c>
      <c r="R33" s="513" t="n">
        <f aca="false">SUM(D33:Q33)</f>
        <v>1</v>
      </c>
      <c r="S33" s="228" t="n">
        <f aca="false">SUM(S9:S32)</f>
        <v>0</v>
      </c>
      <c r="T33" s="228" t="n">
        <f aca="false">SUM(T9:T32)</f>
        <v>3</v>
      </c>
      <c r="U33" s="228" t="n">
        <f aca="false">SUM(U9:U32)</f>
        <v>0</v>
      </c>
      <c r="V33" s="228" t="n">
        <f aca="false">SUM(V9:V32)</f>
        <v>0</v>
      </c>
      <c r="W33" s="228" t="n">
        <f aca="false">SUM(W9:W32)</f>
        <v>0</v>
      </c>
      <c r="X33" s="228" t="n">
        <f aca="false">SUM(X9:X32)</f>
        <v>0</v>
      </c>
      <c r="Y33" s="228" t="n">
        <f aca="false">SUM(Y9:Y32)</f>
        <v>0</v>
      </c>
      <c r="Z33" s="228" t="n">
        <f aca="false">SUM(Z9:Z32)</f>
        <v>1</v>
      </c>
      <c r="AA33" s="228" t="n">
        <f aca="false">SUM(AA9:AA32)</f>
        <v>0</v>
      </c>
      <c r="AB33" s="228" t="n">
        <f aca="false">SUM(AB9:AB32)</f>
        <v>0</v>
      </c>
      <c r="AC33" s="228" t="n">
        <f aca="false">SUM(AC9:AC32)</f>
        <v>1</v>
      </c>
      <c r="AD33" s="228" t="n">
        <f aca="false">SUM(AD9:AD32)</f>
        <v>0</v>
      </c>
      <c r="AE33" s="228" t="n">
        <f aca="false">SUM(AE9:AE32)</f>
        <v>0</v>
      </c>
      <c r="AF33" s="228" t="n">
        <f aca="false">SUM(AF9:AF32)</f>
        <v>0</v>
      </c>
      <c r="AG33" s="229"/>
      <c r="AH33" s="229"/>
      <c r="AMG33" s="508"/>
      <c r="AMH33" s="508"/>
      <c r="AMI33" s="508"/>
      <c r="AMJ33" s="508"/>
    </row>
    <row r="34" s="230" customFormat="true" ht="55.5" hidden="false" customHeight="true" outlineLevel="0" collapsed="false">
      <c r="A34" s="587" t="s">
        <v>835</v>
      </c>
      <c r="B34" s="587"/>
      <c r="C34" s="587"/>
      <c r="D34" s="231" t="n">
        <f aca="false">($W$4*R33)</f>
        <v>411</v>
      </c>
      <c r="E34" s="231"/>
      <c r="F34" s="231"/>
      <c r="G34" s="231"/>
      <c r="H34" s="231"/>
      <c r="I34" s="231"/>
      <c r="J34" s="231"/>
      <c r="K34" s="231"/>
      <c r="L34" s="231"/>
      <c r="M34" s="231" t="str">
        <f aca="false">IFERROR(VLOOKUP(#REF!,#REF!,11,0)+VLOOKUP(#REF!,#REF!,11,0)+VLOOKUP(#REF!,#REF!,11,0)+VLOOKUP(#REF!,#REF!,11,0)+VLOOKUP(#REF!,#REF!,11,0),"")</f>
        <v/>
      </c>
      <c r="N34" s="231"/>
      <c r="O34" s="231"/>
      <c r="P34" s="231"/>
      <c r="Q34" s="231"/>
      <c r="R34" s="231"/>
      <c r="S34" s="665" t="s">
        <v>836</v>
      </c>
      <c r="T34" s="665"/>
      <c r="U34" s="665"/>
      <c r="V34" s="665"/>
      <c r="W34" s="665"/>
      <c r="X34" s="665"/>
      <c r="Y34" s="665"/>
      <c r="Z34" s="665"/>
      <c r="AA34" s="665"/>
      <c r="AB34" s="665"/>
      <c r="AC34" s="665"/>
      <c r="AD34" s="665"/>
      <c r="AE34" s="665"/>
      <c r="AF34" s="665"/>
      <c r="AG34" s="666"/>
      <c r="AH34" s="666"/>
      <c r="AI34" s="666"/>
      <c r="AJ34" s="666"/>
      <c r="AMG34" s="508"/>
      <c r="AMH34" s="508"/>
      <c r="AMI34" s="508"/>
      <c r="AMJ34" s="508"/>
    </row>
    <row r="35" s="508" customFormat="true" ht="33.75" hidden="false" customHeight="true" outlineLevel="0" collapsed="false">
      <c r="A35" s="516" t="s">
        <v>837</v>
      </c>
      <c r="B35" s="516"/>
      <c r="C35" s="517" t="str">
        <f aca="false">A9</f>
        <v>37B</v>
      </c>
      <c r="D35" s="216" t="n">
        <v>0</v>
      </c>
      <c r="E35" s="216" t="n">
        <v>0</v>
      </c>
      <c r="F35" s="216" t="n">
        <v>0</v>
      </c>
      <c r="G35" s="216" t="n">
        <v>0</v>
      </c>
      <c r="H35" s="216" t="n">
        <v>0</v>
      </c>
      <c r="I35" s="216" t="n">
        <v>0</v>
      </c>
      <c r="J35" s="216" t="n">
        <v>0</v>
      </c>
      <c r="K35" s="216" t="n">
        <v>0</v>
      </c>
      <c r="L35" s="216" t="n">
        <v>0</v>
      </c>
      <c r="M35" s="216" t="n">
        <v>0</v>
      </c>
      <c r="N35" s="216" t="n">
        <v>0</v>
      </c>
      <c r="O35" s="216" t="n">
        <v>0</v>
      </c>
      <c r="P35" s="216" t="n">
        <v>0</v>
      </c>
      <c r="Q35" s="216" t="n">
        <v>0</v>
      </c>
      <c r="R35" s="505" t="n">
        <f aca="false">($W$4*(SUM(D35:Q35)))</f>
        <v>0</v>
      </c>
      <c r="S35" s="216" t="n">
        <v>0</v>
      </c>
      <c r="T35" s="216" t="n">
        <v>1</v>
      </c>
      <c r="U35" s="216" t="n">
        <v>0</v>
      </c>
      <c r="V35" s="216" t="n">
        <v>0</v>
      </c>
      <c r="W35" s="216" t="n">
        <v>0</v>
      </c>
      <c r="X35" s="216" t="n">
        <v>0</v>
      </c>
      <c r="Y35" s="216" t="n">
        <v>0</v>
      </c>
      <c r="Z35" s="216" t="n">
        <v>0</v>
      </c>
      <c r="AA35" s="216" t="n">
        <v>0</v>
      </c>
      <c r="AB35" s="216" t="n">
        <v>0</v>
      </c>
      <c r="AC35" s="216" t="n">
        <v>0</v>
      </c>
      <c r="AD35" s="216" t="n">
        <v>0</v>
      </c>
      <c r="AE35" s="216" t="n">
        <v>0</v>
      </c>
      <c r="AF35" s="216" t="n">
        <v>0</v>
      </c>
    </row>
    <row r="36" s="508" customFormat="true" ht="33.75" hidden="false" customHeight="true" outlineLevel="0" collapsed="false">
      <c r="A36" s="516"/>
      <c r="B36" s="516"/>
      <c r="C36" s="518" t="n">
        <f aca="false">A10</f>
        <v>38</v>
      </c>
      <c r="D36" s="220" t="n">
        <v>0</v>
      </c>
      <c r="E36" s="220" t="n">
        <v>0</v>
      </c>
      <c r="F36" s="220" t="n">
        <v>0</v>
      </c>
      <c r="G36" s="220" t="n">
        <v>0</v>
      </c>
      <c r="H36" s="220" t="n">
        <v>0</v>
      </c>
      <c r="I36" s="220" t="n">
        <v>0</v>
      </c>
      <c r="J36" s="220" t="n">
        <v>0</v>
      </c>
      <c r="K36" s="220" t="n">
        <v>0</v>
      </c>
      <c r="L36" s="220" t="n">
        <v>0</v>
      </c>
      <c r="M36" s="220" t="n">
        <v>0</v>
      </c>
      <c r="N36" s="220" t="n">
        <v>0</v>
      </c>
      <c r="O36" s="220" t="n">
        <v>0</v>
      </c>
      <c r="P36" s="220" t="n">
        <v>0</v>
      </c>
      <c r="Q36" s="220" t="n">
        <v>0</v>
      </c>
      <c r="R36" s="661" t="n">
        <f aca="false">($W$4*(SUM(D36:Q36)))</f>
        <v>0</v>
      </c>
      <c r="S36" s="236" t="n">
        <v>0</v>
      </c>
      <c r="T36" s="236" t="n">
        <v>0</v>
      </c>
      <c r="U36" s="220" t="n">
        <v>0</v>
      </c>
      <c r="V36" s="220" t="n">
        <v>0</v>
      </c>
      <c r="W36" s="236" t="n">
        <v>0</v>
      </c>
      <c r="X36" s="236" t="n">
        <v>0</v>
      </c>
      <c r="Y36" s="236" t="n">
        <v>0</v>
      </c>
      <c r="Z36" s="236" t="n">
        <v>1</v>
      </c>
      <c r="AA36" s="236" t="n">
        <v>0</v>
      </c>
      <c r="AB36" s="236" t="n">
        <v>0</v>
      </c>
      <c r="AC36" s="236" t="n">
        <v>1</v>
      </c>
      <c r="AD36" s="236" t="n">
        <v>0</v>
      </c>
      <c r="AE36" s="236" t="n">
        <v>0</v>
      </c>
      <c r="AF36" s="236" t="n">
        <v>0</v>
      </c>
      <c r="AG36" s="591"/>
      <c r="AH36" s="591"/>
      <c r="AI36" s="591"/>
      <c r="AJ36" s="591"/>
    </row>
    <row r="37" s="508" customFormat="true" ht="33.75" hidden="false" customHeight="true" outlineLevel="0" collapsed="false">
      <c r="A37" s="516"/>
      <c r="B37" s="516"/>
      <c r="C37" s="517" t="n">
        <f aca="false">A11</f>
        <v>39</v>
      </c>
      <c r="D37" s="216" t="n">
        <v>1</v>
      </c>
      <c r="E37" s="216" t="n">
        <v>0</v>
      </c>
      <c r="F37" s="216" t="n">
        <v>0</v>
      </c>
      <c r="G37" s="216" t="n">
        <v>0</v>
      </c>
      <c r="H37" s="216" t="n">
        <v>0</v>
      </c>
      <c r="I37" s="216" t="n">
        <v>0</v>
      </c>
      <c r="J37" s="216" t="n">
        <v>0</v>
      </c>
      <c r="K37" s="216" t="n">
        <v>0</v>
      </c>
      <c r="L37" s="216" t="n">
        <v>0</v>
      </c>
      <c r="M37" s="216" t="n">
        <v>0</v>
      </c>
      <c r="N37" s="216" t="n">
        <v>0</v>
      </c>
      <c r="O37" s="216" t="n">
        <v>0</v>
      </c>
      <c r="P37" s="216" t="n">
        <v>0</v>
      </c>
      <c r="Q37" s="216" t="n">
        <v>0</v>
      </c>
      <c r="R37" s="505" t="n">
        <f aca="false">($W$4*(SUM(D37:Q37)))</f>
        <v>411</v>
      </c>
      <c r="S37" s="216" t="n">
        <v>0</v>
      </c>
      <c r="T37" s="216" t="n">
        <v>2</v>
      </c>
      <c r="U37" s="216" t="n">
        <v>0</v>
      </c>
      <c r="V37" s="216" t="n">
        <v>0</v>
      </c>
      <c r="W37" s="216" t="n">
        <v>0</v>
      </c>
      <c r="X37" s="216" t="n">
        <v>0</v>
      </c>
      <c r="Y37" s="216" t="n">
        <v>0</v>
      </c>
      <c r="Z37" s="216" t="n">
        <v>0</v>
      </c>
      <c r="AA37" s="216" t="n">
        <v>0</v>
      </c>
      <c r="AB37" s="216" t="n">
        <v>0</v>
      </c>
      <c r="AC37" s="216" t="n">
        <v>0</v>
      </c>
      <c r="AD37" s="216" t="n">
        <v>0</v>
      </c>
      <c r="AE37" s="216" t="n">
        <v>0</v>
      </c>
      <c r="AF37" s="216" t="n">
        <v>0</v>
      </c>
      <c r="AG37" s="591"/>
      <c r="AH37" s="591"/>
      <c r="AI37" s="591"/>
      <c r="AJ37" s="591"/>
    </row>
    <row r="38" s="508" customFormat="true" ht="33.75" hidden="false" customHeight="true" outlineLevel="0" collapsed="false">
      <c r="A38" s="516"/>
      <c r="B38" s="516"/>
      <c r="C38" s="518" t="n">
        <f aca="false">A12</f>
        <v>40</v>
      </c>
      <c r="D38" s="220" t="n">
        <v>0</v>
      </c>
      <c r="E38" s="220" t="n">
        <v>0</v>
      </c>
      <c r="F38" s="220" t="n">
        <v>0</v>
      </c>
      <c r="G38" s="220" t="n">
        <v>0</v>
      </c>
      <c r="H38" s="220" t="n">
        <v>0</v>
      </c>
      <c r="I38" s="220" t="n">
        <v>0</v>
      </c>
      <c r="J38" s="220" t="n">
        <v>0</v>
      </c>
      <c r="K38" s="220" t="n">
        <v>0</v>
      </c>
      <c r="L38" s="220" t="n">
        <v>0</v>
      </c>
      <c r="M38" s="220" t="n">
        <v>0</v>
      </c>
      <c r="N38" s="220" t="n">
        <v>0</v>
      </c>
      <c r="O38" s="220" t="n">
        <v>0</v>
      </c>
      <c r="P38" s="220" t="n">
        <v>0</v>
      </c>
      <c r="Q38" s="220" t="n">
        <v>0</v>
      </c>
      <c r="R38" s="661" t="n">
        <f aca="false">($W$4*(SUM(D38:Q38)))</f>
        <v>0</v>
      </c>
      <c r="S38" s="236" t="n">
        <v>0</v>
      </c>
      <c r="T38" s="236" t="n">
        <v>0</v>
      </c>
      <c r="U38" s="220" t="n">
        <v>0</v>
      </c>
      <c r="V38" s="220" t="n">
        <v>0</v>
      </c>
      <c r="W38" s="236" t="n">
        <v>0</v>
      </c>
      <c r="X38" s="236" t="n">
        <v>0</v>
      </c>
      <c r="Y38" s="236" t="n">
        <v>0</v>
      </c>
      <c r="Z38" s="236" t="n">
        <v>0</v>
      </c>
      <c r="AA38" s="236" t="n">
        <v>0</v>
      </c>
      <c r="AB38" s="236" t="n">
        <v>0</v>
      </c>
      <c r="AC38" s="236" t="n">
        <v>0</v>
      </c>
      <c r="AD38" s="236" t="n">
        <v>0</v>
      </c>
      <c r="AE38" s="236" t="n">
        <v>0</v>
      </c>
      <c r="AF38" s="236" t="n">
        <v>0</v>
      </c>
      <c r="AG38" s="591"/>
      <c r="AH38" s="591"/>
      <c r="AI38" s="591"/>
      <c r="AJ38" s="591"/>
    </row>
    <row r="39" s="508" customFormat="true" ht="33.75" hidden="true" customHeight="true" outlineLevel="0" collapsed="false">
      <c r="A39" s="516"/>
      <c r="B39" s="516"/>
      <c r="C39" s="517" t="n">
        <f aca="false">A13</f>
        <v>0</v>
      </c>
      <c r="D39" s="216" t="n">
        <v>0</v>
      </c>
      <c r="E39" s="216" t="n">
        <v>0</v>
      </c>
      <c r="F39" s="216" t="n">
        <v>0</v>
      </c>
      <c r="G39" s="216" t="n">
        <v>0</v>
      </c>
      <c r="H39" s="216" t="n">
        <v>0</v>
      </c>
      <c r="I39" s="216" t="n">
        <v>0</v>
      </c>
      <c r="J39" s="216" t="n">
        <v>0</v>
      </c>
      <c r="K39" s="216" t="n">
        <v>0</v>
      </c>
      <c r="L39" s="216" t="n">
        <v>0</v>
      </c>
      <c r="M39" s="216" t="n">
        <v>0</v>
      </c>
      <c r="N39" s="216" t="n">
        <v>0</v>
      </c>
      <c r="O39" s="216" t="n">
        <v>0</v>
      </c>
      <c r="P39" s="216" t="n">
        <v>0</v>
      </c>
      <c r="Q39" s="216" t="n">
        <v>0</v>
      </c>
      <c r="R39" s="505" t="n">
        <f aca="false">($W$4*(SUM(D39:Q39)))</f>
        <v>0</v>
      </c>
      <c r="S39" s="216"/>
      <c r="T39" s="216"/>
      <c r="U39" s="216" t="n">
        <v>0</v>
      </c>
      <c r="V39" s="216" t="n">
        <v>0</v>
      </c>
      <c r="W39" s="216" t="n">
        <v>0</v>
      </c>
      <c r="X39" s="216" t="n">
        <v>0</v>
      </c>
      <c r="Y39" s="216" t="n">
        <v>0</v>
      </c>
      <c r="Z39" s="216" t="n">
        <v>0</v>
      </c>
      <c r="AA39" s="216" t="n">
        <v>0</v>
      </c>
      <c r="AB39" s="216" t="n">
        <v>0</v>
      </c>
      <c r="AC39" s="216" t="n">
        <v>0</v>
      </c>
      <c r="AD39" s="216" t="n">
        <v>0</v>
      </c>
      <c r="AE39" s="216" t="n">
        <v>0</v>
      </c>
      <c r="AF39" s="216" t="n">
        <v>0</v>
      </c>
      <c r="AG39" s="591"/>
      <c r="AH39" s="591"/>
      <c r="AI39" s="591"/>
      <c r="AJ39" s="591"/>
    </row>
    <row r="40" s="508" customFormat="true" ht="33.75" hidden="true" customHeight="true" outlineLevel="0" collapsed="false">
      <c r="A40" s="516"/>
      <c r="B40" s="516"/>
      <c r="C40" s="518" t="n">
        <f aca="false">A14</f>
        <v>0</v>
      </c>
      <c r="D40" s="220" t="n">
        <v>0</v>
      </c>
      <c r="E40" s="220" t="n">
        <v>0</v>
      </c>
      <c r="F40" s="220" t="n">
        <v>0</v>
      </c>
      <c r="G40" s="220" t="n">
        <v>0</v>
      </c>
      <c r="H40" s="220" t="n">
        <v>0</v>
      </c>
      <c r="I40" s="220" t="n">
        <v>0</v>
      </c>
      <c r="J40" s="220" t="n">
        <v>0</v>
      </c>
      <c r="K40" s="220" t="n">
        <v>0</v>
      </c>
      <c r="L40" s="220" t="n">
        <v>0</v>
      </c>
      <c r="M40" s="220" t="n">
        <v>0</v>
      </c>
      <c r="N40" s="220" t="n">
        <v>0</v>
      </c>
      <c r="O40" s="220" t="n">
        <v>0</v>
      </c>
      <c r="P40" s="220" t="n">
        <v>0</v>
      </c>
      <c r="Q40" s="220" t="n">
        <v>0</v>
      </c>
      <c r="R40" s="661" t="n">
        <f aca="false">($W$4*(SUM(D40:Q40)))</f>
        <v>0</v>
      </c>
      <c r="S40" s="236" t="n">
        <v>0</v>
      </c>
      <c r="T40" s="236" t="n">
        <v>0</v>
      </c>
      <c r="U40" s="236" t="n">
        <v>0</v>
      </c>
      <c r="V40" s="236" t="n">
        <v>0</v>
      </c>
      <c r="W40" s="236" t="n">
        <v>0</v>
      </c>
      <c r="X40" s="236" t="n">
        <v>0</v>
      </c>
      <c r="Y40" s="236" t="n">
        <v>0</v>
      </c>
      <c r="Z40" s="236" t="n">
        <v>0</v>
      </c>
      <c r="AA40" s="236" t="n">
        <v>0</v>
      </c>
      <c r="AB40" s="236" t="n">
        <v>0</v>
      </c>
      <c r="AC40" s="236" t="n">
        <v>0</v>
      </c>
      <c r="AD40" s="236" t="n">
        <v>0</v>
      </c>
      <c r="AE40" s="236" t="n">
        <v>0</v>
      </c>
      <c r="AF40" s="236" t="n">
        <v>0</v>
      </c>
      <c r="AG40" s="591"/>
      <c r="AH40" s="591"/>
      <c r="AI40" s="591"/>
      <c r="AJ40" s="591"/>
    </row>
    <row r="41" s="508" customFormat="true" ht="33.75" hidden="true" customHeight="true" outlineLevel="0" collapsed="false">
      <c r="A41" s="516"/>
      <c r="B41" s="516"/>
      <c r="C41" s="517" t="n">
        <f aca="false">A15</f>
        <v>0</v>
      </c>
      <c r="D41" s="517" t="n">
        <v>0</v>
      </c>
      <c r="E41" s="517" t="n">
        <v>0</v>
      </c>
      <c r="F41" s="517" t="n">
        <v>0</v>
      </c>
      <c r="G41" s="517" t="n">
        <v>0</v>
      </c>
      <c r="H41" s="517" t="n">
        <v>0</v>
      </c>
      <c r="I41" s="517" t="n">
        <v>0</v>
      </c>
      <c r="J41" s="517" t="n">
        <v>0</v>
      </c>
      <c r="K41" s="517" t="n">
        <v>0</v>
      </c>
      <c r="L41" s="517" t="n">
        <v>0</v>
      </c>
      <c r="M41" s="667" t="n">
        <v>0</v>
      </c>
      <c r="N41" s="667" t="n">
        <v>0</v>
      </c>
      <c r="O41" s="667" t="n">
        <v>0</v>
      </c>
      <c r="P41" s="667" t="n">
        <v>0</v>
      </c>
      <c r="Q41" s="667" t="n">
        <v>0</v>
      </c>
      <c r="R41" s="505" t="n">
        <f aca="false">($W$4*(SUM(D41:Q41)))</f>
        <v>0</v>
      </c>
      <c r="S41" s="517" t="n">
        <v>0</v>
      </c>
      <c r="T41" s="517" t="n">
        <v>0</v>
      </c>
      <c r="U41" s="517" t="n">
        <v>0</v>
      </c>
      <c r="V41" s="517" t="n">
        <v>0</v>
      </c>
      <c r="W41" s="517" t="n">
        <v>0</v>
      </c>
      <c r="X41" s="517" t="n">
        <v>0</v>
      </c>
      <c r="Y41" s="517" t="n">
        <v>0</v>
      </c>
      <c r="Z41" s="517" t="n">
        <v>0</v>
      </c>
      <c r="AA41" s="517" t="n">
        <v>0</v>
      </c>
      <c r="AB41" s="517" t="n">
        <v>0</v>
      </c>
      <c r="AC41" s="517" t="n">
        <v>0</v>
      </c>
      <c r="AD41" s="517" t="n">
        <v>0</v>
      </c>
      <c r="AE41" s="517" t="n">
        <v>0</v>
      </c>
      <c r="AF41" s="517" t="n">
        <v>0</v>
      </c>
      <c r="AG41" s="591"/>
      <c r="AH41" s="591"/>
      <c r="AI41" s="591"/>
      <c r="AJ41" s="591"/>
    </row>
    <row r="42" s="508" customFormat="true" ht="33.75" hidden="true" customHeight="true" outlineLevel="0" collapsed="false">
      <c r="A42" s="516"/>
      <c r="B42" s="516"/>
      <c r="C42" s="518" t="n">
        <f aca="false">A16</f>
        <v>0</v>
      </c>
      <c r="D42" s="518" t="n">
        <v>0</v>
      </c>
      <c r="E42" s="518" t="n">
        <v>0</v>
      </c>
      <c r="F42" s="518" t="n">
        <v>0</v>
      </c>
      <c r="G42" s="668" t="n">
        <v>0</v>
      </c>
      <c r="H42" s="668" t="n">
        <v>0</v>
      </c>
      <c r="I42" s="668" t="n">
        <v>0</v>
      </c>
      <c r="J42" s="668" t="n">
        <v>0</v>
      </c>
      <c r="K42" s="668" t="n">
        <v>0</v>
      </c>
      <c r="L42" s="668" t="n">
        <v>0</v>
      </c>
      <c r="M42" s="669" t="n">
        <v>0</v>
      </c>
      <c r="N42" s="669" t="n">
        <v>0</v>
      </c>
      <c r="O42" s="669" t="n">
        <v>0</v>
      </c>
      <c r="P42" s="669" t="n">
        <v>0</v>
      </c>
      <c r="Q42" s="669" t="n">
        <v>0</v>
      </c>
      <c r="R42" s="661" t="n">
        <f aca="false">($W$4*(SUM(D42:Q42)))</f>
        <v>0</v>
      </c>
      <c r="S42" s="518" t="n">
        <v>0</v>
      </c>
      <c r="T42" s="518" t="n">
        <v>0</v>
      </c>
      <c r="U42" s="518" t="n">
        <v>0</v>
      </c>
      <c r="V42" s="518" t="n">
        <v>0</v>
      </c>
      <c r="W42" s="518" t="n">
        <v>0</v>
      </c>
      <c r="X42" s="518" t="n">
        <v>0</v>
      </c>
      <c r="Y42" s="518" t="n">
        <v>0</v>
      </c>
      <c r="Z42" s="518" t="n">
        <v>0</v>
      </c>
      <c r="AA42" s="518" t="n">
        <v>0</v>
      </c>
      <c r="AB42" s="518" t="n">
        <v>0</v>
      </c>
      <c r="AC42" s="518" t="n">
        <v>0</v>
      </c>
      <c r="AD42" s="518" t="n">
        <v>0</v>
      </c>
      <c r="AE42" s="518" t="n">
        <v>0</v>
      </c>
      <c r="AF42" s="518" t="n">
        <v>0</v>
      </c>
      <c r="AG42" s="591"/>
      <c r="AH42" s="591"/>
      <c r="AI42" s="591"/>
      <c r="AJ42" s="591"/>
      <c r="AMG42" s="224"/>
      <c r="AMH42" s="224"/>
      <c r="AMI42" s="224"/>
      <c r="AMJ42" s="224"/>
    </row>
    <row r="43" s="508" customFormat="true" ht="33.75" hidden="true" customHeight="true" outlineLevel="0" collapsed="false">
      <c r="A43" s="516"/>
      <c r="B43" s="516"/>
      <c r="C43" s="517" t="n">
        <f aca="false">A17</f>
        <v>0</v>
      </c>
      <c r="D43" s="517" t="n">
        <v>0</v>
      </c>
      <c r="E43" s="517" t="n">
        <v>0</v>
      </c>
      <c r="F43" s="517" t="n">
        <v>0</v>
      </c>
      <c r="G43" s="517" t="n">
        <v>0</v>
      </c>
      <c r="H43" s="517" t="n">
        <v>0</v>
      </c>
      <c r="I43" s="517" t="n">
        <v>0</v>
      </c>
      <c r="J43" s="517" t="n">
        <v>0</v>
      </c>
      <c r="K43" s="517" t="n">
        <v>0</v>
      </c>
      <c r="L43" s="517" t="n">
        <v>0</v>
      </c>
      <c r="M43" s="667" t="n">
        <v>0</v>
      </c>
      <c r="N43" s="667" t="n">
        <v>0</v>
      </c>
      <c r="O43" s="667" t="n">
        <v>0</v>
      </c>
      <c r="P43" s="667" t="n">
        <v>0</v>
      </c>
      <c r="Q43" s="667" t="n">
        <v>0</v>
      </c>
      <c r="R43" s="505" t="n">
        <f aca="false">($W$4*(SUM(D43:Q43)))</f>
        <v>0</v>
      </c>
      <c r="S43" s="517" t="n">
        <v>0</v>
      </c>
      <c r="T43" s="517" t="n">
        <v>0</v>
      </c>
      <c r="U43" s="517" t="n">
        <v>0</v>
      </c>
      <c r="V43" s="517" t="n">
        <v>0</v>
      </c>
      <c r="W43" s="517" t="n">
        <v>0</v>
      </c>
      <c r="X43" s="517" t="n">
        <v>0</v>
      </c>
      <c r="Y43" s="517" t="n">
        <v>0</v>
      </c>
      <c r="Z43" s="517" t="n">
        <v>0</v>
      </c>
      <c r="AA43" s="517" t="n">
        <v>0</v>
      </c>
      <c r="AB43" s="517" t="n">
        <v>0</v>
      </c>
      <c r="AC43" s="517" t="n">
        <v>0</v>
      </c>
      <c r="AD43" s="517" t="n">
        <v>0</v>
      </c>
      <c r="AE43" s="517" t="n">
        <v>0</v>
      </c>
      <c r="AF43" s="517" t="n">
        <v>0</v>
      </c>
      <c r="AG43" s="591"/>
      <c r="AH43" s="591"/>
      <c r="AI43" s="591"/>
      <c r="AJ43" s="591"/>
      <c r="AMG43" s="224"/>
      <c r="AMH43" s="224"/>
      <c r="AMI43" s="224"/>
      <c r="AMJ43" s="224"/>
    </row>
    <row r="44" s="224" customFormat="true" ht="33.75" hidden="true" customHeight="true" outlineLevel="0" collapsed="false">
      <c r="A44" s="516"/>
      <c r="B44" s="516"/>
      <c r="C44" s="380" t="n">
        <f aca="false">A18</f>
        <v>0</v>
      </c>
      <c r="D44" s="380" t="n">
        <v>0</v>
      </c>
      <c r="E44" s="380" t="n">
        <v>0</v>
      </c>
      <c r="F44" s="380" t="n">
        <v>0</v>
      </c>
      <c r="G44" s="670" t="n">
        <v>0</v>
      </c>
      <c r="H44" s="670" t="n">
        <v>0</v>
      </c>
      <c r="I44" s="671" t="n">
        <v>0</v>
      </c>
      <c r="J44" s="670" t="n">
        <v>0</v>
      </c>
      <c r="K44" s="670" t="n">
        <v>0</v>
      </c>
      <c r="L44" s="670" t="n">
        <v>0</v>
      </c>
      <c r="M44" s="672" t="n">
        <v>0</v>
      </c>
      <c r="N44" s="672" t="n">
        <v>0</v>
      </c>
      <c r="O44" s="672" t="n">
        <v>0</v>
      </c>
      <c r="P44" s="672" t="n">
        <v>0</v>
      </c>
      <c r="Q44" s="672" t="n">
        <v>0</v>
      </c>
      <c r="R44" s="663" t="n">
        <f aca="false">($W$4*(SUM(D44:Q44)))</f>
        <v>0</v>
      </c>
      <c r="S44" s="380" t="n">
        <v>0</v>
      </c>
      <c r="T44" s="380" t="n">
        <v>0</v>
      </c>
      <c r="U44" s="380" t="n">
        <v>0</v>
      </c>
      <c r="V44" s="380" t="n">
        <v>0</v>
      </c>
      <c r="W44" s="380" t="n">
        <v>0</v>
      </c>
      <c r="X44" s="380" t="n">
        <v>0</v>
      </c>
      <c r="Y44" s="380" t="n">
        <v>0</v>
      </c>
      <c r="Z44" s="380" t="n">
        <v>0</v>
      </c>
      <c r="AA44" s="380" t="n">
        <v>0</v>
      </c>
      <c r="AB44" s="380" t="n">
        <v>0</v>
      </c>
      <c r="AC44" s="380" t="n">
        <v>0</v>
      </c>
      <c r="AD44" s="380" t="n">
        <v>0</v>
      </c>
      <c r="AE44" s="380" t="n">
        <v>0</v>
      </c>
      <c r="AF44" s="380" t="n">
        <v>0</v>
      </c>
      <c r="AG44" s="673"/>
      <c r="AH44" s="673"/>
      <c r="AI44" s="673"/>
      <c r="AJ44" s="673"/>
    </row>
    <row r="45" s="224" customFormat="true" ht="33.75" hidden="true" customHeight="true" outlineLevel="0" collapsed="false">
      <c r="A45" s="516"/>
      <c r="B45" s="516"/>
      <c r="C45" s="379" t="n">
        <f aca="false">A19</f>
        <v>0</v>
      </c>
      <c r="D45" s="379" t="n">
        <v>0</v>
      </c>
      <c r="E45" s="379" t="n">
        <v>0</v>
      </c>
      <c r="F45" s="379" t="n">
        <v>0</v>
      </c>
      <c r="G45" s="379" t="n">
        <v>0</v>
      </c>
      <c r="H45" s="379" t="n">
        <v>0</v>
      </c>
      <c r="I45" s="674" t="n">
        <v>0</v>
      </c>
      <c r="J45" s="379" t="n">
        <v>0</v>
      </c>
      <c r="K45" s="379" t="n">
        <v>0</v>
      </c>
      <c r="L45" s="379" t="n">
        <v>0</v>
      </c>
      <c r="M45" s="675" t="n">
        <v>0</v>
      </c>
      <c r="N45" s="675" t="n">
        <v>0</v>
      </c>
      <c r="O45" s="675" t="n">
        <v>0</v>
      </c>
      <c r="P45" s="675" t="n">
        <v>0</v>
      </c>
      <c r="Q45" s="675" t="n">
        <v>0</v>
      </c>
      <c r="R45" s="510" t="n">
        <f aca="false">($W$4*(SUM(D45:Q45)))</f>
        <v>0</v>
      </c>
      <c r="S45" s="379" t="n">
        <v>0</v>
      </c>
      <c r="T45" s="379" t="n">
        <v>0</v>
      </c>
      <c r="U45" s="379" t="n">
        <v>0</v>
      </c>
      <c r="V45" s="379" t="n">
        <v>0</v>
      </c>
      <c r="W45" s="379" t="n">
        <v>0</v>
      </c>
      <c r="X45" s="379" t="n">
        <v>0</v>
      </c>
      <c r="Y45" s="379" t="n">
        <v>0</v>
      </c>
      <c r="Z45" s="379" t="n">
        <v>0</v>
      </c>
      <c r="AA45" s="379" t="n">
        <v>0</v>
      </c>
      <c r="AB45" s="379" t="n">
        <v>0</v>
      </c>
      <c r="AC45" s="379" t="n">
        <v>0</v>
      </c>
      <c r="AD45" s="379" t="n">
        <v>0</v>
      </c>
      <c r="AE45" s="379" t="n">
        <v>0</v>
      </c>
      <c r="AF45" s="379" t="n">
        <v>0</v>
      </c>
      <c r="AG45" s="673"/>
      <c r="AH45" s="673"/>
      <c r="AI45" s="673"/>
      <c r="AJ45" s="673"/>
    </row>
    <row r="46" s="224" customFormat="true" ht="33.75" hidden="true" customHeight="true" outlineLevel="0" collapsed="false">
      <c r="A46" s="516"/>
      <c r="B46" s="516"/>
      <c r="C46" s="380" t="n">
        <f aca="false">A20</f>
        <v>0</v>
      </c>
      <c r="D46" s="380" t="n">
        <v>0</v>
      </c>
      <c r="E46" s="380" t="n">
        <v>0</v>
      </c>
      <c r="F46" s="380" t="n">
        <v>0</v>
      </c>
      <c r="G46" s="670" t="n">
        <v>0</v>
      </c>
      <c r="H46" s="670" t="n">
        <v>0</v>
      </c>
      <c r="I46" s="671" t="n">
        <v>0</v>
      </c>
      <c r="J46" s="670" t="n">
        <v>0</v>
      </c>
      <c r="K46" s="670" t="n">
        <v>0</v>
      </c>
      <c r="L46" s="670" t="n">
        <v>0</v>
      </c>
      <c r="M46" s="672" t="n">
        <v>0</v>
      </c>
      <c r="N46" s="672" t="n">
        <v>0</v>
      </c>
      <c r="O46" s="672" t="n">
        <v>0</v>
      </c>
      <c r="P46" s="672" t="n">
        <v>0</v>
      </c>
      <c r="Q46" s="672" t="n">
        <v>0</v>
      </c>
      <c r="R46" s="663" t="n">
        <f aca="false">($W$4*(SUM(D46:Q46)))</f>
        <v>0</v>
      </c>
      <c r="S46" s="380" t="n">
        <v>0</v>
      </c>
      <c r="T46" s="380" t="n">
        <v>0</v>
      </c>
      <c r="U46" s="380" t="n">
        <v>0</v>
      </c>
      <c r="V46" s="380" t="n">
        <v>0</v>
      </c>
      <c r="W46" s="380" t="n">
        <v>0</v>
      </c>
      <c r="X46" s="380" t="n">
        <v>0</v>
      </c>
      <c r="Y46" s="380" t="n">
        <v>0</v>
      </c>
      <c r="Z46" s="380" t="n">
        <v>0</v>
      </c>
      <c r="AA46" s="380" t="n">
        <v>0</v>
      </c>
      <c r="AB46" s="380" t="n">
        <v>0</v>
      </c>
      <c r="AC46" s="380" t="n">
        <v>0</v>
      </c>
      <c r="AD46" s="380" t="n">
        <v>0</v>
      </c>
      <c r="AE46" s="380" t="n">
        <v>0</v>
      </c>
      <c r="AF46" s="380" t="n">
        <v>0</v>
      </c>
      <c r="AG46" s="673"/>
      <c r="AH46" s="673"/>
      <c r="AI46" s="673"/>
      <c r="AJ46" s="673"/>
    </row>
    <row r="47" s="224" customFormat="true" ht="33.75" hidden="true" customHeight="true" outlineLevel="0" collapsed="false">
      <c r="A47" s="516"/>
      <c r="B47" s="516"/>
      <c r="C47" s="379" t="n">
        <f aca="false">A21</f>
        <v>0</v>
      </c>
      <c r="D47" s="379" t="n">
        <v>0</v>
      </c>
      <c r="E47" s="379" t="n">
        <v>0</v>
      </c>
      <c r="F47" s="379" t="n">
        <v>0</v>
      </c>
      <c r="G47" s="379" t="n">
        <v>0</v>
      </c>
      <c r="H47" s="379" t="n">
        <v>0</v>
      </c>
      <c r="I47" s="674" t="n">
        <v>0</v>
      </c>
      <c r="J47" s="379" t="n">
        <v>0</v>
      </c>
      <c r="K47" s="379" t="n">
        <v>0</v>
      </c>
      <c r="L47" s="379" t="n">
        <v>0</v>
      </c>
      <c r="M47" s="675" t="n">
        <v>0</v>
      </c>
      <c r="N47" s="675" t="n">
        <v>0</v>
      </c>
      <c r="O47" s="675" t="n">
        <v>0</v>
      </c>
      <c r="P47" s="675" t="n">
        <v>0</v>
      </c>
      <c r="Q47" s="675" t="n">
        <v>0</v>
      </c>
      <c r="R47" s="510" t="n">
        <f aca="false">($W$4*(SUM(D47:Q47)))</f>
        <v>0</v>
      </c>
      <c r="S47" s="379" t="n">
        <v>0</v>
      </c>
      <c r="T47" s="379" t="n">
        <v>0</v>
      </c>
      <c r="U47" s="379" t="n">
        <v>0</v>
      </c>
      <c r="V47" s="379" t="n">
        <v>0</v>
      </c>
      <c r="W47" s="379" t="n">
        <v>0</v>
      </c>
      <c r="X47" s="379" t="n">
        <v>0</v>
      </c>
      <c r="Y47" s="379" t="n">
        <v>0</v>
      </c>
      <c r="Z47" s="379" t="n">
        <v>0</v>
      </c>
      <c r="AA47" s="379" t="n">
        <v>0</v>
      </c>
      <c r="AB47" s="379" t="n">
        <v>0</v>
      </c>
      <c r="AC47" s="379" t="n">
        <v>0</v>
      </c>
      <c r="AD47" s="379" t="n">
        <v>0</v>
      </c>
      <c r="AE47" s="379" t="n">
        <v>0</v>
      </c>
      <c r="AF47" s="379" t="n">
        <v>0</v>
      </c>
      <c r="AG47" s="673"/>
      <c r="AH47" s="673"/>
      <c r="AI47" s="673"/>
      <c r="AJ47" s="673"/>
    </row>
    <row r="48" s="224" customFormat="true" ht="33.75" hidden="true" customHeight="true" outlineLevel="0" collapsed="false">
      <c r="A48" s="516"/>
      <c r="B48" s="516"/>
      <c r="C48" s="380" t="n">
        <f aca="false">A22</f>
        <v>0</v>
      </c>
      <c r="D48" s="380" t="n">
        <v>0</v>
      </c>
      <c r="E48" s="380" t="n">
        <v>0</v>
      </c>
      <c r="F48" s="380" t="n">
        <v>0</v>
      </c>
      <c r="G48" s="670" t="n">
        <v>0</v>
      </c>
      <c r="H48" s="670" t="n">
        <v>0</v>
      </c>
      <c r="I48" s="671" t="n">
        <v>0</v>
      </c>
      <c r="J48" s="670" t="n">
        <v>0</v>
      </c>
      <c r="K48" s="670" t="n">
        <v>0</v>
      </c>
      <c r="L48" s="670" t="n">
        <v>0</v>
      </c>
      <c r="M48" s="672" t="n">
        <v>0</v>
      </c>
      <c r="N48" s="672" t="n">
        <v>0</v>
      </c>
      <c r="O48" s="672" t="n">
        <v>0</v>
      </c>
      <c r="P48" s="672" t="n">
        <v>0</v>
      </c>
      <c r="Q48" s="672" t="n">
        <v>0</v>
      </c>
      <c r="R48" s="663" t="n">
        <f aca="false">($W$4*(SUM(D48:Q48)))</f>
        <v>0</v>
      </c>
      <c r="S48" s="380" t="n">
        <v>0</v>
      </c>
      <c r="T48" s="380" t="n">
        <v>0</v>
      </c>
      <c r="U48" s="380" t="n">
        <v>0</v>
      </c>
      <c r="V48" s="380" t="n">
        <v>0</v>
      </c>
      <c r="W48" s="380" t="n">
        <v>0</v>
      </c>
      <c r="X48" s="380" t="n">
        <v>0</v>
      </c>
      <c r="Y48" s="380" t="n">
        <v>0</v>
      </c>
      <c r="Z48" s="380" t="n">
        <v>0</v>
      </c>
      <c r="AA48" s="380" t="n">
        <v>0</v>
      </c>
      <c r="AB48" s="380" t="n">
        <v>0</v>
      </c>
      <c r="AC48" s="380" t="n">
        <v>0</v>
      </c>
      <c r="AD48" s="380" t="n">
        <v>0</v>
      </c>
      <c r="AE48" s="380" t="n">
        <v>0</v>
      </c>
      <c r="AF48" s="380" t="n">
        <v>0</v>
      </c>
      <c r="AG48" s="673"/>
      <c r="AH48" s="673"/>
      <c r="AI48" s="673"/>
      <c r="AJ48" s="673"/>
    </row>
    <row r="49" s="224" customFormat="true" ht="33.75" hidden="true" customHeight="true" outlineLevel="0" collapsed="false">
      <c r="A49" s="516"/>
      <c r="B49" s="516"/>
      <c r="C49" s="379" t="n">
        <f aca="false">A23</f>
        <v>0</v>
      </c>
      <c r="D49" s="379" t="n">
        <v>0</v>
      </c>
      <c r="E49" s="379" t="n">
        <v>0</v>
      </c>
      <c r="F49" s="379" t="n">
        <v>0</v>
      </c>
      <c r="G49" s="379" t="n">
        <v>0</v>
      </c>
      <c r="H49" s="379" t="n">
        <v>0</v>
      </c>
      <c r="I49" s="674" t="n">
        <v>0</v>
      </c>
      <c r="J49" s="379" t="n">
        <v>0</v>
      </c>
      <c r="K49" s="379" t="n">
        <v>0</v>
      </c>
      <c r="L49" s="379" t="n">
        <v>0</v>
      </c>
      <c r="M49" s="675" t="n">
        <v>0</v>
      </c>
      <c r="N49" s="675" t="n">
        <v>0</v>
      </c>
      <c r="O49" s="675" t="n">
        <v>0</v>
      </c>
      <c r="P49" s="675" t="n">
        <v>0</v>
      </c>
      <c r="Q49" s="675" t="n">
        <v>0</v>
      </c>
      <c r="R49" s="510" t="n">
        <f aca="false">($W$4*(SUM(D49:Q49)))</f>
        <v>0</v>
      </c>
      <c r="S49" s="379" t="n">
        <v>0</v>
      </c>
      <c r="T49" s="379" t="n">
        <v>0</v>
      </c>
      <c r="U49" s="379" t="n">
        <v>0</v>
      </c>
      <c r="V49" s="379" t="n">
        <v>0</v>
      </c>
      <c r="W49" s="379" t="n">
        <v>0</v>
      </c>
      <c r="X49" s="379" t="n">
        <v>0</v>
      </c>
      <c r="Y49" s="379" t="n">
        <v>0</v>
      </c>
      <c r="Z49" s="379" t="n">
        <v>0</v>
      </c>
      <c r="AA49" s="379" t="n">
        <v>0</v>
      </c>
      <c r="AB49" s="379" t="n">
        <v>0</v>
      </c>
      <c r="AC49" s="379" t="n">
        <v>0</v>
      </c>
      <c r="AD49" s="379" t="n">
        <v>0</v>
      </c>
      <c r="AE49" s="379" t="n">
        <v>0</v>
      </c>
      <c r="AF49" s="379" t="n">
        <v>0</v>
      </c>
      <c r="AG49" s="673"/>
      <c r="AH49" s="673"/>
      <c r="AI49" s="673"/>
      <c r="AJ49" s="673"/>
    </row>
    <row r="50" s="224" customFormat="true" ht="33.75" hidden="true" customHeight="true" outlineLevel="0" collapsed="false">
      <c r="A50" s="516"/>
      <c r="B50" s="516"/>
      <c r="C50" s="380" t="n">
        <f aca="false">A24</f>
        <v>0</v>
      </c>
      <c r="D50" s="380" t="n">
        <v>0</v>
      </c>
      <c r="E50" s="380" t="n">
        <v>0</v>
      </c>
      <c r="F50" s="380" t="n">
        <v>0</v>
      </c>
      <c r="G50" s="670" t="n">
        <v>0</v>
      </c>
      <c r="H50" s="670" t="n">
        <v>0</v>
      </c>
      <c r="I50" s="671" t="n">
        <v>0</v>
      </c>
      <c r="J50" s="670" t="n">
        <v>0</v>
      </c>
      <c r="K50" s="670" t="n">
        <v>0</v>
      </c>
      <c r="L50" s="670" t="n">
        <v>0</v>
      </c>
      <c r="M50" s="672" t="n">
        <v>0</v>
      </c>
      <c r="N50" s="672" t="n">
        <v>0</v>
      </c>
      <c r="O50" s="672" t="n">
        <v>0</v>
      </c>
      <c r="P50" s="672" t="n">
        <v>0</v>
      </c>
      <c r="Q50" s="672" t="n">
        <v>0</v>
      </c>
      <c r="R50" s="663" t="n">
        <f aca="false">($W$4*(SUM(D50:Q50)))</f>
        <v>0</v>
      </c>
      <c r="S50" s="380" t="n">
        <v>0</v>
      </c>
      <c r="T50" s="380" t="n">
        <v>0</v>
      </c>
      <c r="U50" s="380" t="n">
        <v>0</v>
      </c>
      <c r="V50" s="380" t="n">
        <v>0</v>
      </c>
      <c r="W50" s="380" t="n">
        <v>0</v>
      </c>
      <c r="X50" s="380" t="n">
        <v>0</v>
      </c>
      <c r="Y50" s="380" t="n">
        <v>0</v>
      </c>
      <c r="Z50" s="380" t="n">
        <v>0</v>
      </c>
      <c r="AA50" s="380" t="n">
        <v>0</v>
      </c>
      <c r="AB50" s="380" t="n">
        <v>0</v>
      </c>
      <c r="AC50" s="380" t="n">
        <v>0</v>
      </c>
      <c r="AD50" s="380" t="n">
        <v>0</v>
      </c>
      <c r="AE50" s="380" t="n">
        <v>0</v>
      </c>
      <c r="AF50" s="380" t="n">
        <v>0</v>
      </c>
      <c r="AG50" s="673"/>
      <c r="AH50" s="673"/>
      <c r="AI50" s="673"/>
      <c r="AJ50" s="673"/>
    </row>
    <row r="51" s="224" customFormat="true" ht="33.75" hidden="true" customHeight="true" outlineLevel="0" collapsed="false">
      <c r="A51" s="516"/>
      <c r="B51" s="516"/>
      <c r="C51" s="379" t="n">
        <f aca="false">A25</f>
        <v>0</v>
      </c>
      <c r="D51" s="379" t="n">
        <v>0</v>
      </c>
      <c r="E51" s="379" t="n">
        <v>0</v>
      </c>
      <c r="F51" s="379" t="n">
        <v>0</v>
      </c>
      <c r="G51" s="379" t="n">
        <v>0</v>
      </c>
      <c r="H51" s="379" t="n">
        <v>0</v>
      </c>
      <c r="I51" s="674" t="n">
        <v>0</v>
      </c>
      <c r="J51" s="379" t="n">
        <v>0</v>
      </c>
      <c r="K51" s="379" t="n">
        <v>0</v>
      </c>
      <c r="L51" s="379" t="n">
        <v>0</v>
      </c>
      <c r="M51" s="675" t="n">
        <v>0</v>
      </c>
      <c r="N51" s="675" t="n">
        <v>0</v>
      </c>
      <c r="O51" s="675" t="n">
        <v>0</v>
      </c>
      <c r="P51" s="675" t="n">
        <v>0</v>
      </c>
      <c r="Q51" s="675" t="n">
        <v>0</v>
      </c>
      <c r="R51" s="664" t="n">
        <f aca="false">($W$4*(SUM(D51:Q51)))</f>
        <v>0</v>
      </c>
      <c r="S51" s="379" t="n">
        <v>0</v>
      </c>
      <c r="T51" s="379" t="n">
        <v>0</v>
      </c>
      <c r="U51" s="379" t="n">
        <v>0</v>
      </c>
      <c r="V51" s="379" t="n">
        <v>0</v>
      </c>
      <c r="W51" s="379" t="n">
        <v>0</v>
      </c>
      <c r="X51" s="379" t="n">
        <v>0</v>
      </c>
      <c r="Y51" s="379" t="n">
        <v>0</v>
      </c>
      <c r="Z51" s="379" t="n">
        <v>0</v>
      </c>
      <c r="AA51" s="379" t="n">
        <v>0</v>
      </c>
      <c r="AB51" s="379" t="n">
        <v>0</v>
      </c>
      <c r="AC51" s="379" t="n">
        <v>0</v>
      </c>
      <c r="AD51" s="379" t="n">
        <v>0</v>
      </c>
      <c r="AE51" s="379" t="n">
        <v>0</v>
      </c>
      <c r="AF51" s="379" t="n">
        <v>0</v>
      </c>
      <c r="AG51" s="673"/>
      <c r="AH51" s="673"/>
      <c r="AI51" s="673"/>
      <c r="AJ51" s="673"/>
    </row>
    <row r="52" s="224" customFormat="true" ht="33.75" hidden="true" customHeight="true" outlineLevel="0" collapsed="false">
      <c r="A52" s="516"/>
      <c r="B52" s="516"/>
      <c r="C52" s="380" t="n">
        <f aca="false">A26</f>
        <v>0</v>
      </c>
      <c r="D52" s="380" t="n">
        <v>0</v>
      </c>
      <c r="E52" s="380" t="n">
        <v>0</v>
      </c>
      <c r="F52" s="380" t="n">
        <v>0</v>
      </c>
      <c r="G52" s="670" t="n">
        <v>0</v>
      </c>
      <c r="H52" s="670" t="n">
        <v>0</v>
      </c>
      <c r="I52" s="671" t="n">
        <v>0</v>
      </c>
      <c r="J52" s="670" t="n">
        <v>0</v>
      </c>
      <c r="K52" s="670" t="n">
        <v>0</v>
      </c>
      <c r="L52" s="670" t="n">
        <v>0</v>
      </c>
      <c r="M52" s="672" t="n">
        <v>0</v>
      </c>
      <c r="N52" s="672" t="n">
        <v>0</v>
      </c>
      <c r="O52" s="672" t="n">
        <v>0</v>
      </c>
      <c r="P52" s="672" t="n">
        <v>0</v>
      </c>
      <c r="Q52" s="672" t="n">
        <v>0</v>
      </c>
      <c r="R52" s="663" t="n">
        <f aca="false">($W$4*(SUM(D52:Q52)))</f>
        <v>0</v>
      </c>
      <c r="S52" s="380" t="n">
        <v>0</v>
      </c>
      <c r="T52" s="380" t="n">
        <v>0</v>
      </c>
      <c r="U52" s="380" t="n">
        <v>0</v>
      </c>
      <c r="V52" s="380" t="n">
        <v>0</v>
      </c>
      <c r="W52" s="380" t="n">
        <v>0</v>
      </c>
      <c r="X52" s="380" t="n">
        <v>0</v>
      </c>
      <c r="Y52" s="380" t="n">
        <v>0</v>
      </c>
      <c r="Z52" s="380" t="n">
        <v>0</v>
      </c>
      <c r="AA52" s="380" t="n">
        <v>0</v>
      </c>
      <c r="AB52" s="380" t="n">
        <v>0</v>
      </c>
      <c r="AC52" s="380" t="n">
        <v>0</v>
      </c>
      <c r="AD52" s="380" t="n">
        <v>0</v>
      </c>
      <c r="AE52" s="380" t="n">
        <v>0</v>
      </c>
      <c r="AF52" s="380" t="n">
        <v>0</v>
      </c>
      <c r="AG52" s="673"/>
      <c r="AH52" s="673"/>
      <c r="AI52" s="673"/>
      <c r="AJ52" s="673"/>
    </row>
    <row r="53" s="224" customFormat="true" ht="33.75" hidden="true" customHeight="true" outlineLevel="0" collapsed="false">
      <c r="A53" s="516"/>
      <c r="B53" s="516"/>
      <c r="C53" s="379" t="n">
        <f aca="false">A27</f>
        <v>0</v>
      </c>
      <c r="D53" s="379" t="n">
        <v>0</v>
      </c>
      <c r="E53" s="379" t="n">
        <v>0</v>
      </c>
      <c r="F53" s="379" t="n">
        <v>0</v>
      </c>
      <c r="G53" s="379" t="n">
        <v>0</v>
      </c>
      <c r="H53" s="379" t="n">
        <v>0</v>
      </c>
      <c r="I53" s="674" t="n">
        <v>0</v>
      </c>
      <c r="J53" s="379" t="n">
        <v>0</v>
      </c>
      <c r="K53" s="379" t="n">
        <v>0</v>
      </c>
      <c r="L53" s="379" t="n">
        <v>0</v>
      </c>
      <c r="M53" s="675" t="n">
        <v>0</v>
      </c>
      <c r="N53" s="675" t="n">
        <v>0</v>
      </c>
      <c r="O53" s="675" t="n">
        <v>0</v>
      </c>
      <c r="P53" s="675" t="n">
        <v>0</v>
      </c>
      <c r="Q53" s="675" t="n">
        <v>0</v>
      </c>
      <c r="R53" s="510" t="n">
        <f aca="false">($W$4*(SUM(D53:Q53)))</f>
        <v>0</v>
      </c>
      <c r="S53" s="379" t="n">
        <v>0</v>
      </c>
      <c r="T53" s="379" t="n">
        <v>0</v>
      </c>
      <c r="U53" s="379" t="n">
        <v>0</v>
      </c>
      <c r="V53" s="379" t="n">
        <v>0</v>
      </c>
      <c r="W53" s="379" t="n">
        <v>0</v>
      </c>
      <c r="X53" s="379" t="n">
        <v>0</v>
      </c>
      <c r="Y53" s="379" t="n">
        <v>0</v>
      </c>
      <c r="Z53" s="379" t="n">
        <v>0</v>
      </c>
      <c r="AA53" s="379" t="n">
        <v>0</v>
      </c>
      <c r="AB53" s="379" t="n">
        <v>0</v>
      </c>
      <c r="AC53" s="379" t="n">
        <v>0</v>
      </c>
      <c r="AD53" s="379" t="n">
        <v>0</v>
      </c>
      <c r="AE53" s="379" t="n">
        <v>0</v>
      </c>
      <c r="AF53" s="379" t="n">
        <v>0</v>
      </c>
      <c r="AG53" s="673"/>
      <c r="AH53" s="673"/>
      <c r="AI53" s="673"/>
      <c r="AJ53" s="673"/>
    </row>
    <row r="54" s="224" customFormat="true" ht="33.75" hidden="true" customHeight="true" outlineLevel="0" collapsed="false">
      <c r="A54" s="516"/>
      <c r="B54" s="516"/>
      <c r="C54" s="380" t="n">
        <f aca="false">A28</f>
        <v>0</v>
      </c>
      <c r="D54" s="380" t="n">
        <v>0</v>
      </c>
      <c r="E54" s="380" t="n">
        <v>0</v>
      </c>
      <c r="F54" s="380" t="n">
        <v>0</v>
      </c>
      <c r="G54" s="670" t="n">
        <v>0</v>
      </c>
      <c r="H54" s="670" t="n">
        <v>0</v>
      </c>
      <c r="I54" s="671" t="n">
        <v>0</v>
      </c>
      <c r="J54" s="670" t="n">
        <v>0</v>
      </c>
      <c r="K54" s="670" t="n">
        <v>0</v>
      </c>
      <c r="L54" s="670" t="n">
        <v>0</v>
      </c>
      <c r="M54" s="672" t="n">
        <v>0</v>
      </c>
      <c r="N54" s="672" t="n">
        <v>0</v>
      </c>
      <c r="O54" s="672" t="n">
        <v>0</v>
      </c>
      <c r="P54" s="672" t="n">
        <v>0</v>
      </c>
      <c r="Q54" s="672" t="n">
        <v>0</v>
      </c>
      <c r="R54" s="663" t="n">
        <f aca="false">($W$4*(SUM(D54:Q54)))</f>
        <v>0</v>
      </c>
      <c r="S54" s="380" t="n">
        <v>0</v>
      </c>
      <c r="T54" s="380" t="n">
        <v>0</v>
      </c>
      <c r="U54" s="380" t="n">
        <v>0</v>
      </c>
      <c r="V54" s="380" t="n">
        <v>0</v>
      </c>
      <c r="W54" s="380" t="n">
        <v>0</v>
      </c>
      <c r="X54" s="380" t="n">
        <v>0</v>
      </c>
      <c r="Y54" s="380" t="n">
        <v>0</v>
      </c>
      <c r="Z54" s="380" t="n">
        <v>0</v>
      </c>
      <c r="AA54" s="380" t="n">
        <v>0</v>
      </c>
      <c r="AB54" s="380" t="n">
        <v>0</v>
      </c>
      <c r="AC54" s="380" t="n">
        <v>0</v>
      </c>
      <c r="AD54" s="380" t="n">
        <v>0</v>
      </c>
      <c r="AE54" s="380" t="n">
        <v>0</v>
      </c>
      <c r="AF54" s="380" t="n">
        <v>0</v>
      </c>
      <c r="AG54" s="673"/>
      <c r="AH54" s="673"/>
      <c r="AI54" s="673"/>
      <c r="AJ54" s="673"/>
    </row>
    <row r="55" s="224" customFormat="true" ht="33.75" hidden="true" customHeight="true" outlineLevel="0" collapsed="false">
      <c r="A55" s="516"/>
      <c r="B55" s="516"/>
      <c r="C55" s="379" t="n">
        <f aca="false">A29</f>
        <v>0</v>
      </c>
      <c r="D55" s="379" t="n">
        <v>0</v>
      </c>
      <c r="E55" s="379" t="n">
        <v>0</v>
      </c>
      <c r="F55" s="379" t="n">
        <v>0</v>
      </c>
      <c r="G55" s="379" t="n">
        <v>0</v>
      </c>
      <c r="H55" s="379" t="n">
        <v>0</v>
      </c>
      <c r="I55" s="674" t="n">
        <v>0</v>
      </c>
      <c r="J55" s="379" t="n">
        <v>0</v>
      </c>
      <c r="K55" s="379" t="n">
        <v>0</v>
      </c>
      <c r="L55" s="379" t="n">
        <v>0</v>
      </c>
      <c r="M55" s="675" t="n">
        <v>0</v>
      </c>
      <c r="N55" s="675" t="n">
        <v>0</v>
      </c>
      <c r="O55" s="675" t="n">
        <v>0</v>
      </c>
      <c r="P55" s="675" t="n">
        <v>0</v>
      </c>
      <c r="Q55" s="675" t="n">
        <v>0</v>
      </c>
      <c r="R55" s="510" t="n">
        <f aca="false">($W$4*(SUM(D55:Q55)))</f>
        <v>0</v>
      </c>
      <c r="S55" s="379" t="n">
        <v>0</v>
      </c>
      <c r="T55" s="379" t="n">
        <v>0</v>
      </c>
      <c r="U55" s="379" t="n">
        <v>0</v>
      </c>
      <c r="V55" s="379" t="n">
        <v>0</v>
      </c>
      <c r="W55" s="379" t="n">
        <v>0</v>
      </c>
      <c r="X55" s="379" t="n">
        <v>0</v>
      </c>
      <c r="Y55" s="379" t="n">
        <v>0</v>
      </c>
      <c r="Z55" s="379" t="n">
        <v>0</v>
      </c>
      <c r="AA55" s="379" t="n">
        <v>0</v>
      </c>
      <c r="AB55" s="379" t="n">
        <v>0</v>
      </c>
      <c r="AC55" s="379" t="n">
        <v>0</v>
      </c>
      <c r="AD55" s="379" t="n">
        <v>0</v>
      </c>
      <c r="AE55" s="379" t="n">
        <v>0</v>
      </c>
      <c r="AF55" s="379" t="n">
        <v>0</v>
      </c>
      <c r="AG55" s="673"/>
      <c r="AH55" s="673"/>
      <c r="AI55" s="673"/>
      <c r="AJ55" s="673"/>
      <c r="AMG55" s="230"/>
      <c r="AMH55" s="230"/>
      <c r="AMI55" s="230"/>
      <c r="AMJ55" s="230"/>
    </row>
    <row r="56" s="224" customFormat="true" ht="33.75" hidden="true" customHeight="true" outlineLevel="0" collapsed="false">
      <c r="A56" s="516"/>
      <c r="B56" s="516"/>
      <c r="C56" s="380" t="n">
        <f aca="false">A30</f>
        <v>0</v>
      </c>
      <c r="D56" s="380" t="n">
        <v>0</v>
      </c>
      <c r="E56" s="380" t="n">
        <v>0</v>
      </c>
      <c r="F56" s="380" t="n">
        <v>0</v>
      </c>
      <c r="G56" s="670" t="n">
        <v>0</v>
      </c>
      <c r="H56" s="670" t="n">
        <v>0</v>
      </c>
      <c r="I56" s="671" t="n">
        <v>0</v>
      </c>
      <c r="J56" s="670" t="n">
        <v>0</v>
      </c>
      <c r="K56" s="670" t="n">
        <v>0</v>
      </c>
      <c r="L56" s="670" t="n">
        <v>0</v>
      </c>
      <c r="M56" s="672" t="n">
        <v>0</v>
      </c>
      <c r="N56" s="672" t="n">
        <v>0</v>
      </c>
      <c r="O56" s="672" t="n">
        <v>0</v>
      </c>
      <c r="P56" s="672" t="n">
        <v>0</v>
      </c>
      <c r="Q56" s="672" t="n">
        <v>0</v>
      </c>
      <c r="R56" s="663" t="n">
        <f aca="false">($W$4*(SUM(D56:Q56)))</f>
        <v>0</v>
      </c>
      <c r="S56" s="380" t="n">
        <v>0</v>
      </c>
      <c r="T56" s="380" t="n">
        <v>0</v>
      </c>
      <c r="U56" s="380" t="n">
        <v>0</v>
      </c>
      <c r="V56" s="380" t="n">
        <v>0</v>
      </c>
      <c r="W56" s="380" t="n">
        <v>0</v>
      </c>
      <c r="X56" s="380" t="n">
        <v>0</v>
      </c>
      <c r="Y56" s="380" t="n">
        <v>0</v>
      </c>
      <c r="Z56" s="380" t="n">
        <v>0</v>
      </c>
      <c r="AA56" s="380" t="n">
        <v>0</v>
      </c>
      <c r="AB56" s="380" t="n">
        <v>0</v>
      </c>
      <c r="AC56" s="380" t="n">
        <v>0</v>
      </c>
      <c r="AD56" s="380" t="n">
        <v>0</v>
      </c>
      <c r="AE56" s="380" t="n">
        <v>0</v>
      </c>
      <c r="AF56" s="380" t="n">
        <v>0</v>
      </c>
      <c r="AG56" s="673"/>
      <c r="AH56" s="673"/>
      <c r="AI56" s="673"/>
      <c r="AJ56" s="673"/>
      <c r="AMG56" s="230"/>
      <c r="AMH56" s="230"/>
      <c r="AMI56" s="230"/>
      <c r="AMJ56" s="230"/>
    </row>
    <row r="57" s="230" customFormat="true" ht="36" hidden="false" customHeight="true" outlineLevel="0" collapsed="false">
      <c r="A57" s="245" t="s">
        <v>837</v>
      </c>
      <c r="B57" s="245"/>
      <c r="C57" s="245"/>
      <c r="D57" s="241" t="n">
        <f aca="false">SUM(D35:D56)</f>
        <v>1</v>
      </c>
      <c r="E57" s="241" t="n">
        <f aca="false">SUM(E35:E56)</f>
        <v>0</v>
      </c>
      <c r="F57" s="241" t="n">
        <f aca="false">SUM(F35:F56)</f>
        <v>0</v>
      </c>
      <c r="G57" s="241" t="n">
        <f aca="false">SUM(G35:G56)</f>
        <v>0</v>
      </c>
      <c r="H57" s="241" t="n">
        <f aca="false">SUM(H35:H56)</f>
        <v>0</v>
      </c>
      <c r="I57" s="241" t="n">
        <f aca="false">SUM(I35:I56)</f>
        <v>0</v>
      </c>
      <c r="J57" s="241" t="n">
        <f aca="false">SUM(J35:J56)</f>
        <v>0</v>
      </c>
      <c r="K57" s="241" t="n">
        <f aca="false">SUM(K35:K56)</f>
        <v>0</v>
      </c>
      <c r="L57" s="241" t="n">
        <f aca="false">SUM(L35:L56)</f>
        <v>0</v>
      </c>
      <c r="M57" s="241" t="n">
        <f aca="false">SUM(M35:M56)</f>
        <v>0</v>
      </c>
      <c r="N57" s="241" t="n">
        <f aca="false">SUM(N35:N56)</f>
        <v>0</v>
      </c>
      <c r="O57" s="241" t="n">
        <f aca="false">SUM(O35:O56)</f>
        <v>0</v>
      </c>
      <c r="P57" s="241" t="n">
        <f aca="false">SUM(P35:P56)</f>
        <v>0</v>
      </c>
      <c r="Q57" s="241" t="n">
        <f aca="false">SUM(Q35:Q56)</f>
        <v>0</v>
      </c>
      <c r="R57" s="242" t="n">
        <f aca="false">SUM(D57:Q57)</f>
        <v>1</v>
      </c>
      <c r="S57" s="241" t="n">
        <f aca="false">SUM(S35:S56)</f>
        <v>0</v>
      </c>
      <c r="T57" s="241" t="n">
        <f aca="false">SUM(T35:T56)</f>
        <v>3</v>
      </c>
      <c r="U57" s="241" t="n">
        <v>0</v>
      </c>
      <c r="V57" s="241"/>
      <c r="W57" s="241" t="n">
        <f aca="false">SUM(W35:W56)</f>
        <v>0</v>
      </c>
      <c r="X57" s="241" t="n">
        <f aca="false">SUM(X35:X56)</f>
        <v>0</v>
      </c>
      <c r="Y57" s="241" t="n">
        <f aca="false">SUM(Y35:Y56)</f>
        <v>0</v>
      </c>
      <c r="Z57" s="241" t="n">
        <f aca="false">SUM(Z35:Z56)</f>
        <v>1</v>
      </c>
      <c r="AA57" s="241" t="n">
        <f aca="false">SUM(AA35:AA56)</f>
        <v>0</v>
      </c>
      <c r="AB57" s="241" t="n">
        <f aca="false">SUM(AB35:AB56)</f>
        <v>0</v>
      </c>
      <c r="AC57" s="241" t="n">
        <f aca="false">SUM(AC35:AC56)</f>
        <v>1</v>
      </c>
      <c r="AD57" s="241" t="n">
        <f aca="false">SUM(AD35:AD56)</f>
        <v>0</v>
      </c>
      <c r="AE57" s="241" t="n">
        <f aca="false">SUM(AE35:AE56)</f>
        <v>0</v>
      </c>
      <c r="AF57" s="241" t="n">
        <f aca="false">SUM(AF35:AF56)</f>
        <v>0</v>
      </c>
      <c r="AG57" s="382" t="s">
        <v>839</v>
      </c>
      <c r="AH57" s="382"/>
      <c r="AI57" s="676"/>
      <c r="AJ57" s="676"/>
    </row>
    <row r="58" s="230" customFormat="true" ht="36" hidden="false" customHeight="true" outlineLevel="0" collapsed="false">
      <c r="A58" s="245" t="s">
        <v>840</v>
      </c>
      <c r="B58" s="245"/>
      <c r="C58" s="245"/>
      <c r="D58" s="246" t="n">
        <f aca="false">IF(D33&gt;0,D57/D33,"")</f>
        <v>1</v>
      </c>
      <c r="E58" s="246" t="str">
        <f aca="false">IF(E33&gt;0,E57/E33,"")</f>
        <v/>
      </c>
      <c r="F58" s="246" t="str">
        <f aca="false">IF(F33&gt;0,F57/F33,"")</f>
        <v/>
      </c>
      <c r="G58" s="246" t="str">
        <f aca="false">IF(G33&gt;0,G57/G33,"")</f>
        <v/>
      </c>
      <c r="H58" s="677" t="str">
        <f aca="false">IF(H33&gt;0,H57/H33,"")</f>
        <v/>
      </c>
      <c r="I58" s="677" t="str">
        <f aca="false">IF(I33&gt;0,I57/I33,"")</f>
        <v/>
      </c>
      <c r="J58" s="246" t="str">
        <f aca="false">IF(J33&gt;0,J57/J33,"")</f>
        <v/>
      </c>
      <c r="K58" s="246" t="str">
        <f aca="false">IF(K33&gt;0,K57/K33,"")</f>
        <v/>
      </c>
      <c r="L58" s="246" t="str">
        <f aca="false">IF(L33&gt;0,L57/L33,"")</f>
        <v/>
      </c>
      <c r="M58" s="246" t="str">
        <f aca="false">IF(M33&gt;0,M57/M33,"")</f>
        <v/>
      </c>
      <c r="N58" s="246" t="str">
        <f aca="false">IF(N33&gt;0,N57/N33,"")</f>
        <v/>
      </c>
      <c r="O58" s="246" t="str">
        <f aca="false">IF(O33&gt;0,O57/O33,"")</f>
        <v/>
      </c>
      <c r="P58" s="246" t="str">
        <f aca="false">IF(P33&gt;0,P57/P33,"")</f>
        <v/>
      </c>
      <c r="Q58" s="246" t="str">
        <f aca="false">IF(Q33&gt;0,Q57/Q33,"")</f>
        <v/>
      </c>
      <c r="R58" s="247" t="n">
        <f aca="false">IF(R33=0,"",R57/R33)</f>
        <v>1</v>
      </c>
      <c r="S58" s="248" t="str">
        <f aca="false">IF(S33&gt;0,S57/S33,"")</f>
        <v/>
      </c>
      <c r="T58" s="248" t="n">
        <f aca="false">IF(T33&gt;0,T57/T33,"")</f>
        <v>1</v>
      </c>
      <c r="U58" s="248" t="str">
        <f aca="false">IF(U33&gt;0,U57/U33,"")</f>
        <v/>
      </c>
      <c r="V58" s="248" t="str">
        <f aca="false">IF(V33&gt;0,V57/V33,"")</f>
        <v/>
      </c>
      <c r="W58" s="248" t="str">
        <f aca="false">IF(W33&gt;0,W57/W33,"")</f>
        <v/>
      </c>
      <c r="X58" s="248" t="str">
        <f aca="false">IF(X33&gt;0,X57/X33,"")</f>
        <v/>
      </c>
      <c r="Y58" s="248" t="str">
        <f aca="false">IF(Y33&gt;0,Y57/Y33,"")</f>
        <v/>
      </c>
      <c r="Z58" s="248" t="n">
        <f aca="false">IF(Z33&gt;0,Z57/Z33,"")</f>
        <v>1</v>
      </c>
      <c r="AA58" s="248" t="str">
        <f aca="false">IF(AA33&gt;0,AA57/AA33,"")</f>
        <v/>
      </c>
      <c r="AB58" s="248" t="str">
        <f aca="false">IF(AB33&gt;0,AB57/AB33,"")</f>
        <v/>
      </c>
      <c r="AC58" s="248" t="n">
        <f aca="false">IF(AC33&gt;0,AC57/AC33,"")</f>
        <v>1</v>
      </c>
      <c r="AD58" s="248" t="str">
        <f aca="false">IF(AD33&gt;0,AD57/AD33,"")</f>
        <v/>
      </c>
      <c r="AE58" s="383" t="str">
        <f aca="false">IF(AE33&gt;0,AE57/AE33,"")</f>
        <v/>
      </c>
      <c r="AF58" s="248" t="str">
        <f aca="false">IF(AF33&gt;0,AF57/AF33,"")</f>
        <v/>
      </c>
      <c r="AG58" s="249" t="n">
        <f aca="false">IF(OR(C33=0,C33=""),"",R33/C33)</f>
        <v>0.000633312222925902</v>
      </c>
      <c r="AH58" s="249"/>
      <c r="AI58" s="250"/>
      <c r="AJ58" s="250"/>
      <c r="AMG58" s="401"/>
      <c r="AMH58" s="401"/>
      <c r="AMI58" s="401"/>
      <c r="AMJ58" s="401"/>
    </row>
    <row r="59" s="230" customFormat="true" ht="45.75" hidden="false" customHeight="true" outlineLevel="0" collapsed="false">
      <c r="A59" s="587" t="s">
        <v>841</v>
      </c>
      <c r="B59" s="587"/>
      <c r="C59" s="587"/>
      <c r="D59" s="252" t="n">
        <f aca="false">($W$4*R57)</f>
        <v>411</v>
      </c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T59" s="678"/>
      <c r="U59" s="678"/>
      <c r="V59" s="678"/>
      <c r="W59" s="678"/>
      <c r="X59" s="678"/>
      <c r="Y59" s="678"/>
      <c r="Z59" s="678"/>
      <c r="AA59" s="678"/>
      <c r="AB59" s="678"/>
      <c r="AC59" s="678"/>
      <c r="AF59" s="242" t="n">
        <f aca="false">SUM(S57:AF57)</f>
        <v>5</v>
      </c>
      <c r="AG59" s="249"/>
      <c r="AH59" s="249"/>
      <c r="AI59" s="679"/>
      <c r="AJ59" s="679"/>
      <c r="AMG59" s="224"/>
      <c r="AMH59" s="224"/>
      <c r="AMI59" s="224"/>
      <c r="AMJ59" s="224"/>
    </row>
    <row r="60" s="401" customFormat="true" ht="12.75" hidden="false" customHeight="true" outlineLevel="0" collapsed="false">
      <c r="AMG60" s="224"/>
      <c r="AMH60" s="224"/>
      <c r="AMI60" s="224"/>
      <c r="AMJ60" s="224"/>
    </row>
    <row r="61" s="224" customFormat="true" ht="44.25" hidden="false" customHeight="true" outlineLevel="0" collapsed="false">
      <c r="A61" s="93" t="s">
        <v>842</v>
      </c>
      <c r="B61" s="93" t="s">
        <v>843</v>
      </c>
      <c r="C61" s="93"/>
      <c r="D61" s="93"/>
      <c r="E61" s="93"/>
      <c r="F61" s="93"/>
      <c r="G61" s="93"/>
      <c r="H61" s="93"/>
      <c r="I61" s="93"/>
      <c r="J61" s="93"/>
      <c r="K61" s="93"/>
      <c r="L61" s="93" t="s">
        <v>844</v>
      </c>
      <c r="M61" s="93"/>
      <c r="N61" s="93"/>
      <c r="O61" s="93"/>
      <c r="P61" s="93"/>
      <c r="Q61" s="93"/>
      <c r="R61" s="93"/>
      <c r="S61" s="208" t="s">
        <v>845</v>
      </c>
      <c r="T61" s="208"/>
      <c r="U61" s="208"/>
      <c r="V61" s="208"/>
      <c r="W61" s="208"/>
      <c r="X61" s="208"/>
      <c r="Y61" s="208"/>
      <c r="Z61" s="208"/>
      <c r="AA61" s="208"/>
      <c r="AB61" s="208"/>
      <c r="AC61" s="208"/>
      <c r="AD61" s="680" t="s">
        <v>846</v>
      </c>
      <c r="AE61" s="680"/>
      <c r="AF61" s="680"/>
      <c r="AG61" s="680"/>
      <c r="AH61" s="680"/>
      <c r="AI61" s="681" t="s">
        <v>847</v>
      </c>
      <c r="AJ61" s="93" t="s">
        <v>848</v>
      </c>
    </row>
    <row r="62" s="224" customFormat="true" ht="34.5" hidden="false" customHeight="true" outlineLevel="0" collapsed="false">
      <c r="A62" s="682" t="n">
        <v>1</v>
      </c>
      <c r="B62" s="683"/>
      <c r="C62" s="683"/>
      <c r="D62" s="683"/>
      <c r="E62" s="683"/>
      <c r="F62" s="683"/>
      <c r="G62" s="683"/>
      <c r="H62" s="683"/>
      <c r="I62" s="683"/>
      <c r="J62" s="683"/>
      <c r="K62" s="683"/>
      <c r="L62" s="684" t="s">
        <v>849</v>
      </c>
      <c r="M62" s="684"/>
      <c r="N62" s="684"/>
      <c r="O62" s="684"/>
      <c r="P62" s="684"/>
      <c r="Q62" s="684"/>
      <c r="R62" s="684"/>
      <c r="S62" s="685" t="s">
        <v>917</v>
      </c>
      <c r="T62" s="685"/>
      <c r="U62" s="685"/>
      <c r="V62" s="685"/>
      <c r="W62" s="685"/>
      <c r="X62" s="685"/>
      <c r="Y62" s="685"/>
      <c r="Z62" s="685"/>
      <c r="AA62" s="685"/>
      <c r="AB62" s="685"/>
      <c r="AC62" s="685"/>
      <c r="AD62" s="686"/>
      <c r="AE62" s="80"/>
      <c r="AG62" s="687"/>
      <c r="AH62" s="688"/>
      <c r="AI62" s="689" t="str">
        <f aca="false">Ves!E41</f>
        <v>Resurtido</v>
      </c>
      <c r="AJ62" s="690" t="str">
        <f aca="false">Ves!F41</f>
        <v>-</v>
      </c>
    </row>
    <row r="63" s="224" customFormat="true" ht="34.5" hidden="false" customHeight="true" outlineLevel="0" collapsed="false">
      <c r="A63" s="691" t="n">
        <v>2</v>
      </c>
      <c r="B63" s="692"/>
      <c r="C63" s="692"/>
      <c r="D63" s="692"/>
      <c r="E63" s="692"/>
      <c r="F63" s="692"/>
      <c r="G63" s="692"/>
      <c r="H63" s="692"/>
      <c r="I63" s="692"/>
      <c r="J63" s="692"/>
      <c r="K63" s="692"/>
      <c r="L63" s="684"/>
      <c r="M63" s="684"/>
      <c r="N63" s="684"/>
      <c r="O63" s="684"/>
      <c r="P63" s="684"/>
      <c r="Q63" s="684"/>
      <c r="R63" s="684"/>
      <c r="S63" s="685"/>
      <c r="T63" s="685"/>
      <c r="U63" s="685"/>
      <c r="V63" s="685"/>
      <c r="W63" s="685"/>
      <c r="X63" s="685"/>
      <c r="Y63" s="685"/>
      <c r="Z63" s="685"/>
      <c r="AA63" s="685"/>
      <c r="AB63" s="685"/>
      <c r="AC63" s="685"/>
      <c r="AD63" s="693"/>
      <c r="AE63" s="80"/>
      <c r="AH63" s="694"/>
      <c r="AI63" s="695" t="str">
        <f aca="false">Ves!E42</f>
        <v>Auxiliar de Zona DEN</v>
      </c>
      <c r="AJ63" s="696" t="str">
        <f aca="false">Ves!F42</f>
        <v>-</v>
      </c>
    </row>
    <row r="64" s="224" customFormat="true" ht="34.5" hidden="false" customHeight="true" outlineLevel="0" collapsed="false">
      <c r="A64" s="682" t="n">
        <v>3</v>
      </c>
      <c r="B64" s="683"/>
      <c r="C64" s="683"/>
      <c r="D64" s="683"/>
      <c r="E64" s="683"/>
      <c r="F64" s="683"/>
      <c r="G64" s="683"/>
      <c r="H64" s="683"/>
      <c r="I64" s="683"/>
      <c r="J64" s="683"/>
      <c r="K64" s="683"/>
      <c r="L64" s="684"/>
      <c r="M64" s="684"/>
      <c r="N64" s="684"/>
      <c r="O64" s="684"/>
      <c r="P64" s="684"/>
      <c r="Q64" s="684"/>
      <c r="R64" s="684"/>
      <c r="S64" s="685"/>
      <c r="T64" s="685"/>
      <c r="U64" s="685"/>
      <c r="V64" s="685"/>
      <c r="W64" s="685"/>
      <c r="X64" s="685"/>
      <c r="Y64" s="685"/>
      <c r="Z64" s="685"/>
      <c r="AA64" s="685"/>
      <c r="AB64" s="685"/>
      <c r="AC64" s="685"/>
      <c r="AD64" s="686"/>
      <c r="AE64" s="80"/>
      <c r="AG64" s="687"/>
      <c r="AH64" s="688"/>
      <c r="AI64" s="689" t="str">
        <f aca="false">Ves!E43</f>
        <v>Cambios Operativo</v>
      </c>
      <c r="AJ64" s="690" t="str">
        <f aca="false">Ves!F43</f>
        <v>-</v>
      </c>
    </row>
    <row r="65" s="224" customFormat="true" ht="34.5" hidden="false" customHeight="true" outlineLevel="0" collapsed="false">
      <c r="A65" s="691" t="n">
        <v>4</v>
      </c>
      <c r="B65" s="692"/>
      <c r="C65" s="692"/>
      <c r="D65" s="692"/>
      <c r="E65" s="692"/>
      <c r="F65" s="692"/>
      <c r="G65" s="692"/>
      <c r="H65" s="692"/>
      <c r="I65" s="692"/>
      <c r="J65" s="692"/>
      <c r="K65" s="692"/>
      <c r="L65" s="684"/>
      <c r="M65" s="684"/>
      <c r="N65" s="684"/>
      <c r="O65" s="684"/>
      <c r="P65" s="684"/>
      <c r="Q65" s="684"/>
      <c r="R65" s="684"/>
      <c r="S65" s="685"/>
      <c r="T65" s="685"/>
      <c r="U65" s="685"/>
      <c r="V65" s="685"/>
      <c r="W65" s="685"/>
      <c r="X65" s="685"/>
      <c r="Y65" s="685"/>
      <c r="Z65" s="685"/>
      <c r="AA65" s="685"/>
      <c r="AB65" s="685"/>
      <c r="AC65" s="685"/>
      <c r="AD65" s="686"/>
      <c r="AE65" s="80"/>
      <c r="AG65" s="687"/>
      <c r="AH65" s="688"/>
      <c r="AI65" s="695" t="str">
        <f aca="false">Ves!E44</f>
        <v>Supervisor Calzado</v>
      </c>
      <c r="AJ65" s="696" t="str">
        <f aca="false">Ves!F44</f>
        <v>-</v>
      </c>
    </row>
    <row r="66" s="224" customFormat="true" ht="34.5" hidden="false" customHeight="true" outlineLevel="0" collapsed="false">
      <c r="A66" s="682" t="n">
        <v>5</v>
      </c>
      <c r="B66" s="683"/>
      <c r="C66" s="683"/>
      <c r="D66" s="683"/>
      <c r="E66" s="683"/>
      <c r="F66" s="683"/>
      <c r="G66" s="683"/>
      <c r="H66" s="683"/>
      <c r="I66" s="683"/>
      <c r="J66" s="683"/>
      <c r="K66" s="683"/>
      <c r="L66" s="684"/>
      <c r="M66" s="684"/>
      <c r="N66" s="684"/>
      <c r="O66" s="684"/>
      <c r="P66" s="684"/>
      <c r="Q66" s="684"/>
      <c r="R66" s="684"/>
      <c r="S66" s="685"/>
      <c r="T66" s="685"/>
      <c r="U66" s="685"/>
      <c r="V66" s="685"/>
      <c r="W66" s="685"/>
      <c r="X66" s="685"/>
      <c r="Y66" s="685"/>
      <c r="Z66" s="685"/>
      <c r="AA66" s="685"/>
      <c r="AB66" s="685"/>
      <c r="AC66" s="685"/>
      <c r="AD66" s="680" t="s">
        <v>851</v>
      </c>
      <c r="AE66" s="680"/>
      <c r="AF66" s="680"/>
      <c r="AG66" s="680"/>
      <c r="AH66" s="680"/>
      <c r="AI66" s="689" t="str">
        <f aca="false">Ves!E45</f>
        <v>Imagen</v>
      </c>
      <c r="AJ66" s="690" t="str">
        <f aca="false">Ves!F45</f>
        <v>-</v>
      </c>
    </row>
    <row r="67" s="224" customFormat="true" ht="34.5" hidden="false" customHeight="true" outlineLevel="0" collapsed="false">
      <c r="A67" s="691" t="n">
        <v>6</v>
      </c>
      <c r="B67" s="692"/>
      <c r="C67" s="692"/>
      <c r="D67" s="692"/>
      <c r="E67" s="692"/>
      <c r="F67" s="692"/>
      <c r="G67" s="692"/>
      <c r="H67" s="692"/>
      <c r="I67" s="692"/>
      <c r="J67" s="692"/>
      <c r="K67" s="692"/>
      <c r="L67" s="697" t="s">
        <v>850</v>
      </c>
      <c r="M67" s="697"/>
      <c r="N67" s="697"/>
      <c r="O67" s="697"/>
      <c r="P67" s="697"/>
      <c r="Q67" s="697"/>
      <c r="R67" s="697"/>
      <c r="S67" s="698" t="s">
        <v>918</v>
      </c>
      <c r="T67" s="698"/>
      <c r="U67" s="698"/>
      <c r="V67" s="698"/>
      <c r="W67" s="698"/>
      <c r="X67" s="698"/>
      <c r="Y67" s="698"/>
      <c r="Z67" s="698"/>
      <c r="AA67" s="698"/>
      <c r="AB67" s="698"/>
      <c r="AC67" s="698"/>
      <c r="AD67" s="686"/>
      <c r="AE67" s="80"/>
      <c r="AG67" s="687"/>
      <c r="AH67" s="688"/>
      <c r="AI67" s="695" t="str">
        <f aca="false">Ves!E46</f>
        <v>Recibo</v>
      </c>
      <c r="AJ67" s="696" t="str">
        <f aca="false">Ves!F46</f>
        <v>-</v>
      </c>
    </row>
    <row r="68" s="224" customFormat="true" ht="34.5" hidden="false" customHeight="true" outlineLevel="0" collapsed="false">
      <c r="A68" s="682" t="n">
        <v>7</v>
      </c>
      <c r="B68" s="683"/>
      <c r="C68" s="683"/>
      <c r="D68" s="683"/>
      <c r="E68" s="683"/>
      <c r="F68" s="683"/>
      <c r="G68" s="683"/>
      <c r="H68" s="683"/>
      <c r="I68" s="683"/>
      <c r="J68" s="683"/>
      <c r="K68" s="683"/>
      <c r="L68" s="697"/>
      <c r="M68" s="697"/>
      <c r="N68" s="697"/>
      <c r="O68" s="697"/>
      <c r="P68" s="697"/>
      <c r="Q68" s="697"/>
      <c r="R68" s="697"/>
      <c r="S68" s="698"/>
      <c r="T68" s="698"/>
      <c r="U68" s="698"/>
      <c r="V68" s="698"/>
      <c r="W68" s="698"/>
      <c r="X68" s="698"/>
      <c r="Y68" s="698"/>
      <c r="Z68" s="698"/>
      <c r="AA68" s="698"/>
      <c r="AB68" s="698"/>
      <c r="AC68" s="698"/>
      <c r="AD68" s="693"/>
      <c r="AE68" s="80"/>
      <c r="AH68" s="694"/>
      <c r="AI68" s="689" t="str">
        <f aca="false">Ves!E47</f>
        <v>Sistemas</v>
      </c>
      <c r="AJ68" s="690" t="str">
        <f aca="false">Ves!F47</f>
        <v>-</v>
      </c>
    </row>
    <row r="69" s="224" customFormat="true" ht="34.5" hidden="false" customHeight="true" outlineLevel="0" collapsed="false">
      <c r="A69" s="691" t="n">
        <v>8</v>
      </c>
      <c r="B69" s="692"/>
      <c r="C69" s="692"/>
      <c r="D69" s="692"/>
      <c r="E69" s="692"/>
      <c r="F69" s="692"/>
      <c r="G69" s="692"/>
      <c r="H69" s="692"/>
      <c r="I69" s="692"/>
      <c r="J69" s="692"/>
      <c r="K69" s="692"/>
      <c r="L69" s="697"/>
      <c r="M69" s="697"/>
      <c r="N69" s="697"/>
      <c r="O69" s="697"/>
      <c r="P69" s="697"/>
      <c r="Q69" s="697"/>
      <c r="R69" s="697"/>
      <c r="S69" s="698"/>
      <c r="T69" s="698"/>
      <c r="U69" s="698"/>
      <c r="V69" s="698"/>
      <c r="W69" s="698"/>
      <c r="X69" s="698"/>
      <c r="Y69" s="698"/>
      <c r="Z69" s="698"/>
      <c r="AA69" s="698"/>
      <c r="AB69" s="698"/>
      <c r="AC69" s="698"/>
      <c r="AD69" s="693"/>
      <c r="AE69" s="80"/>
      <c r="AH69" s="694"/>
      <c r="AI69" s="695" t="str">
        <f aca="false">Ves!E48</f>
        <v>Indicadores</v>
      </c>
      <c r="AJ69" s="696" t="str">
        <f aca="false">Ves!F48</f>
        <v>-</v>
      </c>
    </row>
    <row r="70" s="224" customFormat="true" ht="34.5" hidden="false" customHeight="true" outlineLevel="0" collapsed="false">
      <c r="A70" s="682" t="n">
        <v>9</v>
      </c>
      <c r="B70" s="683"/>
      <c r="C70" s="683"/>
      <c r="D70" s="683"/>
      <c r="E70" s="683"/>
      <c r="F70" s="683"/>
      <c r="G70" s="683"/>
      <c r="H70" s="683"/>
      <c r="I70" s="683"/>
      <c r="J70" s="683"/>
      <c r="K70" s="683"/>
      <c r="L70" s="697"/>
      <c r="M70" s="697"/>
      <c r="N70" s="697"/>
      <c r="O70" s="697"/>
      <c r="P70" s="697"/>
      <c r="Q70" s="697"/>
      <c r="R70" s="697"/>
      <c r="S70" s="698"/>
      <c r="T70" s="698"/>
      <c r="U70" s="698"/>
      <c r="V70" s="698"/>
      <c r="W70" s="698"/>
      <c r="X70" s="698"/>
      <c r="Y70" s="698"/>
      <c r="Z70" s="698"/>
      <c r="AA70" s="698"/>
      <c r="AB70" s="698"/>
      <c r="AC70" s="698"/>
      <c r="AD70" s="699"/>
      <c r="AE70" s="80"/>
      <c r="AG70" s="687"/>
      <c r="AH70" s="688"/>
      <c r="AI70" s="700" t="s">
        <v>853</v>
      </c>
      <c r="AJ70" s="186" t="str">
        <f aca="false">IF(COUNT(AJ62:AJ69)&gt;0,AVERAGE(AJ62:AJ69),"-")</f>
        <v>-</v>
      </c>
    </row>
    <row r="71" s="224" customFormat="true" ht="34.5" hidden="false" customHeight="true" outlineLevel="0" collapsed="false">
      <c r="A71" s="691" t="n">
        <v>10</v>
      </c>
      <c r="B71" s="692"/>
      <c r="C71" s="692"/>
      <c r="D71" s="692"/>
      <c r="E71" s="692"/>
      <c r="F71" s="692"/>
      <c r="G71" s="692"/>
      <c r="H71" s="692"/>
      <c r="I71" s="692"/>
      <c r="J71" s="692"/>
      <c r="K71" s="692"/>
      <c r="L71" s="684" t="s">
        <v>852</v>
      </c>
      <c r="M71" s="684"/>
      <c r="N71" s="684"/>
      <c r="O71" s="684"/>
      <c r="P71" s="684"/>
      <c r="Q71" s="684"/>
      <c r="R71" s="684"/>
      <c r="S71" s="701"/>
      <c r="T71" s="701"/>
      <c r="U71" s="701"/>
      <c r="V71" s="701"/>
      <c r="W71" s="701"/>
      <c r="X71" s="701"/>
      <c r="Y71" s="701"/>
      <c r="Z71" s="701"/>
      <c r="AA71" s="701"/>
      <c r="AB71" s="701"/>
      <c r="AC71" s="701"/>
      <c r="AD71" s="680" t="s">
        <v>854</v>
      </c>
      <c r="AE71" s="680"/>
      <c r="AF71" s="680"/>
      <c r="AG71" s="680"/>
      <c r="AH71" s="680"/>
    </row>
    <row r="72" s="224" customFormat="true" ht="40.5" hidden="false" customHeight="true" outlineLevel="0" collapsed="false">
      <c r="A72" s="682" t="n">
        <v>11</v>
      </c>
      <c r="B72" s="683"/>
      <c r="C72" s="683"/>
      <c r="D72" s="683"/>
      <c r="E72" s="683"/>
      <c r="F72" s="683"/>
      <c r="G72" s="683"/>
      <c r="H72" s="683"/>
      <c r="I72" s="683"/>
      <c r="J72" s="683"/>
      <c r="K72" s="683"/>
      <c r="L72" s="684"/>
      <c r="M72" s="684"/>
      <c r="N72" s="684"/>
      <c r="O72" s="684"/>
      <c r="P72" s="684"/>
      <c r="Q72" s="684"/>
      <c r="R72" s="684"/>
      <c r="S72" s="701"/>
      <c r="T72" s="701"/>
      <c r="U72" s="701"/>
      <c r="V72" s="701"/>
      <c r="W72" s="701"/>
      <c r="X72" s="701"/>
      <c r="Y72" s="701"/>
      <c r="Z72" s="701"/>
      <c r="AA72" s="701"/>
      <c r="AB72" s="701"/>
      <c r="AC72" s="701"/>
      <c r="AD72" s="702"/>
      <c r="AE72" s="702"/>
      <c r="AF72" s="702"/>
      <c r="AG72" s="702"/>
      <c r="AH72" s="702"/>
      <c r="AI72" s="255"/>
      <c r="AJ72" s="255"/>
    </row>
    <row r="73" s="224" customFormat="true" ht="40.5" hidden="false" customHeight="true" outlineLevel="0" collapsed="false">
      <c r="A73" s="691" t="n">
        <v>12</v>
      </c>
      <c r="B73" s="692"/>
      <c r="C73" s="692"/>
      <c r="D73" s="692"/>
      <c r="E73" s="692"/>
      <c r="F73" s="692"/>
      <c r="G73" s="692"/>
      <c r="H73" s="692"/>
      <c r="I73" s="692"/>
      <c r="J73" s="692"/>
      <c r="K73" s="692"/>
      <c r="L73" s="684"/>
      <c r="M73" s="684"/>
      <c r="N73" s="684"/>
      <c r="O73" s="684"/>
      <c r="P73" s="684"/>
      <c r="Q73" s="684"/>
      <c r="R73" s="684"/>
      <c r="S73" s="701"/>
      <c r="T73" s="701"/>
      <c r="U73" s="701"/>
      <c r="V73" s="701"/>
      <c r="W73" s="701"/>
      <c r="X73" s="701"/>
      <c r="Y73" s="701"/>
      <c r="Z73" s="701"/>
      <c r="AA73" s="701"/>
      <c r="AB73" s="701"/>
      <c r="AC73" s="701"/>
      <c r="AD73" s="702"/>
      <c r="AE73" s="702"/>
      <c r="AF73" s="702"/>
      <c r="AG73" s="702"/>
      <c r="AH73" s="702"/>
      <c r="AI73" s="255"/>
      <c r="AJ73" s="255"/>
    </row>
    <row r="74" s="224" customFormat="true" ht="40.5" hidden="false" customHeight="true" outlineLevel="0" collapsed="false">
      <c r="L74" s="703"/>
      <c r="M74" s="703"/>
      <c r="N74" s="703"/>
      <c r="O74" s="703"/>
      <c r="P74" s="703"/>
      <c r="Q74" s="703"/>
      <c r="R74" s="704"/>
      <c r="S74" s="705"/>
      <c r="T74" s="705"/>
      <c r="U74" s="705"/>
      <c r="V74" s="705"/>
      <c r="W74" s="705"/>
      <c r="X74" s="705"/>
      <c r="Y74" s="705"/>
      <c r="Z74" s="705"/>
      <c r="AA74" s="705"/>
      <c r="AB74" s="705"/>
      <c r="AC74" s="705"/>
      <c r="AD74" s="680" t="s">
        <v>855</v>
      </c>
      <c r="AE74" s="680"/>
      <c r="AF74" s="680"/>
      <c r="AG74" s="680"/>
      <c r="AH74" s="680"/>
      <c r="AI74" s="255"/>
      <c r="AJ74" s="255"/>
    </row>
    <row r="75" s="224" customFormat="true" ht="40.5" hidden="false" customHeight="true" outlineLevel="0" collapsed="false">
      <c r="L75" s="703"/>
      <c r="M75" s="703"/>
      <c r="N75" s="703"/>
      <c r="O75" s="703"/>
      <c r="P75" s="703"/>
      <c r="Q75" s="703"/>
      <c r="R75" s="704"/>
      <c r="S75" s="705"/>
      <c r="T75" s="705"/>
      <c r="U75" s="705"/>
      <c r="V75" s="705"/>
      <c r="W75" s="705"/>
      <c r="X75" s="705"/>
      <c r="Y75" s="705"/>
      <c r="Z75" s="705"/>
      <c r="AA75" s="705"/>
      <c r="AB75" s="705"/>
      <c r="AC75" s="705"/>
      <c r="AD75" s="702"/>
      <c r="AE75" s="702"/>
      <c r="AF75" s="702"/>
      <c r="AG75" s="702"/>
      <c r="AH75" s="702"/>
      <c r="AI75" s="255"/>
      <c r="AJ75" s="255"/>
    </row>
    <row r="76" s="224" customFormat="true" ht="40.5" hidden="false" customHeight="true" outlineLevel="0" collapsed="false">
      <c r="A76" s="706"/>
      <c r="B76" s="707"/>
      <c r="C76" s="707"/>
      <c r="D76" s="707"/>
      <c r="E76" s="707"/>
      <c r="F76" s="707"/>
      <c r="G76" s="707"/>
      <c r="H76" s="707"/>
      <c r="I76" s="708"/>
      <c r="J76" s="708"/>
      <c r="K76" s="708"/>
      <c r="L76" s="703"/>
      <c r="M76" s="703"/>
      <c r="N76" s="703"/>
      <c r="O76" s="703"/>
      <c r="P76" s="703"/>
      <c r="Q76" s="703"/>
      <c r="R76" s="704"/>
      <c r="S76" s="705"/>
      <c r="T76" s="705"/>
      <c r="U76" s="705"/>
      <c r="V76" s="705"/>
      <c r="W76" s="705"/>
      <c r="X76" s="705"/>
      <c r="Y76" s="705"/>
      <c r="Z76" s="705"/>
      <c r="AA76" s="705"/>
      <c r="AB76" s="705"/>
      <c r="AC76" s="705"/>
      <c r="AD76" s="702"/>
      <c r="AE76" s="702"/>
      <c r="AF76" s="702"/>
      <c r="AG76" s="702"/>
      <c r="AH76" s="702"/>
      <c r="AI76" s="301" t="s">
        <v>919</v>
      </c>
      <c r="AJ76" s="255"/>
      <c r="AMG76" s="401"/>
      <c r="AMH76" s="401"/>
      <c r="AMI76" s="401"/>
      <c r="AMJ76" s="401"/>
    </row>
    <row r="77" s="224" customFormat="true" ht="59.25" hidden="false" customHeight="true" outlineLevel="0" collapsed="false">
      <c r="A77" s="706"/>
      <c r="B77" s="707"/>
      <c r="C77" s="707"/>
      <c r="D77" s="707"/>
      <c r="E77" s="707"/>
      <c r="F77" s="707"/>
      <c r="G77" s="707"/>
      <c r="H77" s="707"/>
      <c r="I77" s="708"/>
      <c r="J77" s="708"/>
      <c r="K77" s="708"/>
      <c r="L77" s="703"/>
      <c r="M77" s="703"/>
      <c r="N77" s="703"/>
      <c r="O77" s="703"/>
      <c r="P77" s="703"/>
      <c r="Q77" s="703"/>
      <c r="R77" s="704"/>
      <c r="S77" s="705"/>
      <c r="T77" s="705"/>
      <c r="U77" s="705"/>
      <c r="V77" s="705"/>
      <c r="W77" s="705"/>
      <c r="X77" s="705"/>
      <c r="Y77" s="705"/>
      <c r="Z77" s="705"/>
      <c r="AA77" s="705"/>
      <c r="AB77" s="705"/>
      <c r="AC77" s="705"/>
      <c r="AD77" s="709"/>
      <c r="AE77" s="709"/>
      <c r="AF77" s="709"/>
      <c r="AG77" s="709"/>
      <c r="AH77" s="709"/>
      <c r="AI77" s="301" t="s">
        <v>856</v>
      </c>
      <c r="AJ77" s="255"/>
      <c r="AMG77" s="401"/>
      <c r="AMH77" s="401"/>
      <c r="AMI77" s="401"/>
      <c r="AMJ77" s="401"/>
    </row>
    <row r="78" s="401" customFormat="true" ht="15.75" hidden="false" customHeight="true" outlineLevel="0" collapsed="false">
      <c r="A78" s="710"/>
      <c r="B78" s="710"/>
      <c r="C78" s="710"/>
      <c r="D78" s="710"/>
      <c r="E78" s="710"/>
      <c r="F78" s="710"/>
      <c r="G78" s="710"/>
      <c r="H78" s="710"/>
      <c r="I78" s="710"/>
      <c r="J78" s="710"/>
      <c r="K78" s="710"/>
      <c r="L78" s="710"/>
      <c r="M78" s="710"/>
      <c r="N78" s="710"/>
      <c r="O78" s="710"/>
      <c r="P78" s="710"/>
      <c r="Q78" s="710"/>
      <c r="R78" s="711"/>
      <c r="S78" s="712"/>
      <c r="T78" s="712"/>
      <c r="U78" s="712"/>
      <c r="V78" s="712"/>
      <c r="W78" s="713"/>
      <c r="X78" s="713"/>
      <c r="Y78" s="713"/>
      <c r="Z78" s="713"/>
      <c r="AA78" s="712"/>
      <c r="AB78" s="712"/>
      <c r="AC78" s="712"/>
      <c r="AD78" s="709"/>
      <c r="AE78" s="709"/>
      <c r="AF78" s="709"/>
      <c r="AG78" s="709"/>
      <c r="AH78" s="709"/>
      <c r="AI78" s="255"/>
      <c r="AJ78" s="255"/>
      <c r="AMG78" s="0"/>
      <c r="AMH78" s="0"/>
      <c r="AMI78" s="0"/>
      <c r="AMJ78" s="0"/>
    </row>
    <row r="79" s="401" customFormat="true" ht="15.75" hidden="false" customHeight="true" outlineLevel="0" collapsed="false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2"/>
      <c r="P79" s="712"/>
      <c r="Q79" s="712"/>
      <c r="R79" s="711"/>
      <c r="S79" s="712"/>
      <c r="T79" s="712"/>
      <c r="U79" s="712"/>
      <c r="V79" s="712"/>
      <c r="W79" s="713"/>
      <c r="X79" s="713"/>
      <c r="Y79" s="713"/>
      <c r="Z79" s="713"/>
      <c r="AA79" s="712"/>
      <c r="AB79" s="712"/>
      <c r="AC79" s="712"/>
      <c r="AD79" s="709"/>
      <c r="AE79" s="709"/>
      <c r="AF79" s="709"/>
      <c r="AG79" s="709"/>
      <c r="AH79" s="709"/>
      <c r="AI79" s="255"/>
      <c r="AJ79" s="255"/>
      <c r="AMG79" s="615"/>
      <c r="AMH79" s="615"/>
      <c r="AMI79" s="615"/>
      <c r="AMJ79" s="615"/>
    </row>
    <row r="80" customFormat="false" ht="19.5" hidden="false" customHeight="false" outlineLevel="0" collapsed="false">
      <c r="A80" s="714"/>
      <c r="B80" s="714"/>
      <c r="C80" s="714"/>
      <c r="D80" s="714"/>
      <c r="E80" s="714"/>
      <c r="F80" s="714"/>
      <c r="G80" s="714"/>
      <c r="H80" s="714"/>
      <c r="I80" s="714"/>
      <c r="J80" s="714"/>
      <c r="K80" s="714"/>
      <c r="L80" s="714"/>
      <c r="M80" s="714"/>
      <c r="N80" s="714"/>
      <c r="O80" s="714"/>
      <c r="P80" s="714"/>
      <c r="Q80" s="714"/>
      <c r="R80" s="714"/>
      <c r="S80" s="714"/>
      <c r="T80" s="714"/>
      <c r="U80" s="714"/>
      <c r="V80" s="714"/>
      <c r="W80" s="714"/>
      <c r="X80" s="714"/>
      <c r="Y80" s="714"/>
      <c r="Z80" s="714"/>
      <c r="AA80" s="714"/>
      <c r="AB80" s="714"/>
      <c r="AC80" s="714"/>
      <c r="AMF80" s="615"/>
      <c r="AMG80" s="615"/>
      <c r="AMH80" s="615"/>
      <c r="AMI80" s="615"/>
      <c r="AMJ80" s="615"/>
    </row>
    <row r="81" s="615" customFormat="true" ht="19.5" hidden="false" customHeight="false" outlineLevel="0" collapsed="false">
      <c r="A81" s="715" t="s">
        <v>857</v>
      </c>
      <c r="B81" s="716"/>
      <c r="C81" s="716"/>
      <c r="D81" s="716"/>
      <c r="E81" s="716"/>
      <c r="F81" s="716"/>
      <c r="G81" s="716"/>
      <c r="H81" s="716"/>
      <c r="I81" s="716"/>
      <c r="J81" s="716"/>
      <c r="K81" s="716"/>
      <c r="L81" s="716"/>
      <c r="M81" s="716"/>
      <c r="N81" s="716"/>
      <c r="O81" s="716"/>
      <c r="P81" s="716"/>
      <c r="Q81" s="716"/>
      <c r="R81" s="716"/>
      <c r="S81" s="716"/>
      <c r="T81" s="716"/>
      <c r="U81" s="716"/>
      <c r="V81" s="716"/>
      <c r="W81" s="716"/>
      <c r="X81" s="716"/>
      <c r="Y81" s="716"/>
      <c r="Z81" s="716"/>
      <c r="AA81" s="716"/>
      <c r="AB81" s="716"/>
      <c r="AC81" s="716"/>
    </row>
    <row r="82" s="615" customFormat="true" ht="19.5" hidden="false" customHeight="false" outlineLevel="0" collapsed="false"/>
    <row r="83" s="615" customFormat="true" ht="19.5" hidden="false" customHeight="false" outlineLevel="0" collapsed="false">
      <c r="A83" s="626"/>
      <c r="B83" s="626"/>
      <c r="C83" s="626"/>
      <c r="D83" s="627"/>
      <c r="E83" s="627"/>
      <c r="G83" s="627" t="s">
        <v>858</v>
      </c>
      <c r="H83" s="626"/>
      <c r="I83" s="626"/>
      <c r="J83" s="626"/>
      <c r="K83" s="626"/>
      <c r="L83" s="626"/>
      <c r="M83" s="626"/>
      <c r="N83" s="627"/>
      <c r="O83" s="627"/>
      <c r="P83" s="627"/>
      <c r="Q83" s="627"/>
      <c r="R83" s="627" t="s">
        <v>859</v>
      </c>
      <c r="S83" s="627"/>
      <c r="T83" s="626"/>
      <c r="U83" s="626"/>
      <c r="V83" s="626"/>
      <c r="W83" s="626"/>
      <c r="X83" s="626"/>
      <c r="Y83" s="626"/>
      <c r="Z83" s="626"/>
      <c r="AA83" s="626"/>
      <c r="AB83" s="626"/>
      <c r="AC83" s="628"/>
      <c r="AD83" s="628"/>
      <c r="AE83" s="628"/>
      <c r="AF83" s="626"/>
      <c r="AG83" s="627" t="s">
        <v>859</v>
      </c>
      <c r="AH83" s="627"/>
      <c r="AI83" s="627"/>
      <c r="AJ83" s="627"/>
      <c r="AMG83" s="0"/>
      <c r="AMH83" s="0"/>
      <c r="AMI83" s="0"/>
      <c r="AMJ83" s="0"/>
    </row>
    <row r="84" s="615" customFormat="true" ht="19.5" hidden="false" customHeight="false" outlineLevel="0" collapsed="false">
      <c r="B84" s="627" t="s">
        <v>377</v>
      </c>
      <c r="C84" s="626"/>
      <c r="D84" s="627"/>
      <c r="E84" s="627"/>
      <c r="G84" s="627" t="s">
        <v>860</v>
      </c>
      <c r="H84" s="626"/>
      <c r="I84" s="626"/>
      <c r="J84" s="626"/>
      <c r="K84" s="626"/>
      <c r="L84" s="626"/>
      <c r="M84" s="626"/>
      <c r="N84" s="627"/>
      <c r="O84" s="627"/>
      <c r="P84" s="627"/>
      <c r="Q84" s="627"/>
      <c r="R84" s="627" t="s">
        <v>226</v>
      </c>
      <c r="S84" s="627"/>
      <c r="T84" s="626"/>
      <c r="U84" s="618"/>
      <c r="V84" s="618"/>
      <c r="W84" s="626" t="s">
        <v>861</v>
      </c>
      <c r="X84" s="618"/>
      <c r="Y84" s="618"/>
      <c r="Z84" s="618"/>
      <c r="AA84" s="626"/>
      <c r="AB84" s="629" t="s">
        <v>715</v>
      </c>
      <c r="AC84" s="629"/>
      <c r="AD84" s="618"/>
      <c r="AE84" s="618"/>
      <c r="AF84" s="618"/>
      <c r="AG84" s="627" t="s">
        <v>862</v>
      </c>
      <c r="AH84" s="627"/>
      <c r="AI84" s="627"/>
      <c r="AJ84" s="630" t="s">
        <v>863</v>
      </c>
      <c r="AMG84" s="0"/>
      <c r="AMH84" s="0"/>
      <c r="AMI84" s="0"/>
      <c r="AMJ84" s="0"/>
    </row>
  </sheetData>
  <mergeCells count="52">
    <mergeCell ref="A1:C3"/>
    <mergeCell ref="D1:AG3"/>
    <mergeCell ref="AH1:AJ1"/>
    <mergeCell ref="AH2:AJ2"/>
    <mergeCell ref="AH3:AJ3"/>
    <mergeCell ref="R4:U4"/>
    <mergeCell ref="AE4:AF4"/>
    <mergeCell ref="AI4:AJ4"/>
    <mergeCell ref="R5:U5"/>
    <mergeCell ref="R6:U6"/>
    <mergeCell ref="D7:R7"/>
    <mergeCell ref="S7:AF7"/>
    <mergeCell ref="A34:C34"/>
    <mergeCell ref="D34:R34"/>
    <mergeCell ref="S34:AF34"/>
    <mergeCell ref="A35:B56"/>
    <mergeCell ref="A57:C57"/>
    <mergeCell ref="AG57:AH57"/>
    <mergeCell ref="A58:C58"/>
    <mergeCell ref="AG58:AH59"/>
    <mergeCell ref="A59:C59"/>
    <mergeCell ref="D59:R59"/>
    <mergeCell ref="B61:H61"/>
    <mergeCell ref="L61:R61"/>
    <mergeCell ref="S61:AC61"/>
    <mergeCell ref="AD61:AH61"/>
    <mergeCell ref="B62:J62"/>
    <mergeCell ref="L62:R66"/>
    <mergeCell ref="S62:AC66"/>
    <mergeCell ref="B63:J63"/>
    <mergeCell ref="B64:J64"/>
    <mergeCell ref="B65:J65"/>
    <mergeCell ref="B66:J66"/>
    <mergeCell ref="AD66:AH66"/>
    <mergeCell ref="B67:J67"/>
    <mergeCell ref="L67:R70"/>
    <mergeCell ref="S67:AC70"/>
    <mergeCell ref="B68:J68"/>
    <mergeCell ref="B69:J69"/>
    <mergeCell ref="B70:J70"/>
    <mergeCell ref="B71:J71"/>
    <mergeCell ref="L71:R73"/>
    <mergeCell ref="S71:AC73"/>
    <mergeCell ref="AD71:AH71"/>
    <mergeCell ref="B72:J72"/>
    <mergeCell ref="AD72:AH73"/>
    <mergeCell ref="B73:J73"/>
    <mergeCell ref="AD74:AH74"/>
    <mergeCell ref="AD75:AH76"/>
    <mergeCell ref="B76:H76"/>
    <mergeCell ref="B77:H77"/>
    <mergeCell ref="AD77:AH79"/>
  </mergeCells>
  <printOptions headings="false" gridLines="false" gridLinesSet="true" horizontalCentered="false" verticalCentered="false"/>
  <pageMargins left="0.25" right="0.25" top="0.220138888888889" bottom="0.320138888888889" header="0.511805555555555" footer="0.511805555555555"/>
  <pageSetup paperSize="1" scale="25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pageBreakPreview" topLeftCell="A2" colorId="64" zoomScale="32" zoomScaleNormal="32" zoomScalePageLayoutView="32" workbookViewId="0">
      <selection pane="topLeft" activeCell="A16" activeCellId="0" sqref="A16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4.15"/>
    <col collapsed="false" customWidth="true" hidden="false" outlineLevel="0" max="3" min="3" style="0" width="59.29"/>
    <col collapsed="false" customWidth="true" hidden="false" outlineLevel="0" max="5" min="4" style="67" width="15.71"/>
    <col collapsed="false" customWidth="true" hidden="false" outlineLevel="0" max="6" min="6" style="67" width="19.85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8.85"/>
    <col collapsed="false" customWidth="true" hidden="false" outlineLevel="0" max="11" min="10" style="67" width="15"/>
    <col collapsed="false" customWidth="true" hidden="false" outlineLevel="0" max="13" min="13" style="0" width="34.13"/>
  </cols>
  <sheetData>
    <row r="1" s="403" customFormat="true" ht="48.75" hidden="false" customHeight="true" outlineLevel="0" collapsed="false">
      <c r="A1" s="71"/>
      <c r="B1" s="71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71"/>
      <c r="B2" s="71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71"/>
      <c r="B3" s="71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71"/>
      <c r="B4" s="71"/>
      <c r="C4" s="317" t="s">
        <v>866</v>
      </c>
      <c r="D4" s="318" t="str">
        <f aca="false">DVes!D4</f>
        <v>Vestir Casual</v>
      </c>
      <c r="E4" s="318"/>
      <c r="F4" s="318"/>
      <c r="G4" s="319" t="str">
        <f aca="false">DVes!AG4</f>
        <v>02/julio/2026</v>
      </c>
      <c r="H4" s="319"/>
      <c r="I4" s="319"/>
      <c r="J4" s="319"/>
      <c r="K4" s="319"/>
      <c r="L4" s="320"/>
      <c r="M4" s="321"/>
    </row>
    <row r="5" customFormat="false" ht="64.5" hidden="false" customHeight="true" outlineLevel="0" collapsed="false">
      <c r="A5" s="323" t="s">
        <v>867</v>
      </c>
      <c r="B5" s="323" t="s">
        <v>868</v>
      </c>
      <c r="C5" s="323" t="s">
        <v>869</v>
      </c>
      <c r="D5" s="323" t="s">
        <v>870</v>
      </c>
      <c r="E5" s="323" t="s">
        <v>871</v>
      </c>
      <c r="F5" s="323" t="s">
        <v>872</v>
      </c>
      <c r="G5" s="323" t="s">
        <v>728</v>
      </c>
      <c r="H5" s="323" t="s">
        <v>873</v>
      </c>
      <c r="I5" s="323" t="s">
        <v>874</v>
      </c>
      <c r="J5" s="323" t="s">
        <v>875</v>
      </c>
      <c r="K5" s="324" t="s">
        <v>876</v>
      </c>
      <c r="L5" s="324" t="s">
        <v>877</v>
      </c>
      <c r="M5" s="323" t="s">
        <v>878</v>
      </c>
    </row>
    <row r="6" s="99" customFormat="true" ht="42.75" hidden="false" customHeight="true" outlineLevel="0" collapsed="false">
      <c r="A6" s="631" t="n">
        <v>1</v>
      </c>
      <c r="B6" s="632" t="s">
        <v>226</v>
      </c>
      <c r="C6" s="633" t="s">
        <v>879</v>
      </c>
      <c r="D6" s="634" t="n">
        <v>0.0138888888888889</v>
      </c>
      <c r="E6" s="635" t="n">
        <f aca="false">DVes!AF33-DVes!AF57</f>
        <v>0</v>
      </c>
      <c r="F6" s="636" t="n">
        <f aca="false">D6*E6</f>
        <v>0</v>
      </c>
      <c r="G6" s="637"/>
      <c r="H6" s="638" t="n">
        <v>0.625</v>
      </c>
      <c r="I6" s="332" t="str">
        <f aca="false">IF(E6=0,"",H$6+F6)</f>
        <v/>
      </c>
      <c r="J6" s="639"/>
      <c r="K6" s="717"/>
      <c r="L6" s="335" t="str">
        <f aca="false">IF(E6=0,"",K6/E6)</f>
        <v/>
      </c>
      <c r="M6" s="639"/>
    </row>
    <row r="7" s="99" customFormat="true" ht="42.75" hidden="false" customHeight="true" outlineLevel="0" collapsed="false">
      <c r="A7" s="631" t="n">
        <v>3</v>
      </c>
      <c r="B7" s="632"/>
      <c r="C7" s="633" t="s">
        <v>827</v>
      </c>
      <c r="D7" s="634" t="n">
        <v>0.00694444444444444</v>
      </c>
      <c r="E7" s="635" t="n">
        <f aca="false">DVes!AA33-DVes!AA57</f>
        <v>0</v>
      </c>
      <c r="F7" s="636" t="n">
        <f aca="false">D7*E7</f>
        <v>0</v>
      </c>
      <c r="G7" s="637"/>
      <c r="H7" s="638"/>
      <c r="I7" s="332" t="str">
        <f aca="false">IF(E7=0,"",H$6+F7)</f>
        <v/>
      </c>
      <c r="J7" s="639"/>
      <c r="K7" s="717"/>
      <c r="L7" s="335" t="str">
        <f aca="false">IF(E7=0,"",K7/E7)</f>
        <v/>
      </c>
      <c r="M7" s="639"/>
    </row>
    <row r="8" s="99" customFormat="true" ht="42.75" hidden="false" customHeight="true" outlineLevel="0" collapsed="false">
      <c r="A8" s="631" t="n">
        <v>4</v>
      </c>
      <c r="B8" s="632"/>
      <c r="C8" s="633" t="s">
        <v>880</v>
      </c>
      <c r="D8" s="634" t="n">
        <v>1.00694444444444</v>
      </c>
      <c r="E8" s="635" t="n">
        <f aca="false">DVes!AB33-DVes!AB57</f>
        <v>0</v>
      </c>
      <c r="F8" s="636" t="n">
        <f aca="false">D8*E8</f>
        <v>0</v>
      </c>
      <c r="G8" s="637"/>
      <c r="H8" s="638"/>
      <c r="I8" s="332" t="str">
        <f aca="false">IF(E8=0,"",H$6+F8)</f>
        <v/>
      </c>
      <c r="J8" s="639"/>
      <c r="K8" s="641"/>
      <c r="L8" s="335" t="str">
        <f aca="false">IF(E8=0,"",K8/E8)</f>
        <v/>
      </c>
      <c r="M8" s="639"/>
    </row>
    <row r="9" s="99" customFormat="true" ht="42.75" hidden="false" customHeight="true" outlineLevel="0" collapsed="false">
      <c r="A9" s="631" t="n">
        <v>5</v>
      </c>
      <c r="B9" s="632"/>
      <c r="C9" s="633" t="s">
        <v>881</v>
      </c>
      <c r="D9" s="634" t="n">
        <v>1.00694444444444</v>
      </c>
      <c r="E9" s="641" t="n">
        <f aca="false">DVes!X33-DVes!X57</f>
        <v>0</v>
      </c>
      <c r="F9" s="636" t="n">
        <f aca="false">D9*E9</f>
        <v>0</v>
      </c>
      <c r="G9" s="637"/>
      <c r="H9" s="638"/>
      <c r="I9" s="332" t="str">
        <f aca="false">IF(E9=0,"",H$6+F9)</f>
        <v/>
      </c>
      <c r="J9" s="639"/>
      <c r="K9" s="641"/>
      <c r="L9" s="335" t="str">
        <f aca="false">IF(E9=0,"",K9/E9)</f>
        <v/>
      </c>
      <c r="M9" s="639"/>
    </row>
    <row r="10" s="99" customFormat="true" ht="42.75" hidden="false" customHeight="true" outlineLevel="0" collapsed="false">
      <c r="A10" s="631" t="n">
        <v>6</v>
      </c>
      <c r="B10" s="632"/>
      <c r="C10" s="633" t="s">
        <v>882</v>
      </c>
      <c r="D10" s="634" t="n">
        <v>1.00694444444444</v>
      </c>
      <c r="E10" s="641" t="n">
        <f aca="false">DVes!Y33-DVes!Y57</f>
        <v>0</v>
      </c>
      <c r="F10" s="636" t="n">
        <f aca="false">D10*E10</f>
        <v>0</v>
      </c>
      <c r="G10" s="637"/>
      <c r="H10" s="638"/>
      <c r="I10" s="332" t="str">
        <f aca="false">IF(E10=0,"",H$6+F10)</f>
        <v/>
      </c>
      <c r="J10" s="639"/>
      <c r="K10" s="641"/>
      <c r="L10" s="335" t="str">
        <f aca="false">IF(E10=0,"",K10/E10)</f>
        <v/>
      </c>
      <c r="M10" s="639"/>
    </row>
    <row r="11" s="99" customFormat="true" ht="42.75" hidden="false" customHeight="true" outlineLevel="0" collapsed="false">
      <c r="A11" s="631" t="n">
        <v>7</v>
      </c>
      <c r="B11" s="632"/>
      <c r="C11" s="633" t="s">
        <v>883</v>
      </c>
      <c r="D11" s="634" t="n">
        <v>1.00694444444444</v>
      </c>
      <c r="E11" s="641" t="n">
        <f aca="false">DVes!Z33-DVes!Z57</f>
        <v>0</v>
      </c>
      <c r="F11" s="636" t="n">
        <f aca="false">D11*E11</f>
        <v>0</v>
      </c>
      <c r="G11" s="637"/>
      <c r="H11" s="638"/>
      <c r="I11" s="332" t="str">
        <f aca="false">IF(E11=0,"",H$6+F11)</f>
        <v/>
      </c>
      <c r="J11" s="639"/>
      <c r="K11" s="641"/>
      <c r="L11" s="335" t="str">
        <f aca="false">IF(E11=0,"",K11/E11)</f>
        <v/>
      </c>
      <c r="M11" s="639"/>
    </row>
    <row r="12" s="99" customFormat="true" ht="42.75" hidden="false" customHeight="true" outlineLevel="0" collapsed="false">
      <c r="A12" s="631" t="n">
        <v>8</v>
      </c>
      <c r="B12" s="632"/>
      <c r="C12" s="642" t="s">
        <v>884</v>
      </c>
      <c r="D12" s="634" t="n">
        <v>0.00694444444444444</v>
      </c>
      <c r="E12" s="635" t="n">
        <f aca="false">DVes!W33-DVes!W57</f>
        <v>0</v>
      </c>
      <c r="F12" s="636" t="n">
        <f aca="false">D12*E12</f>
        <v>0</v>
      </c>
      <c r="G12" s="637"/>
      <c r="H12" s="638"/>
      <c r="I12" s="332" t="str">
        <f aca="false">IF(E12=0,"",H$6+F12)</f>
        <v/>
      </c>
      <c r="J12" s="639"/>
      <c r="K12" s="641"/>
      <c r="L12" s="335" t="str">
        <f aca="false">IF(E12=0,"",K12/E12)</f>
        <v/>
      </c>
      <c r="M12" s="639"/>
    </row>
    <row r="13" s="99" customFormat="true" ht="42.75" hidden="false" customHeight="true" outlineLevel="0" collapsed="false">
      <c r="A13" s="631" t="n">
        <v>9</v>
      </c>
      <c r="B13" s="632"/>
      <c r="C13" s="642" t="s">
        <v>885</v>
      </c>
      <c r="D13" s="634" t="n">
        <v>0.00694444444444444</v>
      </c>
      <c r="E13" s="635" t="n">
        <f aca="false">DVes!AD33-DVes!AD57</f>
        <v>0</v>
      </c>
      <c r="F13" s="636" t="n">
        <f aca="false">D13*E13</f>
        <v>0</v>
      </c>
      <c r="G13" s="637"/>
      <c r="H13" s="638"/>
      <c r="I13" s="332" t="str">
        <f aca="false">IF(E13=0,"",H$6+F13)</f>
        <v/>
      </c>
      <c r="J13" s="639"/>
      <c r="K13" s="641"/>
      <c r="L13" s="335" t="str">
        <f aca="false">IF(E13=0,"",K13/E13)</f>
        <v/>
      </c>
      <c r="M13" s="639"/>
    </row>
    <row r="14" s="99" customFormat="true" ht="42.75" hidden="false" customHeight="true" outlineLevel="0" collapsed="false">
      <c r="A14" s="631" t="n">
        <v>10</v>
      </c>
      <c r="B14" s="632"/>
      <c r="C14" s="642" t="s">
        <v>886</v>
      </c>
      <c r="D14" s="634" t="n">
        <v>0.00694444444444444</v>
      </c>
      <c r="E14" s="635" t="n">
        <f aca="false">DVes!AE33-DVes!AE57</f>
        <v>0</v>
      </c>
      <c r="F14" s="636" t="n">
        <f aca="false">D14*E14</f>
        <v>0</v>
      </c>
      <c r="G14" s="637"/>
      <c r="H14" s="638"/>
      <c r="I14" s="332" t="str">
        <f aca="false">IF(E14=0,"",H$6+F14)</f>
        <v/>
      </c>
      <c r="J14" s="639"/>
      <c r="K14" s="641"/>
      <c r="L14" s="335" t="str">
        <f aca="false">IF(E14=0,"",K14/E14)</f>
        <v/>
      </c>
      <c r="M14" s="639"/>
    </row>
    <row r="15" s="99" customFormat="true" ht="42.75" hidden="false" customHeight="true" outlineLevel="0" collapsed="false">
      <c r="A15" s="631" t="n">
        <v>11</v>
      </c>
      <c r="B15" s="632"/>
      <c r="C15" s="642" t="s">
        <v>829</v>
      </c>
      <c r="D15" s="634" t="n">
        <v>0.00694444444444444</v>
      </c>
      <c r="E15" s="635" t="n">
        <f aca="false">DVes!AC33-DVes!AC57</f>
        <v>0</v>
      </c>
      <c r="F15" s="636" t="n">
        <f aca="false">D15*E15</f>
        <v>0</v>
      </c>
      <c r="G15" s="637"/>
      <c r="H15" s="638"/>
      <c r="I15" s="332" t="str">
        <f aca="false">IF(E15=0,"",H$6+F15)</f>
        <v/>
      </c>
      <c r="J15" s="639"/>
      <c r="K15" s="641"/>
      <c r="L15" s="335" t="str">
        <f aca="false">IF(E15=0,"",K15/E15)</f>
        <v/>
      </c>
      <c r="M15" s="639"/>
    </row>
    <row r="16" s="99" customFormat="true" ht="42.75" hidden="false" customHeight="true" outlineLevel="0" collapsed="false">
      <c r="A16" s="631" t="n">
        <v>12</v>
      </c>
      <c r="B16" s="326" t="s">
        <v>887</v>
      </c>
      <c r="C16" s="642" t="s">
        <v>888</v>
      </c>
      <c r="D16" s="643" t="n">
        <v>0.00208333333333333</v>
      </c>
      <c r="E16" s="635" t="n">
        <f aca="false">DVes!F33-DVes!F57</f>
        <v>0</v>
      </c>
      <c r="F16" s="636" t="n">
        <f aca="false">D16*E16</f>
        <v>0</v>
      </c>
      <c r="G16" s="637"/>
      <c r="H16" s="638"/>
      <c r="I16" s="332" t="str">
        <f aca="false">IF(E16=0,"",H$6+F16)</f>
        <v/>
      </c>
      <c r="J16" s="639"/>
      <c r="K16" s="641"/>
      <c r="L16" s="335" t="str">
        <f aca="false">IF(E16=0,"",K16/E16)</f>
        <v/>
      </c>
      <c r="M16" s="639"/>
    </row>
    <row r="17" s="99" customFormat="true" ht="42.75" hidden="false" customHeight="true" outlineLevel="0" collapsed="false">
      <c r="A17" s="631" t="n">
        <v>13</v>
      </c>
      <c r="B17" s="326"/>
      <c r="C17" s="340" t="s">
        <v>889</v>
      </c>
      <c r="D17" s="328" t="n">
        <v>0.0138888888888889</v>
      </c>
      <c r="E17" s="329" t="n">
        <f aca="false">DVes!I33-DVes!I57</f>
        <v>0</v>
      </c>
      <c r="F17" s="330" t="n">
        <f aca="false">D17*E17</f>
        <v>0</v>
      </c>
      <c r="G17" s="637"/>
      <c r="H17" s="638"/>
      <c r="I17" s="332" t="str">
        <f aca="false">IF(E17=0,"",H$6+F17)</f>
        <v/>
      </c>
      <c r="J17" s="639"/>
      <c r="K17" s="641"/>
      <c r="L17" s="335" t="str">
        <f aca="false">IF(E17=0,"",K17/E17)</f>
        <v/>
      </c>
      <c r="M17" s="639"/>
    </row>
    <row r="18" s="99" customFormat="true" ht="42.75" hidden="false" customHeight="true" outlineLevel="0" collapsed="false">
      <c r="A18" s="631" t="n">
        <v>14</v>
      </c>
      <c r="B18" s="326"/>
      <c r="C18" s="340" t="s">
        <v>891</v>
      </c>
      <c r="D18" s="328" t="n">
        <v>0.0138888888888889</v>
      </c>
      <c r="E18" s="329" t="n">
        <f aca="false">DVes!N33-DVes!N57</f>
        <v>0</v>
      </c>
      <c r="F18" s="329" t="n">
        <f aca="false">DVes!R33-DVes!R57</f>
        <v>0</v>
      </c>
      <c r="G18" s="637"/>
      <c r="H18" s="638"/>
      <c r="I18" s="332" t="str">
        <f aca="false">IF(E18=0,"",H$6+F18)</f>
        <v/>
      </c>
      <c r="J18" s="639"/>
      <c r="K18" s="641"/>
      <c r="L18" s="335" t="str">
        <f aca="false">IF(E18=0,"",K18/E18)</f>
        <v/>
      </c>
      <c r="M18" s="639"/>
    </row>
    <row r="19" s="99" customFormat="true" ht="42.75" hidden="false" customHeight="true" outlineLevel="0" collapsed="false">
      <c r="A19" s="631" t="n">
        <v>15</v>
      </c>
      <c r="B19" s="326"/>
      <c r="C19" s="340" t="s">
        <v>890</v>
      </c>
      <c r="D19" s="328" t="n">
        <v>0.0138888888888889</v>
      </c>
      <c r="E19" s="329" t="n">
        <f aca="false">DVes!J33-DVes!J57</f>
        <v>0</v>
      </c>
      <c r="F19" s="330" t="n">
        <f aca="false">D19*E19</f>
        <v>0</v>
      </c>
      <c r="G19" s="637"/>
      <c r="H19" s="638"/>
      <c r="I19" s="332" t="str">
        <f aca="false">IF(E19=0,"",H$6+F19)</f>
        <v/>
      </c>
      <c r="J19" s="639"/>
      <c r="K19" s="641"/>
      <c r="L19" s="335" t="str">
        <f aca="false">IF(E19=0,"",K19/E19)</f>
        <v/>
      </c>
      <c r="M19" s="639"/>
    </row>
    <row r="20" s="99" customFormat="true" ht="42.75" hidden="false" customHeight="true" outlineLevel="0" collapsed="false">
      <c r="A20" s="631" t="n">
        <v>16</v>
      </c>
      <c r="B20" s="326"/>
      <c r="C20" s="642" t="s">
        <v>892</v>
      </c>
      <c r="D20" s="634" t="n">
        <v>0.0138888888888889</v>
      </c>
      <c r="E20" s="635" t="n">
        <f aca="false">DVes!L33-DVes!L57</f>
        <v>0</v>
      </c>
      <c r="F20" s="636" t="n">
        <f aca="false">D20*E20</f>
        <v>0</v>
      </c>
      <c r="G20" s="637"/>
      <c r="H20" s="638"/>
      <c r="I20" s="332" t="str">
        <f aca="false">IF(E20=0,"",H$6+F20)</f>
        <v/>
      </c>
      <c r="J20" s="639"/>
      <c r="K20" s="641"/>
      <c r="L20" s="335" t="str">
        <f aca="false">IF(E20=0,"",K20/E20)</f>
        <v/>
      </c>
      <c r="M20" s="639"/>
    </row>
    <row r="21" s="99" customFormat="true" ht="42.75" hidden="false" customHeight="true" outlineLevel="0" collapsed="false">
      <c r="A21" s="631" t="n">
        <v>17</v>
      </c>
      <c r="B21" s="326"/>
      <c r="C21" s="340" t="s">
        <v>893</v>
      </c>
      <c r="D21" s="328" t="n">
        <v>0.0138888888888889</v>
      </c>
      <c r="E21" s="635" t="n">
        <f aca="false">DVes!K33-DVes!K57</f>
        <v>0</v>
      </c>
      <c r="F21" s="636" t="n">
        <f aca="false">D21*E21</f>
        <v>0</v>
      </c>
      <c r="G21" s="637"/>
      <c r="H21" s="638"/>
      <c r="I21" s="332"/>
      <c r="J21" s="639"/>
      <c r="K21" s="641"/>
      <c r="L21" s="335"/>
      <c r="M21" s="639"/>
    </row>
    <row r="22" s="99" customFormat="true" ht="42.75" hidden="false" customHeight="true" outlineLevel="0" collapsed="false">
      <c r="A22" s="631" t="n">
        <v>18</v>
      </c>
      <c r="B22" s="632" t="s">
        <v>894</v>
      </c>
      <c r="C22" s="642" t="s">
        <v>895</v>
      </c>
      <c r="D22" s="643" t="n">
        <v>0.00347222222222222</v>
      </c>
      <c r="E22" s="635" t="n">
        <f aca="false">DVes!H33-DVes!H57</f>
        <v>0</v>
      </c>
      <c r="F22" s="636" t="n">
        <f aca="false">D22*E22</f>
        <v>0</v>
      </c>
      <c r="G22" s="637"/>
      <c r="H22" s="638"/>
      <c r="I22" s="332" t="str">
        <f aca="false">IF(E22=0,"",H$6+F22)</f>
        <v/>
      </c>
      <c r="J22" s="644"/>
      <c r="K22" s="641"/>
      <c r="L22" s="335" t="str">
        <f aca="false">IF(E22=0,"",K22/E22)</f>
        <v/>
      </c>
      <c r="M22" s="644"/>
    </row>
    <row r="23" s="99" customFormat="true" ht="51" hidden="false" customHeight="true" outlineLevel="0" collapsed="false">
      <c r="A23" s="631" t="n">
        <v>19</v>
      </c>
      <c r="B23" s="632" t="s">
        <v>896</v>
      </c>
      <c r="C23" s="642" t="s">
        <v>897</v>
      </c>
      <c r="D23" s="634" t="n">
        <v>0.00694444444444444</v>
      </c>
      <c r="E23" s="635" t="n">
        <f aca="false">DVes!G33-DVes!G57</f>
        <v>0</v>
      </c>
      <c r="F23" s="636" t="n">
        <f aca="false">D23*E23</f>
        <v>0</v>
      </c>
      <c r="G23" s="637"/>
      <c r="H23" s="638"/>
      <c r="I23" s="332" t="str">
        <f aca="false">IF(E23=0,"",H$6+F23)</f>
        <v/>
      </c>
      <c r="J23" s="644"/>
      <c r="K23" s="641"/>
      <c r="L23" s="335" t="str">
        <f aca="false">IF(E23=0,"",K23/E23)</f>
        <v/>
      </c>
      <c r="M23" s="644"/>
    </row>
    <row r="24" s="99" customFormat="true" ht="42.75" hidden="false" customHeight="true" outlineLevel="0" collapsed="false">
      <c r="A24" s="631" t="n">
        <v>20</v>
      </c>
      <c r="B24" s="632" t="s">
        <v>759</v>
      </c>
      <c r="C24" s="642" t="s">
        <v>898</v>
      </c>
      <c r="D24" s="634" t="n">
        <v>0.0138888888888889</v>
      </c>
      <c r="E24" s="635" t="n">
        <f aca="false">DVes!S33-DVes!S57</f>
        <v>0</v>
      </c>
      <c r="F24" s="636" t="n">
        <f aca="false">D24*E24</f>
        <v>0</v>
      </c>
      <c r="G24" s="637"/>
      <c r="H24" s="638"/>
      <c r="I24" s="332" t="str">
        <f aca="false">IF(E24=0,"",H$6+F24)</f>
        <v/>
      </c>
      <c r="J24" s="639"/>
      <c r="K24" s="641"/>
      <c r="L24" s="335" t="str">
        <f aca="false">IF(E24=0,"",K24/E24)</f>
        <v/>
      </c>
      <c r="M24" s="639"/>
    </row>
    <row r="25" s="99" customFormat="true" ht="42.75" hidden="false" customHeight="true" outlineLevel="0" collapsed="false">
      <c r="A25" s="631" t="n">
        <v>21</v>
      </c>
      <c r="B25" s="632"/>
      <c r="C25" s="642" t="s">
        <v>899</v>
      </c>
      <c r="D25" s="643" t="n">
        <v>0.00138888888888889</v>
      </c>
      <c r="E25" s="635" t="n">
        <f aca="false">DVes!D33-DVes!D57</f>
        <v>0</v>
      </c>
      <c r="F25" s="636" t="n">
        <f aca="false">D25*E25</f>
        <v>0</v>
      </c>
      <c r="G25" s="637"/>
      <c r="H25" s="638"/>
      <c r="I25" s="332" t="str">
        <f aca="false">IF(E25=0,"",H$6+F25)</f>
        <v/>
      </c>
      <c r="J25" s="639"/>
      <c r="K25" s="641"/>
      <c r="L25" s="335" t="str">
        <f aca="false">IF(E25=0,"",K25/E25)</f>
        <v/>
      </c>
      <c r="M25" s="639"/>
    </row>
    <row r="26" s="99" customFormat="true" ht="42.75" hidden="false" customHeight="true" outlineLevel="0" collapsed="false">
      <c r="A26" s="631" t="n">
        <v>22</v>
      </c>
      <c r="B26" s="632"/>
      <c r="C26" s="341" t="s">
        <v>900</v>
      </c>
      <c r="D26" s="342" t="n">
        <v>0.00138888888888889</v>
      </c>
      <c r="E26" s="635" t="n">
        <f aca="false">DVes!E33-DVes!E57</f>
        <v>0</v>
      </c>
      <c r="F26" s="636" t="n">
        <f aca="false">D26*E26</f>
        <v>0</v>
      </c>
      <c r="G26" s="637"/>
      <c r="H26" s="638"/>
      <c r="I26" s="332"/>
      <c r="J26" s="639"/>
      <c r="K26" s="641"/>
      <c r="L26" s="335"/>
      <c r="M26" s="639"/>
    </row>
    <row r="27" customFormat="false" ht="18.75" hidden="false" customHeight="true" outlineLevel="0" collapsed="false">
      <c r="E27" s="425" t="n">
        <f aca="false">SUM(E6:E25)</f>
        <v>0</v>
      </c>
      <c r="F27" s="118"/>
      <c r="G27" s="426"/>
      <c r="H27" s="86"/>
      <c r="I27" s="86"/>
      <c r="J27" s="118"/>
      <c r="K27" s="118"/>
      <c r="L27" s="346" t="str">
        <f aca="false">IF(E27=0,"",AVERAGE(L6:L25))</f>
        <v/>
      </c>
    </row>
    <row r="28" customFormat="false" ht="23.25" hidden="false" customHeight="false" outlineLevel="0" collapsed="false">
      <c r="E28" s="118"/>
      <c r="F28" s="118"/>
      <c r="G28" s="426"/>
      <c r="H28" s="86"/>
      <c r="I28" s="86"/>
      <c r="J28" s="118"/>
      <c r="K28" s="118"/>
      <c r="L28" s="346"/>
    </row>
    <row r="29" customFormat="false" ht="23.25" hidden="false" customHeight="false" outlineLevel="0" collapsed="false">
      <c r="E29" s="118"/>
      <c r="F29" s="118"/>
      <c r="G29" s="426"/>
      <c r="H29" s="86"/>
      <c r="I29" s="86"/>
      <c r="J29" s="118"/>
      <c r="K29" s="118"/>
      <c r="L29" s="346"/>
    </row>
    <row r="30" customFormat="false" ht="39.75" hidden="false" customHeight="true" outlineLevel="0" collapsed="false">
      <c r="B30" s="348" t="s">
        <v>901</v>
      </c>
      <c r="C30" s="348"/>
      <c r="D30" s="323" t="s">
        <v>902</v>
      </c>
      <c r="E30" s="323"/>
      <c r="F30" s="323" t="s">
        <v>903</v>
      </c>
      <c r="G30" s="348" t="s">
        <v>904</v>
      </c>
      <c r="H30" s="348"/>
      <c r="I30" s="348" t="s">
        <v>905</v>
      </c>
      <c r="J30" s="348"/>
      <c r="K30" s="349"/>
    </row>
    <row r="31" customFormat="false" ht="39.75" hidden="false" customHeight="true" outlineLevel="0" collapsed="false">
      <c r="B31" s="559" t="s">
        <v>906</v>
      </c>
      <c r="C31" s="559"/>
      <c r="D31" s="559"/>
      <c r="E31" s="559"/>
      <c r="F31" s="559"/>
      <c r="G31" s="352"/>
      <c r="H31" s="353"/>
      <c r="I31" s="354"/>
      <c r="J31" s="355"/>
      <c r="K31" s="349" t="s">
        <v>920</v>
      </c>
    </row>
    <row r="32" customFormat="false" ht="39.75" hidden="false" customHeight="true" outlineLevel="0" collapsed="false">
      <c r="B32" s="559" t="s">
        <v>907</v>
      </c>
      <c r="C32" s="559"/>
      <c r="D32" s="562"/>
      <c r="E32" s="562"/>
      <c r="F32" s="559"/>
      <c r="G32" s="352"/>
      <c r="H32" s="645"/>
      <c r="I32" s="563"/>
      <c r="J32" s="563"/>
    </row>
  </sheetData>
  <mergeCells count="21">
    <mergeCell ref="A1:B4"/>
    <mergeCell ref="C1:J3"/>
    <mergeCell ref="K1:M1"/>
    <mergeCell ref="K2:M2"/>
    <mergeCell ref="K3:M3"/>
    <mergeCell ref="D4:F4"/>
    <mergeCell ref="G4:K4"/>
    <mergeCell ref="B6:B15"/>
    <mergeCell ref="H6:H25"/>
    <mergeCell ref="B16:B21"/>
    <mergeCell ref="B24:B26"/>
    <mergeCell ref="L27:L29"/>
    <mergeCell ref="B30:C30"/>
    <mergeCell ref="D30:E30"/>
    <mergeCell ref="G30:H30"/>
    <mergeCell ref="I30:J30"/>
    <mergeCell ref="B31:C31"/>
    <mergeCell ref="D31:E31"/>
    <mergeCell ref="B32:C32"/>
    <mergeCell ref="D32:E32"/>
    <mergeCell ref="I32:J32"/>
  </mergeCells>
  <printOptions headings="false" gridLines="false" gridLinesSet="true" horizontalCentered="false" verticalCentered="false"/>
  <pageMargins left="0.35" right="0.259722222222222" top="0.509722222222222" bottom="0.6" header="0.25" footer="0.329861111111111"/>
  <pageSetup paperSize="1" scale="44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true"/>
  </sheetPr>
  <dimension ref="A1:AE49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D6" activeCellId="0" sqref="D6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20.3"/>
    <col collapsed="false" customWidth="true" hidden="false" outlineLevel="0" max="3" min="3" style="0" width="17"/>
    <col collapsed="false" customWidth="true" hidden="false" outlineLevel="0" max="4" min="4" style="0" width="68.42"/>
    <col collapsed="false" customWidth="true" hidden="false" outlineLevel="0" max="5" min="5" style="67" width="59.14"/>
    <col collapsed="false" customWidth="true" hidden="false" outlineLevel="0" max="6" min="6" style="67" width="10.29"/>
    <col collapsed="false" customWidth="true" hidden="false" outlineLevel="0" max="7" min="7" style="68" width="11.71"/>
    <col collapsed="false" customWidth="true" hidden="false" outlineLevel="0" max="8" min="8" style="67" width="11.71"/>
    <col collapsed="false" customWidth="true" hidden="false" outlineLevel="0" max="9" min="9" style="67" width="14.57"/>
    <col collapsed="false" customWidth="true" hidden="false" outlineLevel="0" max="10" min="10" style="67" width="24.57"/>
    <col collapsed="false" customWidth="true" hidden="false" outlineLevel="0" max="11" min="11" style="69" width="11.99"/>
    <col collapsed="false" customWidth="true" hidden="false" outlineLevel="0" max="13" min="13" style="70" width="11.99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24.75" hidden="false" customHeight="true" outlineLevel="0" collapsed="false">
      <c r="B4" s="74" t="s">
        <v>85</v>
      </c>
      <c r="C4" s="74"/>
      <c r="D4" s="75" t="s">
        <v>6</v>
      </c>
      <c r="E4" s="76"/>
      <c r="F4" s="76"/>
      <c r="H4" s="76"/>
      <c r="I4" s="76"/>
      <c r="J4" s="77"/>
    </row>
    <row r="5" customFormat="false" ht="24.75" hidden="false" customHeight="true" outlineLevel="0" collapsed="false">
      <c r="B5" s="74" t="s">
        <v>713</v>
      </c>
      <c r="C5" s="74"/>
      <c r="D5" s="78" t="s">
        <v>921</v>
      </c>
      <c r="E5" s="74" t="s">
        <v>715</v>
      </c>
      <c r="F5" s="79" t="s">
        <v>922</v>
      </c>
      <c r="G5" s="79"/>
      <c r="H5" s="79"/>
      <c r="I5" s="79"/>
      <c r="J5" s="79"/>
    </row>
    <row r="6" customFormat="false" ht="24.75" hidden="false" customHeight="true" outlineLevel="0" collapsed="false">
      <c r="B6" s="74" t="s">
        <v>717</v>
      </c>
      <c r="C6" s="74"/>
      <c r="D6" s="75" t="s">
        <v>53</v>
      </c>
      <c r="E6" s="74" t="s">
        <v>719</v>
      </c>
      <c r="F6" s="79" t="s">
        <v>720</v>
      </c>
      <c r="G6" s="79"/>
      <c r="H6" s="79"/>
      <c r="I6" s="79"/>
      <c r="J6" s="79"/>
      <c r="M6" s="70" t="s">
        <v>35</v>
      </c>
    </row>
    <row r="7" customFormat="false" ht="24.75" hidden="false" customHeight="true" outlineLevel="0" collapsed="false">
      <c r="A7" s="80"/>
      <c r="B7" s="81" t="s">
        <v>721</v>
      </c>
      <c r="C7" s="81"/>
      <c r="D7" s="82" t="s">
        <v>722</v>
      </c>
      <c r="E7" s="81" t="s">
        <v>723</v>
      </c>
      <c r="F7" s="79"/>
      <c r="G7" s="79"/>
      <c r="H7" s="79"/>
      <c r="I7" s="79"/>
      <c r="J7" s="79"/>
      <c r="K7" s="83"/>
      <c r="L7" s="80"/>
      <c r="M7" s="80" t="s">
        <v>724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4"/>
      <c r="AC7" s="84"/>
      <c r="AD7" s="84"/>
      <c r="AE7" s="84"/>
    </row>
    <row r="8" customFormat="false" ht="24.75" hidden="false" customHeight="true" outlineLevel="0" collapsed="false">
      <c r="A8" s="80"/>
      <c r="B8" s="81" t="s">
        <v>725</v>
      </c>
      <c r="C8" s="81"/>
      <c r="D8" s="82" t="n">
        <v>1752</v>
      </c>
      <c r="E8" s="81" t="s">
        <v>726</v>
      </c>
      <c r="F8" s="79" t="s">
        <v>720</v>
      </c>
      <c r="G8" s="79"/>
      <c r="H8" s="79"/>
      <c r="I8" s="79"/>
      <c r="J8" s="79"/>
      <c r="K8" s="83"/>
      <c r="L8" s="80"/>
      <c r="M8" s="80" t="s">
        <v>727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4"/>
      <c r="AC8" s="84"/>
      <c r="AD8" s="84"/>
      <c r="AE8" s="84"/>
    </row>
    <row r="9" customFormat="false" ht="6" hidden="false" customHeight="true" outlineLevel="0" collapsed="false">
      <c r="A9" s="80"/>
      <c r="B9" s="80"/>
      <c r="C9" s="80"/>
      <c r="D9" s="85"/>
      <c r="E9" s="86"/>
      <c r="F9" s="87"/>
      <c r="G9" s="88"/>
      <c r="H9" s="89"/>
      <c r="I9" s="89"/>
      <c r="J9" s="87"/>
      <c r="K9" s="83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4"/>
      <c r="AC9" s="84"/>
      <c r="AD9" s="84"/>
      <c r="AE9" s="84"/>
    </row>
    <row r="10" customFormat="false" ht="6" hidden="false" customHeight="true" outlineLevel="0" collapsed="false">
      <c r="A10" s="80"/>
      <c r="B10" s="86"/>
      <c r="C10" s="86"/>
      <c r="D10" s="83"/>
      <c r="E10" s="83"/>
      <c r="F10" s="86"/>
      <c r="G10" s="90"/>
      <c r="H10" s="86"/>
      <c r="I10" s="86"/>
      <c r="J10" s="86"/>
      <c r="K10" s="83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4"/>
      <c r="AC10" s="84"/>
      <c r="AD10" s="84"/>
      <c r="AE10" s="84"/>
    </row>
    <row r="11" s="99" customFormat="true" ht="27.75" hidden="false" customHeight="true" outlineLevel="0" collapsed="false">
      <c r="A11" s="80"/>
      <c r="B11" s="91" t="s">
        <v>728</v>
      </c>
      <c r="C11" s="92" t="s">
        <v>729</v>
      </c>
      <c r="D11" s="93" t="s">
        <v>730</v>
      </c>
      <c r="E11" s="94" t="s">
        <v>731</v>
      </c>
      <c r="F11" s="93" t="s">
        <v>732</v>
      </c>
      <c r="G11" s="95" t="s">
        <v>733</v>
      </c>
      <c r="H11" s="94" t="s">
        <v>734</v>
      </c>
      <c r="I11" s="92" t="s">
        <v>735</v>
      </c>
      <c r="J11" s="92" t="s">
        <v>736</v>
      </c>
      <c r="K11" s="96" t="s">
        <v>737</v>
      </c>
      <c r="L11" s="97" t="s">
        <v>738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98"/>
      <c r="AC11" s="98"/>
      <c r="AD11" s="98"/>
      <c r="AE11" s="98"/>
    </row>
    <row r="12" s="99" customFormat="true" ht="27.75" hidden="false" customHeight="true" outlineLevel="0" collapsed="false">
      <c r="A12" s="80"/>
      <c r="B12" s="100" t="s">
        <v>739</v>
      </c>
      <c r="C12" s="92"/>
      <c r="D12" s="101" t="s">
        <v>740</v>
      </c>
      <c r="E12" s="94"/>
      <c r="F12" s="102" t="n">
        <f aca="false">DInf!B31</f>
        <v>1917</v>
      </c>
      <c r="G12" s="95"/>
      <c r="H12" s="94"/>
      <c r="I12" s="92"/>
      <c r="J12" s="92"/>
      <c r="K12" s="96"/>
      <c r="L12" s="97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98"/>
      <c r="AC12" s="98"/>
      <c r="AD12" s="98"/>
      <c r="AE12" s="98"/>
    </row>
    <row r="13" s="99" customFormat="true" ht="27.75" hidden="false" customHeight="true" outlineLevel="0" collapsed="false">
      <c r="A13" s="80"/>
      <c r="B13" s="100" t="s">
        <v>739</v>
      </c>
      <c r="C13" s="92"/>
      <c r="D13" s="101" t="s">
        <v>741</v>
      </c>
      <c r="E13" s="94"/>
      <c r="F13" s="102" t="n">
        <f aca="false">DInf!C31</f>
        <v>1917</v>
      </c>
      <c r="G13" s="103" t="n">
        <f aca="false">IF(F12=0,"",F13/F12)</f>
        <v>1</v>
      </c>
      <c r="H13" s="94"/>
      <c r="I13" s="94"/>
      <c r="J13" s="92"/>
      <c r="K13" s="96"/>
      <c r="L13" s="97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98"/>
      <c r="AC13" s="98"/>
      <c r="AD13" s="98"/>
      <c r="AE13" s="98"/>
    </row>
    <row r="14" s="99" customFormat="true" ht="27.75" hidden="false" customHeight="true" outlineLevel="0" collapsed="false">
      <c r="A14" s="80"/>
      <c r="B14" s="100" t="s">
        <v>739</v>
      </c>
      <c r="C14" s="92"/>
      <c r="D14" s="104" t="s">
        <v>742</v>
      </c>
      <c r="E14" s="94"/>
      <c r="F14" s="102"/>
      <c r="G14" s="95"/>
      <c r="H14" s="94"/>
      <c r="I14" s="92"/>
      <c r="J14" s="92"/>
      <c r="K14" s="96"/>
      <c r="L14" s="97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98"/>
      <c r="AC14" s="98"/>
      <c r="AD14" s="98"/>
      <c r="AE14" s="98"/>
    </row>
    <row r="15" s="99" customFormat="true" ht="27.75" hidden="false" customHeight="true" outlineLevel="0" collapsed="false">
      <c r="A15" s="80"/>
      <c r="B15" s="105" t="s">
        <v>739</v>
      </c>
      <c r="C15" s="92"/>
      <c r="D15" s="106" t="s">
        <v>743</v>
      </c>
      <c r="E15" s="94"/>
      <c r="F15" s="107"/>
      <c r="G15" s="108"/>
      <c r="H15" s="94"/>
      <c r="I15" s="92"/>
      <c r="J15" s="92"/>
      <c r="K15" s="96"/>
      <c r="L15" s="97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98"/>
      <c r="AC15" s="98"/>
      <c r="AD15" s="98"/>
      <c r="AE15" s="98"/>
    </row>
    <row r="16" s="99" customFormat="true" ht="47.25" hidden="false" customHeight="true" outlineLevel="0" collapsed="false">
      <c r="B16" s="718" t="s">
        <v>744</v>
      </c>
      <c r="C16" s="437" t="s">
        <v>143</v>
      </c>
      <c r="D16" s="436" t="s">
        <v>745</v>
      </c>
      <c r="E16" s="437" t="s">
        <v>746</v>
      </c>
      <c r="F16" s="112" t="s">
        <v>747</v>
      </c>
      <c r="G16" s="438" t="str">
        <f aca="false">IF(F16="NA","",IF(F16="SI",1,0))</f>
        <v/>
      </c>
      <c r="H16" s="719" t="n">
        <v>100</v>
      </c>
      <c r="I16" s="440" t="str">
        <f aca="false">IF(G16="","",IF(G16=0,0,IF(G16&gt;0,(H16*G16))))</f>
        <v/>
      </c>
      <c r="J16" s="720" t="str">
        <f aca="false">IF(SUM(M16)=0,"-",SUM(I16)/SUM(M16))</f>
        <v>-</v>
      </c>
      <c r="K16" s="146" t="s">
        <v>748</v>
      </c>
      <c r="L16" s="147" t="s">
        <v>749</v>
      </c>
      <c r="M16" s="118" t="str">
        <f aca="false">IF(F16="NA","No aplica",H16)</f>
        <v>No aplica</v>
      </c>
    </row>
    <row r="17" s="99" customFormat="true" ht="66.75" hidden="false" customHeight="true" outlineLevel="0" collapsed="false">
      <c r="B17" s="721" t="s">
        <v>750</v>
      </c>
      <c r="C17" s="445" t="s">
        <v>114</v>
      </c>
      <c r="D17" s="444" t="s">
        <v>751</v>
      </c>
      <c r="E17" s="445" t="s">
        <v>752</v>
      </c>
      <c r="F17" s="123" t="s">
        <v>747</v>
      </c>
      <c r="G17" s="446" t="str">
        <f aca="false">IF(F17="NA","",IF(F17="SI",1,0))</f>
        <v/>
      </c>
      <c r="H17" s="445" t="n">
        <v>100</v>
      </c>
      <c r="I17" s="447" t="str">
        <f aca="false">IF(G17="","",IF(G17=0,0,IF(G17&gt;0,(H17*G17))))</f>
        <v/>
      </c>
      <c r="J17" s="448" t="str">
        <f aca="false">IF(SUM(M17)=0,"-",SUM(I17)/SUM(M17))</f>
        <v>-</v>
      </c>
      <c r="K17" s="146" t="s">
        <v>748</v>
      </c>
      <c r="L17" s="147" t="s">
        <v>753</v>
      </c>
      <c r="M17" s="118" t="str">
        <f aca="false">IF(F17="NA","No aplica",H17)</f>
        <v>No aplica</v>
      </c>
    </row>
    <row r="18" s="99" customFormat="true" ht="57" hidden="false" customHeight="true" outlineLevel="0" collapsed="false">
      <c r="B18" s="718" t="s">
        <v>754</v>
      </c>
      <c r="C18" s="437" t="s">
        <v>143</v>
      </c>
      <c r="D18" s="449" t="s">
        <v>755</v>
      </c>
      <c r="E18" s="450" t="s">
        <v>756</v>
      </c>
      <c r="F18" s="128" t="s">
        <v>747</v>
      </c>
      <c r="G18" s="451" t="str">
        <f aca="false">IF(F18="NA","",IF(F18="SI",1,0))</f>
        <v/>
      </c>
      <c r="H18" s="450" t="n">
        <v>50</v>
      </c>
      <c r="I18" s="453" t="str">
        <f aca="false">IF(G18="","",IF(G18=0,0,IF(G18&gt;0,(H18*G18))))</f>
        <v/>
      </c>
      <c r="J18" s="441" t="str">
        <f aca="false">IF(SUM(M18:M19)=0,"-",SUM(I18:I19)/SUM(M18:M19))</f>
        <v>-</v>
      </c>
      <c r="K18" s="146" t="s">
        <v>748</v>
      </c>
      <c r="L18" s="147" t="s">
        <v>749</v>
      </c>
      <c r="M18" s="118" t="str">
        <f aca="false">IF(F18="NA","No aplica",H18)</f>
        <v>No aplica</v>
      </c>
    </row>
    <row r="19" s="99" customFormat="true" ht="57" hidden="false" customHeight="true" outlineLevel="0" collapsed="false">
      <c r="B19" s="718"/>
      <c r="C19" s="437"/>
      <c r="D19" s="454" t="s">
        <v>757</v>
      </c>
      <c r="E19" s="455" t="s">
        <v>758</v>
      </c>
      <c r="F19" s="132" t="s">
        <v>747</v>
      </c>
      <c r="G19" s="456" t="str">
        <f aca="false">IF(F19="NA","",IF(F19="SI",1,0))</f>
        <v/>
      </c>
      <c r="H19" s="455" t="n">
        <v>50</v>
      </c>
      <c r="I19" s="458" t="str">
        <f aca="false">IF(G19="","",IF(G19=0,0,IF(G19&gt;0,(H19*G19))))</f>
        <v/>
      </c>
      <c r="J19" s="441"/>
      <c r="K19" s="146" t="s">
        <v>748</v>
      </c>
      <c r="L19" s="147" t="s">
        <v>749</v>
      </c>
      <c r="M19" s="118" t="str">
        <f aca="false">IF(F19="NA","No aplica",H19)</f>
        <v>No aplica</v>
      </c>
    </row>
    <row r="20" s="99" customFormat="true" ht="45" hidden="false" customHeight="true" outlineLevel="0" collapsed="false">
      <c r="B20" s="722" t="s">
        <v>759</v>
      </c>
      <c r="C20" s="462" t="s">
        <v>114</v>
      </c>
      <c r="D20" s="461" t="s">
        <v>760</v>
      </c>
      <c r="E20" s="462" t="s">
        <v>761</v>
      </c>
      <c r="F20" s="137" t="s">
        <v>747</v>
      </c>
      <c r="G20" s="463" t="str">
        <f aca="false">IF(F20="NA","",IF(F20="SI",1,0))</f>
        <v/>
      </c>
      <c r="H20" s="135" t="n">
        <v>10</v>
      </c>
      <c r="I20" s="464" t="str">
        <f aca="false">IF(G20="","",IF(G20=0,0,IF(G20&gt;0,(H20*G20))))</f>
        <v/>
      </c>
      <c r="J20" s="465" t="str">
        <f aca="false">IF(SUM(M20:M30)=0,"-",SUM(I20:I30)/SUM(M20:M30))</f>
        <v>-</v>
      </c>
      <c r="K20" s="146" t="s">
        <v>748</v>
      </c>
      <c r="L20" s="147" t="s">
        <v>762</v>
      </c>
      <c r="M20" s="118" t="str">
        <f aca="false">IF(F20="NA","No aplica",H20)</f>
        <v>No aplica</v>
      </c>
    </row>
    <row r="21" s="99" customFormat="true" ht="45" hidden="false" customHeight="true" outlineLevel="0" collapsed="false">
      <c r="B21" s="722"/>
      <c r="C21" s="462"/>
      <c r="D21" s="466" t="s">
        <v>763</v>
      </c>
      <c r="E21" s="467" t="s">
        <v>764</v>
      </c>
      <c r="F21" s="141" t="s">
        <v>747</v>
      </c>
      <c r="G21" s="468" t="str">
        <f aca="false">IF(F21="NA","",IF(F21&lt;20,1-(F21*5/100),IF(F21&gt;10,0)))</f>
        <v/>
      </c>
      <c r="H21" s="141" t="n">
        <v>12</v>
      </c>
      <c r="I21" s="470" t="str">
        <f aca="false">IF(G21="","",IF(G21=0,0,IF(G21&gt;0,(H21*G21))))</f>
        <v/>
      </c>
      <c r="J21" s="465"/>
      <c r="K21" s="146" t="s">
        <v>765</v>
      </c>
      <c r="L21" s="147" t="s">
        <v>749</v>
      </c>
      <c r="M21" s="144" t="str">
        <f aca="false">IF(F21="NA","No aplica",H21)</f>
        <v>No aplica</v>
      </c>
    </row>
    <row r="22" s="99" customFormat="true" ht="45" hidden="false" customHeight="true" outlineLevel="0" collapsed="false">
      <c r="B22" s="722"/>
      <c r="C22" s="462"/>
      <c r="D22" s="466"/>
      <c r="E22" s="467"/>
      <c r="F22" s="141"/>
      <c r="G22" s="468"/>
      <c r="H22" s="141"/>
      <c r="I22" s="470"/>
      <c r="J22" s="465"/>
      <c r="K22" s="146"/>
      <c r="L22" s="147"/>
      <c r="M22" s="144"/>
    </row>
    <row r="23" s="99" customFormat="true" ht="45" hidden="false" customHeight="true" outlineLevel="0" collapsed="false">
      <c r="B23" s="722"/>
      <c r="C23" s="462"/>
      <c r="D23" s="471" t="s">
        <v>766</v>
      </c>
      <c r="E23" s="467" t="s">
        <v>767</v>
      </c>
      <c r="F23" s="141" t="s">
        <v>747</v>
      </c>
      <c r="G23" s="468" t="str">
        <f aca="false">IF(F23="NA","",1-(F23/F14))</f>
        <v/>
      </c>
      <c r="H23" s="141" t="n">
        <v>10</v>
      </c>
      <c r="I23" s="470" t="str">
        <f aca="false">IF(G23="","",IF(G23=0,0,IF(G23&gt;0,(H23*G23))))</f>
        <v/>
      </c>
      <c r="J23" s="465"/>
      <c r="K23" s="146" t="s">
        <v>748</v>
      </c>
      <c r="L23" s="147" t="s">
        <v>749</v>
      </c>
      <c r="M23" s="118" t="str">
        <f aca="false">IF(F23="NA","No aplica",H23)</f>
        <v>No aplica</v>
      </c>
    </row>
    <row r="24" s="99" customFormat="true" ht="45" hidden="false" customHeight="true" outlineLevel="0" collapsed="false">
      <c r="B24" s="722"/>
      <c r="C24" s="462"/>
      <c r="D24" s="466" t="s">
        <v>768</v>
      </c>
      <c r="E24" s="467" t="s">
        <v>746</v>
      </c>
      <c r="F24" s="142" t="s">
        <v>747</v>
      </c>
      <c r="G24" s="472" t="str">
        <f aca="false">IF(F24="NA","",IF(F24="SI",1,0))</f>
        <v/>
      </c>
      <c r="H24" s="141" t="n">
        <v>21</v>
      </c>
      <c r="I24" s="473" t="str">
        <f aca="false">IF(G24="","",IF(G24=0,0,IF(G24&gt;0,(H24*G24))))</f>
        <v/>
      </c>
      <c r="J24" s="465"/>
      <c r="K24" s="146" t="s">
        <v>769</v>
      </c>
      <c r="L24" s="147" t="s">
        <v>770</v>
      </c>
      <c r="M24" s="148" t="str">
        <f aca="false">IF(F24="NA","No aplica",H24)</f>
        <v>No aplica</v>
      </c>
    </row>
    <row r="25" s="99" customFormat="true" ht="70.5" hidden="false" customHeight="true" outlineLevel="0" collapsed="false">
      <c r="B25" s="722"/>
      <c r="C25" s="462"/>
      <c r="D25" s="466"/>
      <c r="E25" s="467"/>
      <c r="F25" s="142"/>
      <c r="G25" s="472"/>
      <c r="H25" s="141"/>
      <c r="I25" s="473"/>
      <c r="J25" s="465"/>
      <c r="K25" s="146"/>
      <c r="L25" s="147"/>
      <c r="M25" s="148"/>
    </row>
    <row r="26" s="99" customFormat="true" ht="70.5" hidden="false" customHeight="true" outlineLevel="0" collapsed="false">
      <c r="B26" s="722"/>
      <c r="C26" s="462"/>
      <c r="D26" s="474" t="s">
        <v>771</v>
      </c>
      <c r="E26" s="467" t="s">
        <v>772</v>
      </c>
      <c r="F26" s="142" t="s">
        <v>747</v>
      </c>
      <c r="G26" s="472" t="str">
        <f aca="false">IF(F26="NA","",IF(F26="SI",1,0))</f>
        <v/>
      </c>
      <c r="H26" s="141" t="n">
        <v>11</v>
      </c>
      <c r="I26" s="473" t="str">
        <f aca="false">IF(G26="","",IF(G26=0,0,IF(G26&gt;0,(H26*G26))))</f>
        <v/>
      </c>
      <c r="J26" s="465"/>
      <c r="K26" s="146" t="s">
        <v>769</v>
      </c>
      <c r="L26" s="147" t="s">
        <v>749</v>
      </c>
      <c r="M26" s="150" t="str">
        <f aca="false">IF(F26="NA","No aplica",H26)</f>
        <v>No aplica</v>
      </c>
    </row>
    <row r="27" s="99" customFormat="true" ht="51" hidden="false" customHeight="true" outlineLevel="0" collapsed="false">
      <c r="B27" s="722"/>
      <c r="C27" s="462"/>
      <c r="D27" s="475" t="s">
        <v>773</v>
      </c>
      <c r="E27" s="467" t="s">
        <v>746</v>
      </c>
      <c r="F27" s="142" t="s">
        <v>747</v>
      </c>
      <c r="G27" s="472" t="str">
        <f aca="false">IF(F27="NA","",IF(F27="Si",1,0))</f>
        <v/>
      </c>
      <c r="H27" s="141" t="n">
        <v>11</v>
      </c>
      <c r="I27" s="473" t="str">
        <f aca="false">IF(G27="","",IF(G27=0,0,IF(G27&gt;0,(H27*G27))))</f>
        <v/>
      </c>
      <c r="J27" s="465"/>
      <c r="K27" s="146" t="s">
        <v>769</v>
      </c>
      <c r="L27" s="147" t="s">
        <v>749</v>
      </c>
      <c r="M27" s="150" t="str">
        <f aca="false">IF(F27="NA","No aplica",H27)</f>
        <v>No aplica</v>
      </c>
    </row>
    <row r="28" s="99" customFormat="true" ht="51" hidden="false" customHeight="true" outlineLevel="0" collapsed="false">
      <c r="B28" s="722"/>
      <c r="C28" s="462"/>
      <c r="D28" s="475" t="s">
        <v>774</v>
      </c>
      <c r="E28" s="467" t="s">
        <v>746</v>
      </c>
      <c r="F28" s="142" t="s">
        <v>747</v>
      </c>
      <c r="G28" s="468" t="str">
        <f aca="false">IF(F28="NA","",IF(F28="Si",1,0))</f>
        <v/>
      </c>
      <c r="H28" s="141" t="n">
        <v>9</v>
      </c>
      <c r="I28" s="470" t="str">
        <f aca="false">IF(G28="","",IF(G28=0,0,IF(G28&gt;0,(H28*G28))))</f>
        <v/>
      </c>
      <c r="J28" s="465"/>
      <c r="K28" s="146" t="s">
        <v>769</v>
      </c>
      <c r="L28" s="147" t="s">
        <v>749</v>
      </c>
      <c r="M28" s="118" t="str">
        <f aca="false">IF(F28="NA","No aplica",H28)</f>
        <v>No aplica</v>
      </c>
    </row>
    <row r="29" s="99" customFormat="true" ht="51" hidden="false" customHeight="true" outlineLevel="0" collapsed="false">
      <c r="B29" s="722"/>
      <c r="C29" s="462"/>
      <c r="D29" s="475" t="s">
        <v>775</v>
      </c>
      <c r="E29" s="467" t="s">
        <v>746</v>
      </c>
      <c r="F29" s="142" t="s">
        <v>747</v>
      </c>
      <c r="G29" s="468" t="str">
        <f aca="false">IF(F29="NA","",IF(F29="Si",1,0))</f>
        <v/>
      </c>
      <c r="H29" s="141" t="n">
        <v>8</v>
      </c>
      <c r="I29" s="470" t="str">
        <f aca="false">IF(G29="","",IF(G29=0,0,IF(G29&gt;0,(H29*G29))))</f>
        <v/>
      </c>
      <c r="J29" s="465"/>
      <c r="K29" s="146" t="s">
        <v>769</v>
      </c>
      <c r="L29" s="147" t="s">
        <v>776</v>
      </c>
      <c r="M29" s="118" t="str">
        <f aca="false">IF(F29="NA","No aplica",H29)</f>
        <v>No aplica</v>
      </c>
    </row>
    <row r="30" s="99" customFormat="true" ht="51" hidden="false" customHeight="true" outlineLevel="0" collapsed="false">
      <c r="B30" s="722"/>
      <c r="C30" s="476" t="s">
        <v>143</v>
      </c>
      <c r="D30" s="477" t="s">
        <v>777</v>
      </c>
      <c r="E30" s="476" t="s">
        <v>746</v>
      </c>
      <c r="F30" s="154" t="s">
        <v>747</v>
      </c>
      <c r="G30" s="478" t="str">
        <f aca="false">IF(F30="NA","",IF(F30="SI",1,0))</f>
        <v/>
      </c>
      <c r="H30" s="152" t="n">
        <v>8</v>
      </c>
      <c r="I30" s="479" t="str">
        <f aca="false">IF(G30="","",IF(G30=0,0,IF(G30&gt;0,(H30*G30))))</f>
        <v/>
      </c>
      <c r="J30" s="465"/>
      <c r="K30" s="146" t="s">
        <v>769</v>
      </c>
      <c r="L30" s="147" t="s">
        <v>778</v>
      </c>
      <c r="M30" s="150" t="str">
        <f aca="false">IF(F30="NA","No aplica",H30)</f>
        <v>No aplica</v>
      </c>
    </row>
    <row r="31" s="99" customFormat="true" ht="34.5" hidden="false" customHeight="true" outlineLevel="0" collapsed="false">
      <c r="B31" s="718" t="s">
        <v>393</v>
      </c>
      <c r="C31" s="437" t="s">
        <v>779</v>
      </c>
      <c r="D31" s="449" t="s">
        <v>780</v>
      </c>
      <c r="E31" s="450" t="s">
        <v>746</v>
      </c>
      <c r="F31" s="127" t="s">
        <v>747</v>
      </c>
      <c r="G31" s="451" t="str">
        <f aca="false">IF(F31="NA","",IF(F31="SI",1,0))</f>
        <v/>
      </c>
      <c r="H31" s="450" t="n">
        <v>30</v>
      </c>
      <c r="I31" s="453" t="str">
        <f aca="false">IF(G31="","",IF(G31=0,0,IF(G31&gt;0,(H31*G31))))</f>
        <v/>
      </c>
      <c r="J31" s="481" t="str">
        <f aca="false">IF(SUM(M31:M33)=0,"-",SUM(I31:I33)/SUM(M31:M33))</f>
        <v>-</v>
      </c>
      <c r="K31" s="146" t="s">
        <v>769</v>
      </c>
      <c r="L31" s="147" t="s">
        <v>749</v>
      </c>
      <c r="M31" s="118" t="str">
        <f aca="false">IF(F31="NA","No aplica",H31)</f>
        <v>No aplica</v>
      </c>
    </row>
    <row r="32" s="99" customFormat="true" ht="34.5" hidden="false" customHeight="true" outlineLevel="0" collapsed="false">
      <c r="B32" s="718"/>
      <c r="C32" s="437"/>
      <c r="D32" s="482" t="s">
        <v>781</v>
      </c>
      <c r="E32" s="483" t="s">
        <v>746</v>
      </c>
      <c r="F32" s="158" t="s">
        <v>747</v>
      </c>
      <c r="G32" s="484" t="str">
        <f aca="false">IF(F32="NA","",IF(F32="SI",1,0))</f>
        <v/>
      </c>
      <c r="H32" s="483" t="n">
        <v>30</v>
      </c>
      <c r="I32" s="486" t="str">
        <f aca="false">IF(G32="","",IF(G32=0,0,IF(G32&gt;0,(H32*G32))))</f>
        <v/>
      </c>
      <c r="J32" s="481"/>
      <c r="K32" s="146" t="s">
        <v>769</v>
      </c>
      <c r="L32" s="147" t="s">
        <v>749</v>
      </c>
      <c r="M32" s="118" t="str">
        <f aca="false">IF(F32="NA","No aplica",H32)</f>
        <v>No aplica</v>
      </c>
    </row>
    <row r="33" s="99" customFormat="true" ht="34.5" hidden="false" customHeight="true" outlineLevel="0" collapsed="false">
      <c r="B33" s="718"/>
      <c r="C33" s="437"/>
      <c r="D33" s="454" t="s">
        <v>782</v>
      </c>
      <c r="E33" s="455" t="s">
        <v>746</v>
      </c>
      <c r="F33" s="131" t="s">
        <v>747</v>
      </c>
      <c r="G33" s="456" t="str">
        <f aca="false">IF(F33="NA","",IF(F33="SI",1,0))</f>
        <v/>
      </c>
      <c r="H33" s="455" t="n">
        <v>40</v>
      </c>
      <c r="I33" s="458" t="str">
        <f aca="false">IF(G33="","",IF(G33=0,0,IF(G33&gt;0,(H33*G33))))</f>
        <v/>
      </c>
      <c r="J33" s="481"/>
      <c r="K33" s="146" t="s">
        <v>769</v>
      </c>
      <c r="L33" s="147" t="s">
        <v>749</v>
      </c>
      <c r="M33" s="118" t="str">
        <f aca="false">IF(F33="NA","No aplica",H33)</f>
        <v>No aplica</v>
      </c>
    </row>
    <row r="34" s="99" customFormat="true" ht="50.25" hidden="false" customHeight="true" outlineLevel="0" collapsed="false">
      <c r="B34" s="179" t="s">
        <v>783</v>
      </c>
      <c r="C34" s="490" t="s">
        <v>114</v>
      </c>
      <c r="D34" s="489" t="s">
        <v>784</v>
      </c>
      <c r="E34" s="490" t="s">
        <v>746</v>
      </c>
      <c r="F34" s="162" t="s">
        <v>747</v>
      </c>
      <c r="G34" s="491" t="str">
        <f aca="false">IF(F34="NA","",IF(F34="SI",1,0))</f>
        <v/>
      </c>
      <c r="H34" s="490" t="n">
        <v>100</v>
      </c>
      <c r="I34" s="492" t="str">
        <f aca="false">IF(G34="","",IF(G34=0,0,IF(G34&gt;0,(H34*G34))))</f>
        <v/>
      </c>
      <c r="J34" s="493" t="str">
        <f aca="false">IF(SUM(M34)=0,"-",SUM(I34)/SUM(M34))</f>
        <v>-</v>
      </c>
      <c r="K34" s="146" t="s">
        <v>769</v>
      </c>
      <c r="L34" s="147" t="s">
        <v>785</v>
      </c>
      <c r="M34" s="118" t="str">
        <f aca="false">IF(F34="NA","No aplica",H34)</f>
        <v>No aplica</v>
      </c>
    </row>
    <row r="35" s="99" customFormat="true" ht="50.25" hidden="false" customHeight="true" outlineLevel="0" collapsed="false">
      <c r="B35" s="718" t="s">
        <v>786</v>
      </c>
      <c r="C35" s="437" t="s">
        <v>779</v>
      </c>
      <c r="D35" s="436" t="s">
        <v>787</v>
      </c>
      <c r="E35" s="437" t="s">
        <v>746</v>
      </c>
      <c r="F35" s="110" t="s">
        <v>747</v>
      </c>
      <c r="G35" s="494" t="str">
        <f aca="false">IF(F35="NA","",IF(F35="SI",1,0))</f>
        <v/>
      </c>
      <c r="H35" s="437" t="n">
        <v>100</v>
      </c>
      <c r="I35" s="435" t="str">
        <f aca="false">IF(G35="","",IF(G35=0,0,IF(G35&gt;0,(H35*G35))))</f>
        <v/>
      </c>
      <c r="J35" s="481" t="str">
        <f aca="false">IF(SUM(M35)=0,"-",SUM(I35)/SUM(M35))</f>
        <v>-</v>
      </c>
      <c r="K35" s="146" t="s">
        <v>749</v>
      </c>
      <c r="L35" s="147" t="s">
        <v>749</v>
      </c>
      <c r="M35" s="118" t="str">
        <f aca="false">IF(F35="NA","No aplica",H35)</f>
        <v>No aplica</v>
      </c>
    </row>
    <row r="36" s="99" customFormat="true" ht="42" hidden="false" customHeight="true" outlineLevel="0" collapsed="false">
      <c r="B36" s="722" t="s">
        <v>788</v>
      </c>
      <c r="C36" s="723" t="s">
        <v>114</v>
      </c>
      <c r="D36" s="461" t="s">
        <v>789</v>
      </c>
      <c r="E36" s="462" t="s">
        <v>790</v>
      </c>
      <c r="F36" s="170" t="s">
        <v>747</v>
      </c>
      <c r="G36" s="451" t="str">
        <f aca="false">IF(F36="Na","",F36)</f>
        <v/>
      </c>
      <c r="H36" s="462" t="n">
        <v>50</v>
      </c>
      <c r="I36" s="464" t="str">
        <f aca="false">IF(G36="","",IF(G36=0,0,IF(G36&gt;0,(H36*G36))))</f>
        <v/>
      </c>
      <c r="J36" s="441" t="str">
        <f aca="false">IF(SUM(M36:M38)=0,"-",SUM(I36:I38)/SUM(M36:M38))</f>
        <v>-</v>
      </c>
      <c r="K36" s="146" t="s">
        <v>749</v>
      </c>
      <c r="L36" s="147" t="s">
        <v>749</v>
      </c>
      <c r="M36" s="118" t="str">
        <f aca="false">IF(F36="NA","No aplica",H36)</f>
        <v>No aplica</v>
      </c>
    </row>
    <row r="37" s="99" customFormat="true" ht="42" hidden="false" customHeight="true" outlineLevel="0" collapsed="false">
      <c r="B37" s="722"/>
      <c r="C37" s="723"/>
      <c r="D37" s="471" t="s">
        <v>791</v>
      </c>
      <c r="E37" s="467" t="s">
        <v>792</v>
      </c>
      <c r="F37" s="171" t="s">
        <v>747</v>
      </c>
      <c r="G37" s="484" t="str">
        <f aca="false">IF(F37="Na","",F37)</f>
        <v/>
      </c>
      <c r="H37" s="467" t="n">
        <v>50</v>
      </c>
      <c r="I37" s="470" t="str">
        <f aca="false">IF(G37="","",IF(G37=0,0,IF(G37&gt;0,(H37*G37))))</f>
        <v/>
      </c>
      <c r="J37" s="441"/>
      <c r="K37" s="146" t="s">
        <v>749</v>
      </c>
      <c r="L37" s="147" t="s">
        <v>749</v>
      </c>
      <c r="M37" s="118" t="str">
        <f aca="false">IF(F37="NA","No aplica",H37)</f>
        <v>No aplica</v>
      </c>
    </row>
    <row r="38" s="99" customFormat="true" ht="42" hidden="false" customHeight="true" outlineLevel="0" collapsed="false">
      <c r="M38" s="150"/>
    </row>
    <row r="39" customFormat="false" ht="15" hidden="false" customHeight="false" outlineLevel="0" collapsed="false">
      <c r="H39" s="724"/>
      <c r="I39" s="724"/>
    </row>
    <row r="40" customFormat="false" ht="29.1" hidden="false" customHeight="false" outlineLevel="0" collapsed="false">
      <c r="D40" s="268"/>
      <c r="E40" s="725" t="n">
        <v>0</v>
      </c>
      <c r="F40" s="725"/>
      <c r="G40" s="725"/>
      <c r="H40" s="726"/>
    </row>
    <row r="41" customFormat="false" ht="21.75" hidden="false" customHeight="true" outlineLevel="0" collapsed="false">
      <c r="E41" s="177" t="s">
        <v>744</v>
      </c>
      <c r="F41" s="178" t="str">
        <f aca="false">J16</f>
        <v>-</v>
      </c>
      <c r="G41" s="178"/>
    </row>
    <row r="42" customFormat="false" ht="21.75" hidden="false" customHeight="true" outlineLevel="0" collapsed="false">
      <c r="E42" s="179" t="s">
        <v>750</v>
      </c>
      <c r="F42" s="180" t="str">
        <f aca="false">J17</f>
        <v>-</v>
      </c>
      <c r="G42" s="180"/>
    </row>
    <row r="43" customFormat="false" ht="21.75" hidden="false" customHeight="true" outlineLevel="0" collapsed="false">
      <c r="E43" s="181" t="s">
        <v>754</v>
      </c>
      <c r="F43" s="182" t="str">
        <f aca="false">J18</f>
        <v>-</v>
      </c>
      <c r="G43" s="182"/>
      <c r="H43" s="69"/>
      <c r="J43" s="70"/>
    </row>
    <row r="44" customFormat="false" ht="21.75" hidden="false" customHeight="true" outlineLevel="0" collapsed="false">
      <c r="E44" s="179" t="s">
        <v>759</v>
      </c>
      <c r="F44" s="180" t="str">
        <f aca="false">J20</f>
        <v>-</v>
      </c>
      <c r="G44" s="180"/>
      <c r="H44" s="69"/>
      <c r="J44" s="70"/>
    </row>
    <row r="45" customFormat="false" ht="21.75" hidden="false" customHeight="true" outlineLevel="0" collapsed="false">
      <c r="E45" s="181" t="s">
        <v>793</v>
      </c>
      <c r="F45" s="182" t="str">
        <f aca="false">J31</f>
        <v>-</v>
      </c>
      <c r="G45" s="182"/>
      <c r="H45" s="69"/>
      <c r="J45" s="70"/>
    </row>
    <row r="46" customFormat="false" ht="21.75" hidden="false" customHeight="true" outlineLevel="0" collapsed="false">
      <c r="E46" s="179" t="s">
        <v>783</v>
      </c>
      <c r="F46" s="180" t="str">
        <f aca="false">J34</f>
        <v>-</v>
      </c>
      <c r="G46" s="180"/>
      <c r="H46" s="69"/>
      <c r="J46" s="70"/>
    </row>
    <row r="47" customFormat="false" ht="21.75" hidden="false" customHeight="true" outlineLevel="0" collapsed="false">
      <c r="E47" s="181" t="s">
        <v>786</v>
      </c>
      <c r="F47" s="182" t="str">
        <f aca="false">J35</f>
        <v>-</v>
      </c>
      <c r="G47" s="182"/>
      <c r="H47" s="69"/>
      <c r="J47" s="70"/>
    </row>
    <row r="48" customFormat="false" ht="21.75" hidden="false" customHeight="true" outlineLevel="0" collapsed="false">
      <c r="E48" s="183" t="s">
        <v>788</v>
      </c>
      <c r="F48" s="184" t="str">
        <f aca="false">J36</f>
        <v>-</v>
      </c>
      <c r="G48" s="184"/>
      <c r="H48" s="69"/>
      <c r="J48" s="70"/>
    </row>
    <row r="49" customFormat="false" ht="38.25" hidden="false" customHeight="true" outlineLevel="0" collapsed="false">
      <c r="E49" s="727" t="s">
        <v>794</v>
      </c>
      <c r="F49" s="289" t="str">
        <f aca="false">IF(COUNT(F41:F48)&gt;0,AVERAGE(F41:F48),"-")</f>
        <v>-</v>
      </c>
      <c r="G49" s="289"/>
      <c r="H49" s="69"/>
      <c r="J49" s="70"/>
    </row>
  </sheetData>
  <mergeCells count="59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5"/>
    <mergeCell ref="E11:E15"/>
    <mergeCell ref="H11:H15"/>
    <mergeCell ref="I11:I15"/>
    <mergeCell ref="J11:J15"/>
    <mergeCell ref="K11:K15"/>
    <mergeCell ref="L11:L15"/>
    <mergeCell ref="B18:B19"/>
    <mergeCell ref="C18:C19"/>
    <mergeCell ref="J18:J19"/>
    <mergeCell ref="B20:B30"/>
    <mergeCell ref="C20:C29"/>
    <mergeCell ref="J20:J30"/>
    <mergeCell ref="D21:D22"/>
    <mergeCell ref="E21:E22"/>
    <mergeCell ref="F21:F22"/>
    <mergeCell ref="G21:G22"/>
    <mergeCell ref="H21:H22"/>
    <mergeCell ref="I21:I22"/>
    <mergeCell ref="K21:K22"/>
    <mergeCell ref="L21:L22"/>
    <mergeCell ref="M21:M22"/>
    <mergeCell ref="D24:D25"/>
    <mergeCell ref="E24:E25"/>
    <mergeCell ref="F24:F25"/>
    <mergeCell ref="G24:G25"/>
    <mergeCell ref="H24:H25"/>
    <mergeCell ref="I24:I25"/>
    <mergeCell ref="M24:M25"/>
    <mergeCell ref="B31:B33"/>
    <mergeCell ref="C31:C33"/>
    <mergeCell ref="J31:J33"/>
    <mergeCell ref="B36:B37"/>
    <mergeCell ref="C36:C37"/>
    <mergeCell ref="J36:J37"/>
    <mergeCell ref="E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</mergeCells>
  <conditionalFormatting sqref="G25">
    <cfRule type="cellIs" priority="2" operator="lessThan" aboveAverage="0" equalAverage="0" bottom="0" percent="0" rank="0" text="" dxfId="74">
      <formula>0.9</formula>
    </cfRule>
    <cfRule type="cellIs" priority="3" operator="between" aboveAverage="0" equalAverage="0" bottom="0" percent="0" rank="0" text="" dxfId="75">
      <formula>0.949</formula>
      <formula>0.9</formula>
    </cfRule>
    <cfRule type="cellIs" priority="4" operator="greaterThan" aboveAverage="0" equalAverage="0" bottom="0" percent="0" rank="0" text="" dxfId="76">
      <formula>0.949</formula>
    </cfRule>
  </conditionalFormatting>
  <conditionalFormatting sqref="J20:J30">
    <cfRule type="cellIs" priority="5" operator="greaterThan" aboveAverage="0" equalAverage="0" bottom="0" percent="0" rank="0" text="" dxfId="77">
      <formula>0.949</formula>
    </cfRule>
    <cfRule type="cellIs" priority="6" operator="between" aboveAverage="0" equalAverage="0" bottom="0" percent="0" rank="0" text="" dxfId="78">
      <formula>0.949</formula>
      <formula>0.9</formula>
    </cfRule>
    <cfRule type="cellIs" priority="7" operator="lessThan" aboveAverage="0" equalAverage="0" bottom="0" percent="0" rank="0" text="" dxfId="79">
      <formula>0.9</formula>
    </cfRule>
  </conditionalFormatting>
  <conditionalFormatting sqref="G26:G37 G16:G21 G23:G24">
    <cfRule type="cellIs" priority="8" operator="lessThan" aboveAverage="0" equalAverage="0" bottom="0" percent="0" rank="0" text="" dxfId="80">
      <formula>0.9</formula>
    </cfRule>
    <cfRule type="cellIs" priority="9" operator="between" aboveAverage="0" equalAverage="0" bottom="0" percent="0" rank="0" text="" dxfId="81">
      <formula>0.949</formula>
      <formula>0.9</formula>
    </cfRule>
    <cfRule type="cellIs" priority="10" operator="greaterThan" aboveAverage="0" equalAverage="0" bottom="0" percent="0" rank="0" text="" dxfId="82">
      <formula>0.949</formula>
    </cfRule>
  </conditionalFormatting>
  <conditionalFormatting sqref="J31:J36 J16:J19">
    <cfRule type="cellIs" priority="11" operator="greaterThan" aboveAverage="0" equalAverage="0" bottom="0" percent="0" rank="0" text="" dxfId="83">
      <formula>0.949</formula>
    </cfRule>
    <cfRule type="cellIs" priority="12" operator="between" aboveAverage="0" equalAverage="0" bottom="0" percent="0" rank="0" text="" dxfId="84">
      <formula>0.949</formula>
      <formula>0.9</formula>
    </cfRule>
    <cfRule type="cellIs" priority="13" operator="lessThan" aboveAverage="0" equalAverage="0" bottom="0" percent="0" rank="0" text="" dxfId="85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100" firstPageNumber="1" fitToWidth="1" fitToHeight="0" pageOrder="overThenDown" orientation="portrait" blackAndWhite="false" draft="false" cellComments="none" useFirstPageNumber="tru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rowBreaks count="1" manualBreakCount="1">
    <brk id="82" man="true" max="16383" min="0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AMJ82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S33" activeCellId="0" sqref="S33"/>
    </sheetView>
  </sheetViews>
  <sheetFormatPr defaultColWidth="12.7421875" defaultRowHeight="15" zeroHeight="false" outlineLevelRow="0" outlineLevelCol="0"/>
  <cols>
    <col collapsed="false" customWidth="true" hidden="false" outlineLevel="0" max="1" min="1" style="187" width="14.57"/>
    <col collapsed="false" customWidth="true" hidden="false" outlineLevel="0" max="2" min="2" style="187" width="14.01"/>
    <col collapsed="false" customWidth="true" hidden="false" outlineLevel="0" max="3" min="3" style="187" width="15.57"/>
    <col collapsed="false" customWidth="true" hidden="false" outlineLevel="0" max="8" min="4" style="187" width="9.29"/>
    <col collapsed="false" customWidth="true" hidden="false" outlineLevel="0" max="9" min="9" style="187" width="12.57"/>
    <col collapsed="false" customWidth="true" hidden="false" outlineLevel="0" max="17" min="10" style="187" width="9.29"/>
    <col collapsed="false" customWidth="true" hidden="false" outlineLevel="0" max="18" min="18" style="187" width="20.71"/>
    <col collapsed="false" customWidth="true" hidden="false" outlineLevel="0" max="19" min="19" style="187" width="15.29"/>
    <col collapsed="false" customWidth="true" hidden="false" outlineLevel="0" max="20" min="20" style="187" width="13.14"/>
    <col collapsed="false" customWidth="true" hidden="false" outlineLevel="0" max="22" min="21" style="187" width="14.57"/>
    <col collapsed="false" customWidth="true" hidden="false" outlineLevel="0" max="23" min="23" style="187" width="12.42"/>
    <col collapsed="false" customWidth="true" hidden="false" outlineLevel="0" max="24" min="24" style="187" width="15.29"/>
    <col collapsed="false" customWidth="true" hidden="false" outlineLevel="0" max="28" min="25" style="187" width="12.42"/>
    <col collapsed="false" customWidth="true" hidden="false" outlineLevel="0" max="29" min="29" style="187" width="13.7"/>
    <col collapsed="false" customWidth="true" hidden="false" outlineLevel="0" max="32" min="30" style="187" width="12.42"/>
    <col collapsed="false" customWidth="true" hidden="false" outlineLevel="0" max="33" min="33" style="187" width="23.42"/>
    <col collapsed="false" customWidth="true" hidden="false" outlineLevel="0" max="34" min="34" style="187" width="61.58"/>
    <col collapsed="false" customWidth="true" hidden="false" outlineLevel="0" max="35" min="35" style="187" width="50.57"/>
    <col collapsed="false" customWidth="true" hidden="false" outlineLevel="0" max="36" min="36" style="187" width="16.87"/>
    <col collapsed="false" customWidth="true" hidden="false" outlineLevel="0" max="247" min="37" style="187" width="11.3"/>
    <col collapsed="false" customWidth="true" hidden="false" outlineLevel="0" max="1025" min="1023" style="0" width="9"/>
  </cols>
  <sheetData>
    <row r="1" s="190" customFormat="true" ht="51.75" hidden="false" customHeight="true" outlineLevel="0" collapsed="false">
      <c r="A1" s="71"/>
      <c r="B1" s="71"/>
      <c r="C1" s="71"/>
      <c r="D1" s="188" t="s">
        <v>795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361" t="s">
        <v>796</v>
      </c>
      <c r="AI1" s="361"/>
      <c r="AJ1" s="361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361" t="s">
        <v>2</v>
      </c>
      <c r="AI2" s="361"/>
      <c r="AJ2" s="361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361" t="s">
        <v>5</v>
      </c>
      <c r="AI3" s="361"/>
      <c r="AJ3" s="361"/>
    </row>
    <row r="4" s="649" customFormat="true" ht="24" hidden="false" customHeight="true" outlineLevel="0" collapsed="false">
      <c r="A4" s="193"/>
      <c r="B4" s="193"/>
      <c r="C4" s="191" t="s">
        <v>797</v>
      </c>
      <c r="D4" s="192" t="str">
        <f aca="false">Inf!D6</f>
        <v>Infantiles</v>
      </c>
      <c r="E4" s="192"/>
      <c r="F4" s="191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4" t="s">
        <v>798</v>
      </c>
      <c r="S4" s="194"/>
      <c r="T4" s="194"/>
      <c r="U4" s="194"/>
      <c r="V4" s="195"/>
      <c r="W4" s="196" t="n">
        <v>271</v>
      </c>
      <c r="X4" s="196"/>
      <c r="Y4" s="196"/>
      <c r="Z4" s="196"/>
      <c r="AA4" s="193"/>
      <c r="AB4" s="193"/>
      <c r="AC4" s="193"/>
      <c r="AD4" s="193"/>
      <c r="AE4" s="362" t="s">
        <v>713</v>
      </c>
      <c r="AF4" s="362"/>
      <c r="AG4" s="728"/>
      <c r="AH4" s="364"/>
      <c r="AI4" s="200"/>
      <c r="AJ4" s="200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  <c r="BN4" s="193"/>
      <c r="BO4" s="193"/>
      <c r="BP4" s="193"/>
      <c r="BQ4" s="193"/>
      <c r="BR4" s="193"/>
      <c r="BS4" s="193"/>
      <c r="BT4" s="193"/>
      <c r="BU4" s="193"/>
      <c r="BV4" s="193"/>
      <c r="BW4" s="193"/>
      <c r="BX4" s="193"/>
      <c r="BY4" s="193"/>
      <c r="BZ4" s="193"/>
      <c r="CA4" s="193"/>
      <c r="CB4" s="193"/>
      <c r="CC4" s="193"/>
      <c r="CD4" s="193"/>
      <c r="CE4" s="193"/>
      <c r="CF4" s="193"/>
      <c r="CG4" s="193"/>
      <c r="CH4" s="193"/>
      <c r="CI4" s="193"/>
      <c r="CJ4" s="193"/>
      <c r="CK4" s="193"/>
      <c r="CL4" s="193"/>
      <c r="CM4" s="193"/>
      <c r="CN4" s="193"/>
      <c r="CO4" s="193"/>
      <c r="CP4" s="193"/>
      <c r="CQ4" s="193"/>
      <c r="CR4" s="193"/>
      <c r="CS4" s="193"/>
      <c r="CT4" s="193"/>
      <c r="CU4" s="193"/>
      <c r="CV4" s="193"/>
      <c r="CW4" s="193"/>
      <c r="CX4" s="193"/>
      <c r="CY4" s="193"/>
      <c r="CZ4" s="193"/>
      <c r="DA4" s="193"/>
      <c r="DB4" s="193"/>
      <c r="DC4" s="193"/>
      <c r="DD4" s="193"/>
      <c r="DE4" s="193"/>
      <c r="DF4" s="193"/>
      <c r="DG4" s="193"/>
      <c r="DH4" s="193"/>
      <c r="DI4" s="193"/>
      <c r="DJ4" s="193"/>
      <c r="DK4" s="193"/>
      <c r="DL4" s="193"/>
      <c r="DM4" s="193"/>
      <c r="DN4" s="193"/>
      <c r="DO4" s="193"/>
      <c r="DP4" s="193"/>
      <c r="DQ4" s="193"/>
      <c r="DR4" s="193"/>
      <c r="DS4" s="193"/>
      <c r="DT4" s="193"/>
      <c r="DU4" s="193"/>
      <c r="DV4" s="193"/>
      <c r="DW4" s="193"/>
      <c r="DX4" s="193"/>
      <c r="DY4" s="193"/>
      <c r="DZ4" s="193"/>
      <c r="EA4" s="193"/>
      <c r="EB4" s="193"/>
      <c r="EC4" s="193"/>
      <c r="ED4" s="193"/>
      <c r="EE4" s="193"/>
      <c r="EF4" s="193"/>
      <c r="EG4" s="193"/>
      <c r="EH4" s="193"/>
      <c r="EI4" s="193"/>
      <c r="EJ4" s="193"/>
      <c r="EK4" s="193"/>
      <c r="EL4" s="193"/>
      <c r="EM4" s="193"/>
      <c r="EN4" s="193"/>
      <c r="EO4" s="193"/>
      <c r="EP4" s="193"/>
      <c r="EQ4" s="193"/>
      <c r="ER4" s="193"/>
      <c r="ES4" s="193"/>
      <c r="ET4" s="193"/>
      <c r="EU4" s="193"/>
      <c r="EV4" s="193"/>
      <c r="EW4" s="193"/>
      <c r="EX4" s="193"/>
      <c r="EY4" s="193"/>
      <c r="EZ4" s="193"/>
      <c r="FA4" s="193"/>
      <c r="FB4" s="193"/>
      <c r="FC4" s="193"/>
      <c r="FD4" s="193"/>
      <c r="FE4" s="193"/>
      <c r="FF4" s="193"/>
      <c r="FG4" s="193"/>
      <c r="FH4" s="193"/>
      <c r="FI4" s="193"/>
      <c r="FJ4" s="193"/>
      <c r="FK4" s="193"/>
      <c r="FL4" s="193"/>
      <c r="FM4" s="193"/>
      <c r="FN4" s="193"/>
      <c r="FO4" s="193"/>
      <c r="FP4" s="193"/>
      <c r="FQ4" s="193"/>
      <c r="FR4" s="193"/>
      <c r="FS4" s="193"/>
      <c r="FT4" s="193"/>
      <c r="FU4" s="193"/>
      <c r="FV4" s="193"/>
      <c r="FW4" s="193"/>
      <c r="FX4" s="193"/>
      <c r="FY4" s="193"/>
      <c r="FZ4" s="193"/>
      <c r="GA4" s="193"/>
      <c r="GB4" s="193"/>
      <c r="GC4" s="193"/>
      <c r="GD4" s="193"/>
      <c r="GE4" s="193"/>
      <c r="GF4" s="193"/>
      <c r="GG4" s="193"/>
      <c r="GH4" s="193"/>
      <c r="GI4" s="193"/>
      <c r="GJ4" s="193"/>
      <c r="GK4" s="193"/>
      <c r="GL4" s="193"/>
      <c r="GM4" s="193"/>
      <c r="GN4" s="193"/>
      <c r="GO4" s="193"/>
      <c r="GP4" s="193"/>
      <c r="GQ4" s="193"/>
      <c r="GR4" s="193"/>
      <c r="GS4" s="193"/>
      <c r="GT4" s="193"/>
      <c r="GU4" s="193"/>
      <c r="GV4" s="193"/>
      <c r="GW4" s="193"/>
      <c r="GX4" s="193"/>
      <c r="GY4" s="193"/>
      <c r="GZ4" s="193"/>
      <c r="HA4" s="193"/>
      <c r="HB4" s="193"/>
      <c r="HC4" s="193"/>
      <c r="HD4" s="193"/>
      <c r="HE4" s="193"/>
      <c r="HF4" s="193"/>
      <c r="HG4" s="193"/>
      <c r="HH4" s="193"/>
      <c r="HI4" s="193"/>
      <c r="HJ4" s="193"/>
      <c r="HK4" s="193"/>
      <c r="HL4" s="193"/>
      <c r="HM4" s="193"/>
      <c r="HN4" s="193"/>
      <c r="HO4" s="193"/>
      <c r="HP4" s="193"/>
      <c r="HQ4" s="193"/>
      <c r="HR4" s="193"/>
      <c r="HS4" s="193"/>
      <c r="HT4" s="193"/>
      <c r="HU4" s="193"/>
      <c r="HV4" s="193"/>
      <c r="HW4" s="193"/>
      <c r="HX4" s="193"/>
      <c r="HY4" s="193"/>
      <c r="HZ4" s="193"/>
      <c r="IA4" s="193"/>
      <c r="IB4" s="193"/>
      <c r="IC4" s="193"/>
      <c r="ID4" s="193"/>
      <c r="IE4" s="193"/>
      <c r="IF4" s="193"/>
      <c r="IG4" s="193"/>
      <c r="IH4" s="193"/>
      <c r="II4" s="193"/>
      <c r="IJ4" s="193"/>
      <c r="IK4" s="193"/>
      <c r="IL4" s="193"/>
      <c r="IM4" s="193"/>
    </row>
    <row r="5" s="649" customFormat="true" ht="24" hidden="false" customHeight="true" outlineLevel="0" collapsed="false">
      <c r="A5" s="193"/>
      <c r="B5" s="193"/>
      <c r="C5" s="201" t="s">
        <v>799</v>
      </c>
      <c r="D5" s="192" t="str">
        <f aca="false">Inf!D7</f>
        <v>Hazminda Garcia</v>
      </c>
      <c r="E5" s="192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4" t="s">
        <v>800</v>
      </c>
      <c r="S5" s="194"/>
      <c r="T5" s="194"/>
      <c r="U5" s="194"/>
      <c r="V5" s="195"/>
      <c r="W5" s="202" t="n">
        <f aca="false">Inf!F15</f>
        <v>0</v>
      </c>
      <c r="X5" s="202"/>
      <c r="Y5" s="202"/>
      <c r="Z5" s="202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  <c r="BM5" s="193"/>
      <c r="BN5" s="193"/>
      <c r="BO5" s="193"/>
      <c r="BP5" s="193"/>
      <c r="BQ5" s="193"/>
      <c r="BR5" s="193"/>
      <c r="BS5" s="193"/>
      <c r="BT5" s="193"/>
      <c r="BU5" s="193"/>
      <c r="BV5" s="193"/>
      <c r="BW5" s="193"/>
      <c r="BX5" s="193"/>
      <c r="BY5" s="193"/>
      <c r="BZ5" s="193"/>
      <c r="CA5" s="193"/>
      <c r="CB5" s="193"/>
      <c r="CC5" s="193"/>
      <c r="CD5" s="193"/>
      <c r="CE5" s="193"/>
      <c r="CF5" s="193"/>
      <c r="CG5" s="193"/>
      <c r="CH5" s="193"/>
      <c r="CI5" s="193"/>
      <c r="CJ5" s="193"/>
      <c r="CK5" s="193"/>
      <c r="CL5" s="193"/>
      <c r="CM5" s="193"/>
      <c r="CN5" s="193"/>
      <c r="CO5" s="193"/>
      <c r="CP5" s="193"/>
      <c r="CQ5" s="193"/>
      <c r="CR5" s="193"/>
      <c r="CS5" s="193"/>
      <c r="CT5" s="193"/>
      <c r="CU5" s="193"/>
      <c r="CV5" s="193"/>
      <c r="CW5" s="193"/>
      <c r="CX5" s="193"/>
      <c r="CY5" s="193"/>
      <c r="CZ5" s="193"/>
      <c r="DA5" s="193"/>
      <c r="DB5" s="193"/>
      <c r="DC5" s="193"/>
      <c r="DD5" s="193"/>
      <c r="DE5" s="193"/>
      <c r="DF5" s="193"/>
      <c r="DG5" s="193"/>
      <c r="DH5" s="193"/>
      <c r="DI5" s="193"/>
      <c r="DJ5" s="193"/>
      <c r="DK5" s="193"/>
      <c r="DL5" s="193"/>
      <c r="DM5" s="193"/>
      <c r="DN5" s="193"/>
      <c r="DO5" s="193"/>
      <c r="DP5" s="193"/>
      <c r="DQ5" s="193"/>
      <c r="DR5" s="193"/>
      <c r="DS5" s="193"/>
      <c r="DT5" s="193"/>
      <c r="DU5" s="193"/>
      <c r="DV5" s="193"/>
      <c r="DW5" s="193"/>
      <c r="DX5" s="193"/>
      <c r="DY5" s="193"/>
      <c r="DZ5" s="193"/>
      <c r="EA5" s="193"/>
      <c r="EB5" s="193"/>
      <c r="EC5" s="193"/>
      <c r="ED5" s="193"/>
      <c r="EE5" s="193"/>
      <c r="EF5" s="193"/>
      <c r="EG5" s="193"/>
      <c r="EH5" s="193"/>
      <c r="EI5" s="193"/>
      <c r="EJ5" s="193"/>
      <c r="EK5" s="193"/>
      <c r="EL5" s="193"/>
      <c r="EM5" s="193"/>
      <c r="EN5" s="193"/>
      <c r="EO5" s="193"/>
      <c r="EP5" s="193"/>
      <c r="EQ5" s="193"/>
      <c r="ER5" s="193"/>
      <c r="ES5" s="193"/>
      <c r="ET5" s="193"/>
      <c r="EU5" s="193"/>
      <c r="EV5" s="193"/>
      <c r="EW5" s="193"/>
      <c r="EX5" s="193"/>
      <c r="EY5" s="193"/>
      <c r="EZ5" s="193"/>
      <c r="FA5" s="193"/>
      <c r="FB5" s="193"/>
      <c r="FC5" s="193"/>
      <c r="FD5" s="193"/>
      <c r="FE5" s="193"/>
      <c r="FF5" s="193"/>
      <c r="FG5" s="193"/>
      <c r="FH5" s="193"/>
      <c r="FI5" s="193"/>
      <c r="FJ5" s="193"/>
      <c r="FK5" s="193"/>
      <c r="FL5" s="193"/>
      <c r="FM5" s="193"/>
      <c r="FN5" s="193"/>
      <c r="FO5" s="193"/>
      <c r="FP5" s="193"/>
      <c r="FQ5" s="193"/>
      <c r="FR5" s="193"/>
      <c r="FS5" s="193"/>
      <c r="FT5" s="193"/>
      <c r="FU5" s="193"/>
      <c r="FV5" s="193"/>
      <c r="FW5" s="193"/>
      <c r="FX5" s="193"/>
      <c r="FY5" s="193"/>
      <c r="FZ5" s="193"/>
      <c r="GA5" s="193"/>
      <c r="GB5" s="193"/>
      <c r="GC5" s="193"/>
      <c r="GD5" s="193"/>
      <c r="GE5" s="193"/>
      <c r="GF5" s="193"/>
      <c r="GG5" s="193"/>
      <c r="GH5" s="193"/>
      <c r="GI5" s="193"/>
      <c r="GJ5" s="193"/>
      <c r="GK5" s="193"/>
      <c r="GL5" s="193"/>
      <c r="GM5" s="193"/>
      <c r="GN5" s="193"/>
      <c r="GO5" s="193"/>
      <c r="GP5" s="193"/>
      <c r="GQ5" s="193"/>
      <c r="GR5" s="193"/>
      <c r="GS5" s="193"/>
      <c r="GT5" s="193"/>
      <c r="GU5" s="193"/>
      <c r="GV5" s="193"/>
      <c r="GW5" s="193"/>
      <c r="GX5" s="193"/>
      <c r="GY5" s="193"/>
      <c r="GZ5" s="193"/>
      <c r="HA5" s="193"/>
      <c r="HB5" s="193"/>
      <c r="HC5" s="193"/>
      <c r="HD5" s="193"/>
      <c r="HE5" s="193"/>
      <c r="HF5" s="193"/>
      <c r="HG5" s="193"/>
      <c r="HH5" s="193"/>
      <c r="HI5" s="193"/>
      <c r="HJ5" s="193"/>
      <c r="HK5" s="193"/>
      <c r="HL5" s="193"/>
      <c r="HM5" s="193"/>
      <c r="HN5" s="193"/>
      <c r="HO5" s="193"/>
      <c r="HP5" s="193"/>
      <c r="HQ5" s="193"/>
      <c r="HR5" s="193"/>
      <c r="HS5" s="193"/>
      <c r="HT5" s="193"/>
      <c r="HU5" s="193"/>
      <c r="HV5" s="193"/>
      <c r="HW5" s="193"/>
      <c r="HX5" s="193"/>
      <c r="HY5" s="193"/>
      <c r="HZ5" s="193"/>
      <c r="IA5" s="193"/>
      <c r="IB5" s="193"/>
      <c r="IC5" s="193"/>
      <c r="ID5" s="193"/>
      <c r="IE5" s="193"/>
      <c r="IF5" s="193"/>
      <c r="IG5" s="193"/>
      <c r="IH5" s="193"/>
      <c r="II5" s="193"/>
      <c r="IJ5" s="193"/>
      <c r="IK5" s="193"/>
      <c r="IL5" s="193"/>
      <c r="IM5" s="193"/>
    </row>
    <row r="6" s="195" customFormat="true" ht="24" hidden="false" customHeight="true" outlineLevel="0" collapsed="false">
      <c r="A6" s="193"/>
      <c r="B6" s="193"/>
      <c r="C6" s="193"/>
      <c r="D6" s="193"/>
      <c r="E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4" t="s">
        <v>801</v>
      </c>
      <c r="S6" s="194"/>
      <c r="T6" s="194"/>
      <c r="U6" s="194"/>
      <c r="V6" s="193"/>
      <c r="W6" s="202" t="n">
        <f aca="false">B31</f>
        <v>1917</v>
      </c>
      <c r="X6" s="202"/>
      <c r="Y6" s="202"/>
      <c r="Z6" s="202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3"/>
      <c r="BK6" s="193"/>
      <c r="BL6" s="193"/>
      <c r="BM6" s="193"/>
      <c r="BN6" s="193"/>
      <c r="BO6" s="193"/>
      <c r="BP6" s="193"/>
      <c r="BQ6" s="193"/>
      <c r="BR6" s="193"/>
      <c r="BS6" s="193"/>
      <c r="BT6" s="193"/>
      <c r="BU6" s="193"/>
      <c r="BV6" s="193"/>
      <c r="BW6" s="193"/>
      <c r="BX6" s="193"/>
      <c r="BY6" s="193"/>
      <c r="BZ6" s="193"/>
      <c r="CA6" s="193"/>
      <c r="CB6" s="193"/>
      <c r="CC6" s="193"/>
      <c r="CD6" s="193"/>
      <c r="CE6" s="193"/>
      <c r="CF6" s="193"/>
      <c r="CG6" s="193"/>
      <c r="CH6" s="193"/>
      <c r="CI6" s="193"/>
      <c r="CJ6" s="193"/>
      <c r="CK6" s="193"/>
      <c r="CL6" s="193"/>
      <c r="CM6" s="193"/>
      <c r="CN6" s="193"/>
      <c r="CO6" s="193"/>
      <c r="CP6" s="193"/>
      <c r="CQ6" s="193"/>
      <c r="CR6" s="193"/>
      <c r="CS6" s="193"/>
      <c r="CT6" s="193"/>
      <c r="CU6" s="193"/>
      <c r="CV6" s="193"/>
      <c r="CW6" s="193"/>
      <c r="CX6" s="193"/>
      <c r="CY6" s="193"/>
      <c r="CZ6" s="193"/>
      <c r="DA6" s="193"/>
      <c r="DB6" s="193"/>
      <c r="DC6" s="193"/>
      <c r="DD6" s="193"/>
      <c r="DE6" s="193"/>
      <c r="DF6" s="193"/>
      <c r="DG6" s="193"/>
      <c r="DH6" s="193"/>
      <c r="DI6" s="193"/>
      <c r="DJ6" s="193"/>
      <c r="DK6" s="193"/>
      <c r="DL6" s="193"/>
      <c r="DM6" s="193"/>
      <c r="DN6" s="193"/>
      <c r="DO6" s="193"/>
      <c r="DP6" s="193"/>
      <c r="DQ6" s="193"/>
      <c r="DR6" s="193"/>
      <c r="DS6" s="193"/>
      <c r="DT6" s="193"/>
      <c r="DU6" s="193"/>
      <c r="DV6" s="193"/>
      <c r="DW6" s="193"/>
      <c r="DX6" s="193"/>
      <c r="DY6" s="193"/>
      <c r="DZ6" s="193"/>
      <c r="EA6" s="193"/>
      <c r="EB6" s="193"/>
      <c r="EC6" s="193"/>
      <c r="ED6" s="193"/>
      <c r="EE6" s="193"/>
      <c r="EF6" s="193"/>
      <c r="EG6" s="193"/>
      <c r="EH6" s="193"/>
      <c r="EI6" s="193"/>
      <c r="EJ6" s="193"/>
      <c r="EK6" s="193"/>
      <c r="EL6" s="193"/>
      <c r="EM6" s="193"/>
      <c r="EN6" s="193"/>
      <c r="EO6" s="193"/>
      <c r="EP6" s="193"/>
      <c r="EQ6" s="193"/>
      <c r="ER6" s="193"/>
      <c r="ES6" s="193"/>
      <c r="ET6" s="193"/>
      <c r="EU6" s="193"/>
      <c r="EV6" s="193"/>
      <c r="EW6" s="193"/>
      <c r="EX6" s="193"/>
      <c r="EY6" s="193"/>
      <c r="EZ6" s="193"/>
      <c r="FA6" s="193"/>
      <c r="FB6" s="193"/>
      <c r="FC6" s="193"/>
      <c r="FD6" s="193"/>
      <c r="FE6" s="193"/>
      <c r="FF6" s="193"/>
      <c r="FG6" s="193"/>
      <c r="FH6" s="193"/>
      <c r="FI6" s="193"/>
      <c r="FJ6" s="193"/>
      <c r="FK6" s="193"/>
      <c r="FL6" s="193"/>
      <c r="FM6" s="193"/>
      <c r="FN6" s="193"/>
      <c r="FO6" s="193"/>
      <c r="FP6" s="193"/>
      <c r="FQ6" s="193"/>
      <c r="FR6" s="193"/>
      <c r="FS6" s="193"/>
      <c r="FT6" s="193"/>
      <c r="FU6" s="193"/>
      <c r="FV6" s="193"/>
      <c r="FW6" s="193"/>
      <c r="FX6" s="193"/>
      <c r="FY6" s="193"/>
      <c r="FZ6" s="193"/>
      <c r="GA6" s="193"/>
      <c r="GB6" s="193"/>
      <c r="GC6" s="193"/>
      <c r="GD6" s="193"/>
      <c r="GE6" s="193"/>
      <c r="GF6" s="193"/>
      <c r="GG6" s="193"/>
      <c r="GH6" s="193"/>
      <c r="GI6" s="193"/>
      <c r="GJ6" s="193"/>
      <c r="GK6" s="193"/>
      <c r="GL6" s="193"/>
      <c r="GM6" s="193"/>
      <c r="GN6" s="193"/>
      <c r="GO6" s="193"/>
      <c r="GP6" s="193"/>
      <c r="GQ6" s="193"/>
      <c r="GR6" s="193"/>
      <c r="GS6" s="193"/>
      <c r="GT6" s="193"/>
      <c r="GU6" s="193"/>
      <c r="GV6" s="193"/>
      <c r="GW6" s="193"/>
      <c r="GX6" s="193"/>
      <c r="GY6" s="193"/>
      <c r="GZ6" s="193"/>
      <c r="HA6" s="193"/>
      <c r="HB6" s="193"/>
      <c r="HC6" s="193"/>
      <c r="HD6" s="193"/>
      <c r="HE6" s="193"/>
      <c r="HF6" s="193"/>
      <c r="HG6" s="193"/>
      <c r="HH6" s="193"/>
      <c r="HI6" s="193"/>
      <c r="HJ6" s="193"/>
      <c r="HK6" s="193"/>
      <c r="HL6" s="193"/>
      <c r="HM6" s="193"/>
      <c r="HN6" s="193"/>
      <c r="HO6" s="193"/>
      <c r="HP6" s="193"/>
      <c r="HQ6" s="193"/>
      <c r="HR6" s="193"/>
      <c r="HS6" s="193"/>
      <c r="HT6" s="193"/>
      <c r="HU6" s="193"/>
      <c r="HV6" s="193"/>
      <c r="HW6" s="193"/>
      <c r="HX6" s="193"/>
      <c r="HY6" s="193"/>
      <c r="HZ6" s="193"/>
      <c r="IA6" s="193"/>
      <c r="IB6" s="193"/>
      <c r="IC6" s="193"/>
      <c r="ID6" s="193"/>
      <c r="IE6" s="193"/>
      <c r="IF6" s="193"/>
      <c r="IG6" s="193"/>
      <c r="IH6" s="193"/>
      <c r="II6" s="193"/>
      <c r="IJ6" s="193"/>
      <c r="IK6" s="193"/>
      <c r="IL6" s="193"/>
      <c r="IM6" s="193"/>
    </row>
    <row r="7" s="255" customFormat="true" ht="21.75" hidden="false" customHeight="true" outlineLevel="0" collapsed="false">
      <c r="C7" s="403"/>
      <c r="D7" s="650" t="s">
        <v>802</v>
      </c>
      <c r="E7" s="650"/>
      <c r="F7" s="650"/>
      <c r="G7" s="650"/>
      <c r="H7" s="650"/>
      <c r="I7" s="650"/>
      <c r="J7" s="650"/>
      <c r="K7" s="650"/>
      <c r="L7" s="650"/>
      <c r="M7" s="650"/>
      <c r="N7" s="650"/>
      <c r="O7" s="650"/>
      <c r="P7" s="650"/>
      <c r="Q7" s="650"/>
      <c r="R7" s="650"/>
      <c r="S7" s="256" t="s">
        <v>803</v>
      </c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651"/>
      <c r="AH7" s="651"/>
      <c r="AI7" s="187"/>
      <c r="AJ7" s="187"/>
    </row>
    <row r="8" s="652" customFormat="true" ht="174" hidden="false" customHeight="true" outlineLevel="0" collapsed="false">
      <c r="A8" s="210" t="s">
        <v>9</v>
      </c>
      <c r="B8" s="211" t="s">
        <v>804</v>
      </c>
      <c r="C8" s="212" t="s">
        <v>805</v>
      </c>
      <c r="D8" s="213" t="s">
        <v>87</v>
      </c>
      <c r="E8" s="213" t="s">
        <v>806</v>
      </c>
      <c r="F8" s="213" t="s">
        <v>807</v>
      </c>
      <c r="G8" s="213" t="s">
        <v>808</v>
      </c>
      <c r="H8" s="213" t="s">
        <v>809</v>
      </c>
      <c r="I8" s="213" t="s">
        <v>810</v>
      </c>
      <c r="J8" s="213" t="s">
        <v>811</v>
      </c>
      <c r="K8" s="213" t="s">
        <v>812</v>
      </c>
      <c r="L8" s="213" t="s">
        <v>813</v>
      </c>
      <c r="M8" s="213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213" t="s">
        <v>819</v>
      </c>
      <c r="S8" s="214" t="s">
        <v>820</v>
      </c>
      <c r="T8" s="214" t="s">
        <v>821</v>
      </c>
      <c r="U8" s="214" t="s">
        <v>822</v>
      </c>
      <c r="V8" s="214" t="s">
        <v>92</v>
      </c>
      <c r="W8" s="214" t="s">
        <v>823</v>
      </c>
      <c r="X8" s="214" t="s">
        <v>824</v>
      </c>
      <c r="Y8" s="214" t="s">
        <v>825</v>
      </c>
      <c r="Z8" s="214" t="s">
        <v>826</v>
      </c>
      <c r="AA8" s="214" t="s">
        <v>827</v>
      </c>
      <c r="AB8" s="214" t="s">
        <v>828</v>
      </c>
      <c r="AC8" s="214" t="s">
        <v>829</v>
      </c>
      <c r="AD8" s="214" t="s">
        <v>830</v>
      </c>
      <c r="AE8" s="214" t="s">
        <v>831</v>
      </c>
      <c r="AF8" s="214" t="s">
        <v>832</v>
      </c>
      <c r="AG8" s="210" t="s">
        <v>833</v>
      </c>
      <c r="AH8" s="210" t="s">
        <v>834</v>
      </c>
      <c r="AI8" s="187"/>
      <c r="AJ8" s="187"/>
    </row>
    <row r="9" s="576" customFormat="true" ht="34.5" hidden="false" customHeight="true" outlineLevel="0" collapsed="false">
      <c r="A9" s="216" t="n">
        <v>10</v>
      </c>
      <c r="B9" s="574" t="n">
        <v>314</v>
      </c>
      <c r="C9" s="216" t="n">
        <v>314</v>
      </c>
      <c r="D9" s="216" t="n">
        <v>0</v>
      </c>
      <c r="E9" s="216" t="n">
        <v>0</v>
      </c>
      <c r="F9" s="216" t="n">
        <v>1</v>
      </c>
      <c r="G9" s="216" t="n">
        <v>0</v>
      </c>
      <c r="H9" s="216" t="n">
        <v>0</v>
      </c>
      <c r="I9" s="216" t="n">
        <v>0</v>
      </c>
      <c r="J9" s="216" t="n">
        <v>0</v>
      </c>
      <c r="K9" s="216" t="n">
        <v>0</v>
      </c>
      <c r="L9" s="216" t="n">
        <v>0</v>
      </c>
      <c r="M9" s="216" t="n">
        <v>0</v>
      </c>
      <c r="N9" s="216" t="n">
        <v>0</v>
      </c>
      <c r="O9" s="216" t="n">
        <v>0</v>
      </c>
      <c r="P9" s="216" t="n">
        <v>0</v>
      </c>
      <c r="Q9" s="216" t="n">
        <v>0</v>
      </c>
      <c r="R9" s="505" t="n">
        <f aca="false">($W$4*(SUM(D9:Q9)))</f>
        <v>271</v>
      </c>
      <c r="S9" s="216" t="n">
        <f aca="false">IFERROR(SUMIF('Exhibiciones '!$E$5:$E$550,A9,'Exhibiciones '!$AF$5:$AF$550),"")</f>
        <v>0</v>
      </c>
      <c r="T9" s="216" t="n">
        <f aca="false">IFERROR(SUMIF('Exhibiciones '!$E$5:$E$550,A9,'Exhibiciones '!$AG$5:$AG$550),"-")</f>
        <v>0</v>
      </c>
      <c r="U9" s="216" t="n">
        <v>0</v>
      </c>
      <c r="V9" s="216" t="n">
        <v>0</v>
      </c>
      <c r="W9" s="216" t="n">
        <v>0</v>
      </c>
      <c r="X9" s="216" t="n">
        <v>0</v>
      </c>
      <c r="Y9" s="216" t="n">
        <v>0</v>
      </c>
      <c r="Z9" s="216" t="n">
        <v>0</v>
      </c>
      <c r="AA9" s="216" t="n">
        <v>0</v>
      </c>
      <c r="AB9" s="216" t="n">
        <v>0</v>
      </c>
      <c r="AC9" s="216" t="n">
        <v>0</v>
      </c>
      <c r="AD9" s="216" t="n">
        <v>0</v>
      </c>
      <c r="AE9" s="216" t="n">
        <v>0</v>
      </c>
      <c r="AF9" s="216" t="n">
        <v>0</v>
      </c>
      <c r="AG9" s="216" t="n">
        <v>154648</v>
      </c>
      <c r="AH9" s="216" t="str">
        <f aca="false">IFERROR(VLOOKUP(AG9,'Plantilla y Concentrado'!$B$4:$C$677,2,0),"")</f>
        <v>Sanchez Vazquez Anayareli</v>
      </c>
      <c r="AI9" s="508"/>
      <c r="AJ9" s="508"/>
      <c r="AK9" s="507"/>
      <c r="AL9" s="508"/>
      <c r="AM9" s="508"/>
      <c r="AN9" s="508"/>
      <c r="AO9" s="508"/>
      <c r="AP9" s="508"/>
      <c r="AQ9" s="508"/>
      <c r="AR9" s="508"/>
      <c r="AS9" s="508"/>
      <c r="AT9" s="508"/>
      <c r="AU9" s="508"/>
      <c r="AV9" s="508"/>
      <c r="AW9" s="508"/>
      <c r="AX9" s="508"/>
      <c r="AY9" s="508"/>
      <c r="AZ9" s="508"/>
      <c r="BA9" s="508"/>
      <c r="BB9" s="508"/>
      <c r="BC9" s="508"/>
      <c r="BD9" s="508"/>
      <c r="BE9" s="508"/>
      <c r="BF9" s="508"/>
      <c r="BG9" s="508"/>
      <c r="BH9" s="508"/>
      <c r="BI9" s="508"/>
      <c r="BJ9" s="508"/>
      <c r="BK9" s="508"/>
      <c r="BL9" s="508"/>
      <c r="BM9" s="508"/>
      <c r="BN9" s="508"/>
      <c r="BO9" s="508"/>
      <c r="BP9" s="508"/>
      <c r="BQ9" s="508"/>
      <c r="BR9" s="508"/>
      <c r="BS9" s="508"/>
      <c r="BT9" s="508"/>
      <c r="BU9" s="508"/>
      <c r="BV9" s="508"/>
      <c r="BW9" s="508"/>
      <c r="BX9" s="508"/>
      <c r="BY9" s="508"/>
      <c r="BZ9" s="508"/>
      <c r="CA9" s="508"/>
      <c r="CB9" s="508"/>
      <c r="CC9" s="508"/>
      <c r="CD9" s="508"/>
      <c r="CE9" s="508"/>
      <c r="CF9" s="508"/>
      <c r="CG9" s="508"/>
      <c r="CH9" s="508"/>
      <c r="CI9" s="508"/>
      <c r="CJ9" s="508"/>
      <c r="CK9" s="508"/>
      <c r="CL9" s="508"/>
      <c r="CM9" s="508"/>
      <c r="CN9" s="508"/>
      <c r="CO9" s="508"/>
      <c r="CP9" s="508"/>
      <c r="CQ9" s="508"/>
      <c r="CR9" s="508"/>
      <c r="CS9" s="508"/>
      <c r="CT9" s="508"/>
      <c r="CU9" s="508"/>
      <c r="CV9" s="508"/>
      <c r="CW9" s="508"/>
      <c r="CX9" s="508"/>
      <c r="CY9" s="508"/>
      <c r="CZ9" s="508"/>
      <c r="DA9" s="508"/>
      <c r="DB9" s="508"/>
      <c r="DC9" s="508"/>
      <c r="DD9" s="508"/>
      <c r="DE9" s="508"/>
      <c r="DF9" s="508"/>
      <c r="DG9" s="508"/>
      <c r="DH9" s="508"/>
      <c r="DI9" s="508"/>
      <c r="DJ9" s="508"/>
      <c r="DK9" s="508"/>
      <c r="DL9" s="508"/>
      <c r="DM9" s="508"/>
      <c r="DN9" s="508"/>
      <c r="DO9" s="508"/>
      <c r="DP9" s="508"/>
      <c r="DQ9" s="508"/>
      <c r="DR9" s="508"/>
      <c r="DS9" s="508"/>
      <c r="DT9" s="508"/>
      <c r="DU9" s="508"/>
      <c r="DV9" s="508"/>
      <c r="DW9" s="508"/>
      <c r="DX9" s="508"/>
      <c r="DY9" s="508"/>
      <c r="DZ9" s="508"/>
      <c r="EA9" s="508"/>
      <c r="EB9" s="508"/>
      <c r="EC9" s="508"/>
      <c r="ED9" s="508"/>
      <c r="EE9" s="508"/>
      <c r="EF9" s="508"/>
      <c r="EG9" s="508"/>
      <c r="EH9" s="508"/>
      <c r="EI9" s="508"/>
      <c r="EJ9" s="508"/>
      <c r="EK9" s="508"/>
      <c r="EL9" s="508"/>
      <c r="EM9" s="508"/>
      <c r="EN9" s="508"/>
      <c r="EO9" s="508"/>
      <c r="EP9" s="508"/>
      <c r="EQ9" s="508"/>
      <c r="ER9" s="508"/>
      <c r="ES9" s="508"/>
      <c r="ET9" s="508"/>
      <c r="EU9" s="508"/>
      <c r="EV9" s="508"/>
      <c r="EW9" s="508"/>
      <c r="EX9" s="508"/>
      <c r="EY9" s="508"/>
      <c r="EZ9" s="508"/>
      <c r="FA9" s="508"/>
      <c r="FB9" s="508"/>
      <c r="FC9" s="508"/>
      <c r="FD9" s="508"/>
      <c r="FE9" s="508"/>
      <c r="FF9" s="508"/>
      <c r="FG9" s="508"/>
      <c r="FH9" s="508"/>
      <c r="FI9" s="508"/>
      <c r="FJ9" s="508"/>
      <c r="FK9" s="508"/>
      <c r="FL9" s="508"/>
      <c r="FM9" s="508"/>
      <c r="FN9" s="508"/>
      <c r="FO9" s="508"/>
      <c r="FP9" s="508"/>
      <c r="FQ9" s="508"/>
      <c r="FR9" s="508"/>
      <c r="FS9" s="508"/>
      <c r="FT9" s="508"/>
      <c r="FU9" s="508"/>
      <c r="FV9" s="508"/>
      <c r="FW9" s="508"/>
      <c r="FX9" s="508"/>
      <c r="FY9" s="508"/>
      <c r="FZ9" s="508"/>
      <c r="GA9" s="508"/>
      <c r="GB9" s="508"/>
      <c r="GC9" s="508"/>
      <c r="GD9" s="508"/>
      <c r="GE9" s="508"/>
      <c r="GF9" s="508"/>
      <c r="GG9" s="508"/>
      <c r="GH9" s="508"/>
      <c r="GI9" s="508"/>
      <c r="GJ9" s="508"/>
      <c r="GK9" s="508"/>
      <c r="GL9" s="508"/>
      <c r="GM9" s="508"/>
      <c r="GN9" s="508"/>
      <c r="GO9" s="508"/>
      <c r="GP9" s="508"/>
      <c r="GQ9" s="508"/>
      <c r="GR9" s="508"/>
      <c r="GS9" s="508"/>
      <c r="GT9" s="508"/>
      <c r="GU9" s="508"/>
      <c r="GV9" s="508"/>
      <c r="GW9" s="508"/>
      <c r="GX9" s="508"/>
      <c r="GY9" s="508"/>
      <c r="GZ9" s="508"/>
      <c r="HA9" s="508"/>
      <c r="HB9" s="508"/>
      <c r="HC9" s="508"/>
      <c r="HD9" s="508"/>
      <c r="HE9" s="508"/>
      <c r="HF9" s="508"/>
      <c r="HG9" s="508"/>
      <c r="HH9" s="508"/>
      <c r="HI9" s="508"/>
      <c r="HJ9" s="508"/>
      <c r="HK9" s="508"/>
      <c r="HL9" s="508"/>
      <c r="HM9" s="508"/>
      <c r="HN9" s="508"/>
      <c r="HO9" s="508"/>
      <c r="HP9" s="508"/>
      <c r="HQ9" s="508"/>
      <c r="HR9" s="508"/>
      <c r="HS9" s="508"/>
      <c r="HT9" s="508"/>
      <c r="HU9" s="508"/>
      <c r="HV9" s="508"/>
      <c r="HW9" s="508"/>
      <c r="HX9" s="508"/>
      <c r="HY9" s="508"/>
      <c r="HZ9" s="508"/>
      <c r="IA9" s="508"/>
      <c r="IB9" s="508"/>
      <c r="IC9" s="508"/>
      <c r="ID9" s="508"/>
      <c r="IE9" s="508"/>
      <c r="IF9" s="508"/>
      <c r="IG9" s="508"/>
      <c r="IH9" s="508"/>
      <c r="II9" s="508"/>
      <c r="IJ9" s="508"/>
      <c r="IK9" s="508"/>
      <c r="IL9" s="508"/>
      <c r="IM9" s="508"/>
    </row>
    <row r="10" s="576" customFormat="true" ht="34.5" hidden="false" customHeight="true" outlineLevel="0" collapsed="false">
      <c r="A10" s="220" t="n">
        <v>11</v>
      </c>
      <c r="B10" s="577" t="n">
        <v>550</v>
      </c>
      <c r="C10" s="220" t="n">
        <v>550</v>
      </c>
      <c r="D10" s="220" t="n">
        <v>0</v>
      </c>
      <c r="E10" s="220" t="n">
        <v>0</v>
      </c>
      <c r="F10" s="220" t="n">
        <v>0</v>
      </c>
      <c r="G10" s="220" t="n">
        <v>0</v>
      </c>
      <c r="H10" s="220" t="n">
        <v>0</v>
      </c>
      <c r="I10" s="220" t="n">
        <v>0</v>
      </c>
      <c r="J10" s="220" t="n">
        <v>0</v>
      </c>
      <c r="K10" s="220" t="n">
        <v>0</v>
      </c>
      <c r="L10" s="220" t="n">
        <v>0</v>
      </c>
      <c r="M10" s="220" t="n">
        <v>0</v>
      </c>
      <c r="N10" s="220" t="n">
        <v>0</v>
      </c>
      <c r="O10" s="220" t="n">
        <v>0</v>
      </c>
      <c r="P10" s="220" t="n">
        <v>0</v>
      </c>
      <c r="Q10" s="220" t="n">
        <v>0</v>
      </c>
      <c r="R10" s="509" t="n">
        <f aca="false">($W$4*(SUM(D10:Q10)))</f>
        <v>0</v>
      </c>
      <c r="S10" s="220" t="n">
        <f aca="false">IFERROR(SUMIF('Exhibiciones '!$E$5:$E$550,A10,'Exhibiciones '!$AF$5:$AF$550),"")</f>
        <v>0</v>
      </c>
      <c r="T10" s="220" t="n">
        <f aca="false">IFERROR(SUMIF('Exhibiciones '!$E$5:$E$550,A10,'Exhibiciones '!$AG$5:$AG$550),"-")</f>
        <v>0</v>
      </c>
      <c r="U10" s="220" t="n">
        <v>1</v>
      </c>
      <c r="V10" s="220" t="n">
        <v>0</v>
      </c>
      <c r="W10" s="220" t="n">
        <v>0</v>
      </c>
      <c r="X10" s="220" t="n">
        <v>0</v>
      </c>
      <c r="Y10" s="220" t="n">
        <v>0</v>
      </c>
      <c r="Z10" s="220" t="n">
        <v>0</v>
      </c>
      <c r="AA10" s="220" t="n">
        <v>0</v>
      </c>
      <c r="AB10" s="220" t="n">
        <v>0</v>
      </c>
      <c r="AC10" s="220" t="n">
        <v>0</v>
      </c>
      <c r="AD10" s="220" t="n">
        <v>0</v>
      </c>
      <c r="AE10" s="220" t="n">
        <v>0</v>
      </c>
      <c r="AF10" s="220" t="n">
        <v>0</v>
      </c>
      <c r="AG10" s="220" t="n">
        <v>157999</v>
      </c>
      <c r="AH10" s="220" t="str">
        <f aca="false">IFERROR(VLOOKUP(AG10,'Plantilla y Concentrado'!$B$4:$C$677,2,0),"")</f>
        <v>De La Garza Reyes Daniela Fernanda</v>
      </c>
      <c r="AI10" s="508"/>
      <c r="AJ10" s="508"/>
      <c r="AK10" s="507"/>
      <c r="AL10" s="508"/>
      <c r="AM10" s="508"/>
      <c r="AN10" s="508"/>
      <c r="AO10" s="508"/>
      <c r="AP10" s="508"/>
      <c r="AQ10" s="508"/>
      <c r="AR10" s="508"/>
      <c r="AS10" s="508"/>
      <c r="AT10" s="508"/>
      <c r="AU10" s="508"/>
      <c r="AV10" s="508"/>
      <c r="AW10" s="508"/>
      <c r="AX10" s="508"/>
      <c r="AY10" s="508"/>
      <c r="AZ10" s="508"/>
      <c r="BA10" s="508"/>
      <c r="BB10" s="508"/>
      <c r="BC10" s="508"/>
      <c r="BD10" s="508"/>
      <c r="BE10" s="508"/>
      <c r="BF10" s="508"/>
      <c r="BG10" s="508"/>
      <c r="BH10" s="508"/>
      <c r="BI10" s="508"/>
      <c r="BJ10" s="508"/>
      <c r="BK10" s="508"/>
      <c r="BL10" s="508"/>
      <c r="BM10" s="508"/>
      <c r="BN10" s="508"/>
      <c r="BO10" s="508"/>
      <c r="BP10" s="508"/>
      <c r="BQ10" s="508"/>
      <c r="BR10" s="508"/>
      <c r="BS10" s="508"/>
      <c r="BT10" s="508"/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  <c r="CI10" s="508"/>
      <c r="CJ10" s="508"/>
      <c r="CK10" s="508"/>
      <c r="CL10" s="508"/>
      <c r="CM10" s="508"/>
      <c r="CN10" s="508"/>
      <c r="CO10" s="508"/>
      <c r="CP10" s="508"/>
      <c r="CQ10" s="508"/>
      <c r="CR10" s="508"/>
      <c r="CS10" s="508"/>
      <c r="CT10" s="508"/>
      <c r="CU10" s="508"/>
      <c r="CV10" s="508"/>
      <c r="CW10" s="508"/>
      <c r="CX10" s="508"/>
      <c r="CY10" s="508"/>
      <c r="CZ10" s="508"/>
      <c r="DA10" s="508"/>
      <c r="DB10" s="508"/>
      <c r="DC10" s="508"/>
      <c r="DD10" s="508"/>
      <c r="DE10" s="508"/>
      <c r="DF10" s="508"/>
      <c r="DG10" s="508"/>
      <c r="DH10" s="508"/>
      <c r="DI10" s="508"/>
      <c r="DJ10" s="508"/>
      <c r="DK10" s="508"/>
      <c r="DL10" s="508"/>
      <c r="DM10" s="508"/>
      <c r="DN10" s="508"/>
      <c r="DO10" s="508"/>
      <c r="DP10" s="508"/>
      <c r="DQ10" s="508"/>
      <c r="DR10" s="508"/>
      <c r="DS10" s="508"/>
      <c r="DT10" s="508"/>
      <c r="DU10" s="508"/>
      <c r="DV10" s="508"/>
      <c r="DW10" s="508"/>
      <c r="DX10" s="508"/>
      <c r="DY10" s="508"/>
      <c r="DZ10" s="508"/>
      <c r="EA10" s="508"/>
      <c r="EB10" s="508"/>
      <c r="EC10" s="508"/>
      <c r="ED10" s="508"/>
      <c r="EE10" s="508"/>
      <c r="EF10" s="508"/>
      <c r="EG10" s="508"/>
      <c r="EH10" s="508"/>
      <c r="EI10" s="508"/>
      <c r="EJ10" s="508"/>
      <c r="EK10" s="508"/>
      <c r="EL10" s="508"/>
      <c r="EM10" s="508"/>
      <c r="EN10" s="508"/>
      <c r="EO10" s="508"/>
      <c r="EP10" s="508"/>
      <c r="EQ10" s="508"/>
      <c r="ER10" s="508"/>
      <c r="ES10" s="508"/>
      <c r="ET10" s="508"/>
      <c r="EU10" s="508"/>
      <c r="EV10" s="508"/>
      <c r="EW10" s="508"/>
      <c r="EX10" s="508"/>
      <c r="EY10" s="508"/>
      <c r="EZ10" s="508"/>
      <c r="FA10" s="508"/>
      <c r="FB10" s="508"/>
      <c r="FC10" s="508"/>
      <c r="FD10" s="508"/>
      <c r="FE10" s="508"/>
      <c r="FF10" s="508"/>
      <c r="FG10" s="508"/>
      <c r="FH10" s="508"/>
      <c r="FI10" s="508"/>
      <c r="FJ10" s="508"/>
      <c r="FK10" s="508"/>
      <c r="FL10" s="508"/>
      <c r="FM10" s="508"/>
      <c r="FN10" s="508"/>
      <c r="FO10" s="508"/>
      <c r="FP10" s="508"/>
      <c r="FQ10" s="508"/>
      <c r="FR10" s="508"/>
      <c r="FS10" s="508"/>
      <c r="FT10" s="508"/>
      <c r="FU10" s="508"/>
      <c r="FV10" s="508"/>
      <c r="FW10" s="508"/>
      <c r="FX10" s="508"/>
      <c r="FY10" s="508"/>
      <c r="FZ10" s="508"/>
      <c r="GA10" s="508"/>
      <c r="GB10" s="508"/>
      <c r="GC10" s="508"/>
      <c r="GD10" s="508"/>
      <c r="GE10" s="508"/>
      <c r="GF10" s="508"/>
      <c r="GG10" s="508"/>
      <c r="GH10" s="508"/>
      <c r="GI10" s="508"/>
      <c r="GJ10" s="508"/>
      <c r="GK10" s="508"/>
      <c r="GL10" s="508"/>
      <c r="GM10" s="508"/>
      <c r="GN10" s="508"/>
      <c r="GO10" s="508"/>
      <c r="GP10" s="508"/>
      <c r="GQ10" s="508"/>
      <c r="GR10" s="508"/>
      <c r="GS10" s="508"/>
      <c r="GT10" s="508"/>
      <c r="GU10" s="508"/>
      <c r="GV10" s="508"/>
      <c r="GW10" s="508"/>
      <c r="GX10" s="508"/>
      <c r="GY10" s="508"/>
      <c r="GZ10" s="508"/>
      <c r="HA10" s="508"/>
      <c r="HB10" s="508"/>
      <c r="HC10" s="508"/>
      <c r="HD10" s="508"/>
      <c r="HE10" s="508"/>
      <c r="HF10" s="508"/>
      <c r="HG10" s="508"/>
      <c r="HH10" s="508"/>
      <c r="HI10" s="508"/>
      <c r="HJ10" s="508"/>
      <c r="HK10" s="508"/>
      <c r="HL10" s="508"/>
      <c r="HM10" s="508"/>
      <c r="HN10" s="508"/>
      <c r="HO10" s="508"/>
      <c r="HP10" s="508"/>
      <c r="HQ10" s="508"/>
      <c r="HR10" s="508"/>
      <c r="HS10" s="508"/>
      <c r="HT10" s="508"/>
      <c r="HU10" s="508"/>
      <c r="HV10" s="508"/>
      <c r="HW10" s="508"/>
      <c r="HX10" s="508"/>
      <c r="HY10" s="508"/>
      <c r="HZ10" s="508"/>
      <c r="IA10" s="508"/>
      <c r="IB10" s="508"/>
      <c r="IC10" s="508"/>
      <c r="ID10" s="508"/>
      <c r="IE10" s="508"/>
      <c r="IF10" s="508"/>
      <c r="IG10" s="508"/>
      <c r="IH10" s="508"/>
      <c r="II10" s="508"/>
      <c r="IJ10" s="508"/>
      <c r="IK10" s="508"/>
      <c r="IL10" s="508"/>
      <c r="IM10" s="508"/>
    </row>
    <row r="11" s="576" customFormat="true" ht="34.5" hidden="false" customHeight="true" outlineLevel="0" collapsed="false">
      <c r="A11" s="216" t="n">
        <v>12</v>
      </c>
      <c r="B11" s="574" t="n">
        <v>517</v>
      </c>
      <c r="C11" s="216" t="n">
        <v>517</v>
      </c>
      <c r="D11" s="216" t="n">
        <v>0</v>
      </c>
      <c r="E11" s="216" t="n">
        <v>0</v>
      </c>
      <c r="F11" s="216" t="n">
        <v>2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0</v>
      </c>
      <c r="L11" s="216" t="n">
        <v>0</v>
      </c>
      <c r="M11" s="216" t="n">
        <v>0</v>
      </c>
      <c r="N11" s="216" t="n">
        <v>0</v>
      </c>
      <c r="O11" s="216" t="n">
        <v>0</v>
      </c>
      <c r="P11" s="216" t="n">
        <v>0</v>
      </c>
      <c r="Q11" s="216" t="n">
        <v>0</v>
      </c>
      <c r="R11" s="505" t="n">
        <f aca="false">($W$4*(SUM(D11:Q11)))</f>
        <v>542</v>
      </c>
      <c r="S11" s="216" t="n">
        <f aca="false">IFERROR(SUMIF('Exhibiciones '!$E$5:$E$550,A11,'Exhibiciones '!$AF$5:$AF$550),"")</f>
        <v>0</v>
      </c>
      <c r="T11" s="216" t="n">
        <f aca="false">IFERROR(SUMIF('Exhibiciones '!$E$5:$E$550,A11,'Exhibiciones '!$AG$5:$AG$550),"-")</f>
        <v>0</v>
      </c>
      <c r="U11" s="216" t="n">
        <v>0</v>
      </c>
      <c r="V11" s="216" t="n">
        <v>0</v>
      </c>
      <c r="W11" s="216" t="n">
        <v>0</v>
      </c>
      <c r="X11" s="216" t="n">
        <v>0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0</v>
      </c>
      <c r="AF11" s="216" t="n">
        <v>0</v>
      </c>
      <c r="AG11" s="216" t="n">
        <v>144695</v>
      </c>
      <c r="AH11" s="216" t="str">
        <f aca="false">IFERROR(VLOOKUP(AG11,'Plantilla y Concentrado'!$B$4:$C$677,2,0),"")</f>
        <v>Alvarez Becerra Emiliano</v>
      </c>
      <c r="AI11" s="508"/>
      <c r="AJ11" s="508"/>
      <c r="AK11" s="507"/>
      <c r="AL11" s="508"/>
      <c r="AM11" s="508"/>
      <c r="AN11" s="508"/>
      <c r="AO11" s="508"/>
      <c r="AP11" s="508"/>
      <c r="AQ11" s="508"/>
      <c r="AR11" s="508"/>
      <c r="AS11" s="508"/>
      <c r="AT11" s="508"/>
      <c r="AU11" s="508"/>
      <c r="AV11" s="508"/>
      <c r="AW11" s="508"/>
      <c r="AX11" s="508"/>
      <c r="AY11" s="508"/>
      <c r="AZ11" s="508"/>
      <c r="BA11" s="508"/>
      <c r="BB11" s="508"/>
      <c r="BC11" s="508"/>
      <c r="BD11" s="508"/>
      <c r="BE11" s="508"/>
      <c r="BF11" s="508"/>
      <c r="BG11" s="508"/>
      <c r="BH11" s="508"/>
      <c r="BI11" s="508"/>
      <c r="BJ11" s="508"/>
      <c r="BK11" s="508"/>
      <c r="BL11" s="508"/>
      <c r="BM11" s="508"/>
      <c r="BN11" s="508"/>
      <c r="BO11" s="508"/>
      <c r="BP11" s="508"/>
      <c r="BQ11" s="508"/>
      <c r="BR11" s="508"/>
      <c r="BS11" s="508"/>
      <c r="BT11" s="508"/>
      <c r="BU11" s="508"/>
      <c r="BV11" s="508"/>
      <c r="BW11" s="508"/>
      <c r="BX11" s="508"/>
      <c r="BY11" s="508"/>
      <c r="BZ11" s="508"/>
      <c r="CA11" s="508"/>
      <c r="CB11" s="508"/>
      <c r="CC11" s="508"/>
      <c r="CD11" s="508"/>
      <c r="CE11" s="508"/>
      <c r="CF11" s="508"/>
      <c r="CG11" s="508"/>
      <c r="CH11" s="508"/>
      <c r="CI11" s="508"/>
      <c r="CJ11" s="508"/>
      <c r="CK11" s="508"/>
      <c r="CL11" s="508"/>
      <c r="CM11" s="508"/>
      <c r="CN11" s="508"/>
      <c r="CO11" s="508"/>
      <c r="CP11" s="508"/>
      <c r="CQ11" s="508"/>
      <c r="CR11" s="508"/>
      <c r="CS11" s="508"/>
      <c r="CT11" s="508"/>
      <c r="CU11" s="508"/>
      <c r="CV11" s="508"/>
      <c r="CW11" s="508"/>
      <c r="CX11" s="508"/>
      <c r="CY11" s="508"/>
      <c r="CZ11" s="508"/>
      <c r="DA11" s="508"/>
      <c r="DB11" s="508"/>
      <c r="DC11" s="508"/>
      <c r="DD11" s="508"/>
      <c r="DE11" s="508"/>
      <c r="DF11" s="508"/>
      <c r="DG11" s="508"/>
      <c r="DH11" s="508"/>
      <c r="DI11" s="508"/>
      <c r="DJ11" s="508"/>
      <c r="DK11" s="508"/>
      <c r="DL11" s="508"/>
      <c r="DM11" s="508"/>
      <c r="DN11" s="508"/>
      <c r="DO11" s="508"/>
      <c r="DP11" s="508"/>
      <c r="DQ11" s="508"/>
      <c r="DR11" s="508"/>
      <c r="DS11" s="508"/>
      <c r="DT11" s="508"/>
      <c r="DU11" s="508"/>
      <c r="DV11" s="508"/>
      <c r="DW11" s="508"/>
      <c r="DX11" s="508"/>
      <c r="DY11" s="508"/>
      <c r="DZ11" s="508"/>
      <c r="EA11" s="508"/>
      <c r="EB11" s="508"/>
      <c r="EC11" s="508"/>
      <c r="ED11" s="508"/>
      <c r="EE11" s="508"/>
      <c r="EF11" s="508"/>
      <c r="EG11" s="508"/>
      <c r="EH11" s="508"/>
      <c r="EI11" s="508"/>
      <c r="EJ11" s="508"/>
      <c r="EK11" s="508"/>
      <c r="EL11" s="508"/>
      <c r="EM11" s="508"/>
      <c r="EN11" s="508"/>
      <c r="EO11" s="508"/>
      <c r="EP11" s="508"/>
      <c r="EQ11" s="508"/>
      <c r="ER11" s="508"/>
      <c r="ES11" s="508"/>
      <c r="ET11" s="508"/>
      <c r="EU11" s="508"/>
      <c r="EV11" s="508"/>
      <c r="EW11" s="508"/>
      <c r="EX11" s="508"/>
      <c r="EY11" s="508"/>
      <c r="EZ11" s="508"/>
      <c r="FA11" s="508"/>
      <c r="FB11" s="508"/>
      <c r="FC11" s="508"/>
      <c r="FD11" s="508"/>
      <c r="FE11" s="508"/>
      <c r="FF11" s="508"/>
      <c r="FG11" s="508"/>
      <c r="FH11" s="508"/>
      <c r="FI11" s="508"/>
      <c r="FJ11" s="508"/>
      <c r="FK11" s="508"/>
      <c r="FL11" s="508"/>
      <c r="FM11" s="508"/>
      <c r="FN11" s="508"/>
      <c r="FO11" s="508"/>
      <c r="FP11" s="508"/>
      <c r="FQ11" s="508"/>
      <c r="FR11" s="508"/>
      <c r="FS11" s="508"/>
      <c r="FT11" s="508"/>
      <c r="FU11" s="508"/>
      <c r="FV11" s="508"/>
      <c r="FW11" s="508"/>
      <c r="FX11" s="508"/>
      <c r="FY11" s="508"/>
      <c r="FZ11" s="508"/>
      <c r="GA11" s="508"/>
      <c r="GB11" s="508"/>
      <c r="GC11" s="508"/>
      <c r="GD11" s="508"/>
      <c r="GE11" s="508"/>
      <c r="GF11" s="508"/>
      <c r="GG11" s="508"/>
      <c r="GH11" s="508"/>
      <c r="GI11" s="508"/>
      <c r="GJ11" s="508"/>
      <c r="GK11" s="508"/>
      <c r="GL11" s="508"/>
      <c r="GM11" s="508"/>
      <c r="GN11" s="508"/>
      <c r="GO11" s="508"/>
      <c r="GP11" s="508"/>
      <c r="GQ11" s="508"/>
      <c r="GR11" s="508"/>
      <c r="GS11" s="508"/>
      <c r="GT11" s="508"/>
      <c r="GU11" s="508"/>
      <c r="GV11" s="508"/>
      <c r="GW11" s="508"/>
      <c r="GX11" s="508"/>
      <c r="GY11" s="508"/>
      <c r="GZ11" s="508"/>
      <c r="HA11" s="508"/>
      <c r="HB11" s="508"/>
      <c r="HC11" s="508"/>
      <c r="HD11" s="508"/>
      <c r="HE11" s="508"/>
      <c r="HF11" s="508"/>
      <c r="HG11" s="508"/>
      <c r="HH11" s="508"/>
      <c r="HI11" s="508"/>
      <c r="HJ11" s="508"/>
      <c r="HK11" s="508"/>
      <c r="HL11" s="508"/>
      <c r="HM11" s="508"/>
      <c r="HN11" s="508"/>
      <c r="HO11" s="508"/>
      <c r="HP11" s="508"/>
      <c r="HQ11" s="508"/>
      <c r="HR11" s="508"/>
      <c r="HS11" s="508"/>
      <c r="HT11" s="508"/>
      <c r="HU11" s="508"/>
      <c r="HV11" s="508"/>
      <c r="HW11" s="508"/>
      <c r="HX11" s="508"/>
      <c r="HY11" s="508"/>
      <c r="HZ11" s="508"/>
      <c r="IA11" s="508"/>
      <c r="IB11" s="508"/>
      <c r="IC11" s="508"/>
      <c r="ID11" s="508"/>
      <c r="IE11" s="508"/>
      <c r="IF11" s="508"/>
      <c r="IG11" s="508"/>
      <c r="IH11" s="508"/>
      <c r="II11" s="508"/>
      <c r="IJ11" s="508"/>
      <c r="IK11" s="508"/>
      <c r="IL11" s="508"/>
      <c r="IM11" s="508"/>
    </row>
    <row r="12" s="576" customFormat="true" ht="34.5" hidden="false" customHeight="true" outlineLevel="0" collapsed="false">
      <c r="A12" s="220" t="n">
        <v>13</v>
      </c>
      <c r="B12" s="577" t="n">
        <v>342</v>
      </c>
      <c r="C12" s="220" t="n">
        <v>342</v>
      </c>
      <c r="D12" s="220" t="n">
        <v>0</v>
      </c>
      <c r="E12" s="220" t="n">
        <v>0</v>
      </c>
      <c r="F12" s="220" t="n">
        <v>0</v>
      </c>
      <c r="G12" s="220" t="n">
        <v>0</v>
      </c>
      <c r="H12" s="220" t="n">
        <v>0</v>
      </c>
      <c r="I12" s="220" t="n">
        <v>0</v>
      </c>
      <c r="J12" s="220" t="n">
        <v>0</v>
      </c>
      <c r="K12" s="220" t="n">
        <v>0</v>
      </c>
      <c r="L12" s="220" t="n">
        <v>0</v>
      </c>
      <c r="M12" s="220" t="n">
        <v>0</v>
      </c>
      <c r="N12" s="220" t="n">
        <v>0</v>
      </c>
      <c r="O12" s="220" t="n">
        <v>0</v>
      </c>
      <c r="P12" s="220" t="n">
        <v>0</v>
      </c>
      <c r="Q12" s="220" t="n">
        <v>0</v>
      </c>
      <c r="R12" s="509" t="n">
        <f aca="false">($W$4*(SUM(D12:Q12)))</f>
        <v>0</v>
      </c>
      <c r="S12" s="220" t="n">
        <f aca="false">IFERROR(SUMIF('Exhibiciones '!$E$5:$E$550,A12,'Exhibiciones '!$AF$5:$AF$550),"")</f>
        <v>0</v>
      </c>
      <c r="T12" s="220" t="n">
        <f aca="false">IFERROR(SUMIF('Exhibiciones '!$E$5:$E$550,A12,'Exhibiciones '!$AG$5:$AG$550),"-")</f>
        <v>1</v>
      </c>
      <c r="U12" s="220" t="n">
        <v>0</v>
      </c>
      <c r="V12" s="220" t="n">
        <v>2</v>
      </c>
      <c r="W12" s="220" t="n">
        <v>0</v>
      </c>
      <c r="X12" s="220" t="n">
        <v>0</v>
      </c>
      <c r="Y12" s="220" t="n">
        <v>0</v>
      </c>
      <c r="Z12" s="220" t="n">
        <v>0</v>
      </c>
      <c r="AA12" s="220" t="n">
        <v>0</v>
      </c>
      <c r="AB12" s="220" t="n">
        <v>0</v>
      </c>
      <c r="AC12" s="220" t="n">
        <v>0</v>
      </c>
      <c r="AD12" s="220" t="n">
        <v>0</v>
      </c>
      <c r="AE12" s="220" t="n">
        <v>0</v>
      </c>
      <c r="AF12" s="220" t="n">
        <v>0</v>
      </c>
      <c r="AG12" s="220" t="n">
        <v>136867</v>
      </c>
      <c r="AH12" s="220" t="str">
        <f aca="false">IFERROR(VLOOKUP(AG12,'Plantilla y Concentrado'!$B$4:$C$677,2,0),"")</f>
        <v>Barba Ramirez Jatziri Lizeth</v>
      </c>
      <c r="AI12" s="508"/>
      <c r="AJ12" s="508"/>
      <c r="AK12" s="507"/>
      <c r="AL12" s="508"/>
      <c r="AM12" s="508"/>
      <c r="AN12" s="508"/>
      <c r="AO12" s="508"/>
      <c r="AP12" s="508"/>
      <c r="AQ12" s="508"/>
      <c r="AR12" s="508"/>
      <c r="AS12" s="508"/>
      <c r="AT12" s="508"/>
      <c r="AU12" s="508"/>
      <c r="AV12" s="508"/>
      <c r="AW12" s="508"/>
      <c r="AX12" s="508"/>
      <c r="AY12" s="508"/>
      <c r="AZ12" s="508"/>
      <c r="BA12" s="508"/>
      <c r="BB12" s="508"/>
      <c r="BC12" s="508"/>
      <c r="BD12" s="508"/>
      <c r="BE12" s="508"/>
      <c r="BF12" s="508"/>
      <c r="BG12" s="508"/>
      <c r="BH12" s="508"/>
      <c r="BI12" s="508"/>
      <c r="BJ12" s="508"/>
      <c r="BK12" s="508"/>
      <c r="BL12" s="508"/>
      <c r="BM12" s="508"/>
      <c r="BN12" s="508"/>
      <c r="BO12" s="508"/>
      <c r="BP12" s="508"/>
      <c r="BQ12" s="508"/>
      <c r="BR12" s="508"/>
      <c r="BS12" s="508"/>
      <c r="BT12" s="508"/>
      <c r="BU12" s="508"/>
      <c r="BV12" s="508"/>
      <c r="BW12" s="508"/>
      <c r="BX12" s="508"/>
      <c r="BY12" s="508"/>
      <c r="BZ12" s="508"/>
      <c r="CA12" s="508"/>
      <c r="CB12" s="508"/>
      <c r="CC12" s="508"/>
      <c r="CD12" s="508"/>
      <c r="CE12" s="508"/>
      <c r="CF12" s="508"/>
      <c r="CG12" s="508"/>
      <c r="CH12" s="508"/>
      <c r="CI12" s="508"/>
      <c r="CJ12" s="508"/>
      <c r="CK12" s="508"/>
      <c r="CL12" s="508"/>
      <c r="CM12" s="508"/>
      <c r="CN12" s="508"/>
      <c r="CO12" s="508"/>
      <c r="CP12" s="508"/>
      <c r="CQ12" s="508"/>
      <c r="CR12" s="508"/>
      <c r="CS12" s="508"/>
      <c r="CT12" s="508"/>
      <c r="CU12" s="508"/>
      <c r="CV12" s="508"/>
      <c r="CW12" s="508"/>
      <c r="CX12" s="508"/>
      <c r="CY12" s="508"/>
      <c r="CZ12" s="508"/>
      <c r="DA12" s="508"/>
      <c r="DB12" s="508"/>
      <c r="DC12" s="508"/>
      <c r="DD12" s="508"/>
      <c r="DE12" s="508"/>
      <c r="DF12" s="508"/>
      <c r="DG12" s="508"/>
      <c r="DH12" s="508"/>
      <c r="DI12" s="508"/>
      <c r="DJ12" s="508"/>
      <c r="DK12" s="508"/>
      <c r="DL12" s="508"/>
      <c r="DM12" s="508"/>
      <c r="DN12" s="508"/>
      <c r="DO12" s="508"/>
      <c r="DP12" s="508"/>
      <c r="DQ12" s="508"/>
      <c r="DR12" s="508"/>
      <c r="DS12" s="508"/>
      <c r="DT12" s="508"/>
      <c r="DU12" s="508"/>
      <c r="DV12" s="508"/>
      <c r="DW12" s="508"/>
      <c r="DX12" s="508"/>
      <c r="DY12" s="508"/>
      <c r="DZ12" s="508"/>
      <c r="EA12" s="508"/>
      <c r="EB12" s="508"/>
      <c r="EC12" s="508"/>
      <c r="ED12" s="508"/>
      <c r="EE12" s="508"/>
      <c r="EF12" s="508"/>
      <c r="EG12" s="508"/>
      <c r="EH12" s="508"/>
      <c r="EI12" s="508"/>
      <c r="EJ12" s="508"/>
      <c r="EK12" s="508"/>
      <c r="EL12" s="508"/>
      <c r="EM12" s="508"/>
      <c r="EN12" s="508"/>
      <c r="EO12" s="508"/>
      <c r="EP12" s="508"/>
      <c r="EQ12" s="508"/>
      <c r="ER12" s="508"/>
      <c r="ES12" s="508"/>
      <c r="ET12" s="508"/>
      <c r="EU12" s="508"/>
      <c r="EV12" s="508"/>
      <c r="EW12" s="508"/>
      <c r="EX12" s="508"/>
      <c r="EY12" s="508"/>
      <c r="EZ12" s="508"/>
      <c r="FA12" s="508"/>
      <c r="FB12" s="508"/>
      <c r="FC12" s="508"/>
      <c r="FD12" s="508"/>
      <c r="FE12" s="508"/>
      <c r="FF12" s="508"/>
      <c r="FG12" s="508"/>
      <c r="FH12" s="508"/>
      <c r="FI12" s="508"/>
      <c r="FJ12" s="508"/>
      <c r="FK12" s="508"/>
      <c r="FL12" s="508"/>
      <c r="FM12" s="508"/>
      <c r="FN12" s="508"/>
      <c r="FO12" s="508"/>
      <c r="FP12" s="508"/>
      <c r="FQ12" s="508"/>
      <c r="FR12" s="508"/>
      <c r="FS12" s="508"/>
      <c r="FT12" s="508"/>
      <c r="FU12" s="508"/>
      <c r="FV12" s="508"/>
      <c r="FW12" s="508"/>
      <c r="FX12" s="508"/>
      <c r="FY12" s="508"/>
      <c r="FZ12" s="508"/>
      <c r="GA12" s="508"/>
      <c r="GB12" s="508"/>
      <c r="GC12" s="508"/>
      <c r="GD12" s="508"/>
      <c r="GE12" s="508"/>
      <c r="GF12" s="508"/>
      <c r="GG12" s="508"/>
      <c r="GH12" s="508"/>
      <c r="GI12" s="508"/>
      <c r="GJ12" s="508"/>
      <c r="GK12" s="508"/>
      <c r="GL12" s="508"/>
      <c r="GM12" s="508"/>
      <c r="GN12" s="508"/>
      <c r="GO12" s="508"/>
      <c r="GP12" s="508"/>
      <c r="GQ12" s="508"/>
      <c r="GR12" s="508"/>
      <c r="GS12" s="508"/>
      <c r="GT12" s="508"/>
      <c r="GU12" s="508"/>
      <c r="GV12" s="508"/>
      <c r="GW12" s="508"/>
      <c r="GX12" s="508"/>
      <c r="GY12" s="508"/>
      <c r="GZ12" s="508"/>
      <c r="HA12" s="508"/>
      <c r="HB12" s="508"/>
      <c r="HC12" s="508"/>
      <c r="HD12" s="508"/>
      <c r="HE12" s="508"/>
      <c r="HF12" s="508"/>
      <c r="HG12" s="508"/>
      <c r="HH12" s="508"/>
      <c r="HI12" s="508"/>
      <c r="HJ12" s="508"/>
      <c r="HK12" s="508"/>
      <c r="HL12" s="508"/>
      <c r="HM12" s="508"/>
      <c r="HN12" s="508"/>
      <c r="HO12" s="508"/>
      <c r="HP12" s="508"/>
      <c r="HQ12" s="508"/>
      <c r="HR12" s="508"/>
      <c r="HS12" s="508"/>
      <c r="HT12" s="508"/>
      <c r="HU12" s="508"/>
      <c r="HV12" s="508"/>
      <c r="HW12" s="508"/>
      <c r="HX12" s="508"/>
      <c r="HY12" s="508"/>
      <c r="HZ12" s="508"/>
      <c r="IA12" s="508"/>
      <c r="IB12" s="508"/>
      <c r="IC12" s="508"/>
      <c r="ID12" s="508"/>
      <c r="IE12" s="508"/>
      <c r="IF12" s="508"/>
      <c r="IG12" s="508"/>
      <c r="IH12" s="508"/>
      <c r="II12" s="508"/>
      <c r="IJ12" s="508"/>
      <c r="IK12" s="508"/>
      <c r="IL12" s="508"/>
      <c r="IM12" s="508"/>
    </row>
    <row r="13" s="224" customFormat="true" ht="27.75" hidden="false" customHeight="true" outlineLevel="0" collapsed="false">
      <c r="A13" s="216" t="n">
        <v>14</v>
      </c>
      <c r="B13" s="216" t="n">
        <v>194</v>
      </c>
      <c r="C13" s="216" t="n">
        <v>194</v>
      </c>
      <c r="D13" s="216" t="n">
        <v>0</v>
      </c>
      <c r="E13" s="216" t="n">
        <v>0</v>
      </c>
      <c r="F13" s="216" t="n">
        <v>0</v>
      </c>
      <c r="G13" s="216" t="n">
        <v>0</v>
      </c>
      <c r="H13" s="216" t="n">
        <v>0</v>
      </c>
      <c r="I13" s="216" t="n">
        <v>0</v>
      </c>
      <c r="J13" s="216" t="n">
        <v>0</v>
      </c>
      <c r="K13" s="216" t="n">
        <v>0</v>
      </c>
      <c r="L13" s="216" t="n">
        <v>0</v>
      </c>
      <c r="M13" s="216" t="n">
        <v>0</v>
      </c>
      <c r="N13" s="216" t="n">
        <v>0</v>
      </c>
      <c r="O13" s="216" t="n">
        <v>0</v>
      </c>
      <c r="P13" s="216" t="n">
        <v>0</v>
      </c>
      <c r="Q13" s="216" t="n">
        <v>0</v>
      </c>
      <c r="R13" s="510" t="n">
        <f aca="false">($W$4*(SUM(D13:Q13)))</f>
        <v>0</v>
      </c>
      <c r="S13" s="216" t="n">
        <f aca="false">IFERROR(SUMIF('Exhibiciones '!$E$5:$E$550,A13,'Exhibiciones '!$AF$5:$AF$550),"")</f>
        <v>0</v>
      </c>
      <c r="T13" s="216" t="n">
        <f aca="false">IFERROR(SUMIF('Exhibiciones '!$E$5:$E$550,A13,'Exhibiciones '!$AG$5:$AG$550),"-")</f>
        <v>0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</v>
      </c>
      <c r="AD13" s="216" t="n">
        <v>0</v>
      </c>
      <c r="AE13" s="216" t="n">
        <v>0</v>
      </c>
      <c r="AF13" s="216" t="n">
        <v>0</v>
      </c>
      <c r="AG13" s="216" t="n">
        <v>158001</v>
      </c>
      <c r="AH13" s="216" t="str">
        <f aca="false">IFERROR(VLOOKUP(AG13,'Plantilla y Concentrado'!$B$4:$C$677,2,0),"")</f>
        <v>Nuñez Garcia Clarissa Naomi</v>
      </c>
      <c r="AI13" s="187"/>
      <c r="AK13" s="369"/>
    </row>
    <row r="14" s="224" customFormat="true" ht="27.75" hidden="true" customHeight="true" outlineLevel="0" collapsed="false">
      <c r="A14" s="220"/>
      <c r="B14" s="220"/>
      <c r="C14" s="220"/>
      <c r="D14" s="220" t="n">
        <v>0</v>
      </c>
      <c r="E14" s="220" t="n">
        <v>0</v>
      </c>
      <c r="F14" s="220" t="n">
        <v>0</v>
      </c>
      <c r="G14" s="220" t="n">
        <v>0</v>
      </c>
      <c r="H14" s="220" t="n">
        <v>0</v>
      </c>
      <c r="I14" s="220" t="n">
        <v>0</v>
      </c>
      <c r="J14" s="220" t="n">
        <v>0</v>
      </c>
      <c r="K14" s="220" t="n">
        <v>0</v>
      </c>
      <c r="L14" s="220" t="n">
        <v>0</v>
      </c>
      <c r="M14" s="220" t="n">
        <v>0</v>
      </c>
      <c r="N14" s="220" t="n">
        <v>0</v>
      </c>
      <c r="O14" s="220" t="n">
        <v>0</v>
      </c>
      <c r="P14" s="220" t="n">
        <v>0</v>
      </c>
      <c r="Q14" s="220" t="n">
        <v>0</v>
      </c>
      <c r="R14" s="511" t="n">
        <f aca="false">($W$4*(SUM(D14:Q14)))</f>
        <v>0</v>
      </c>
      <c r="S14" s="220" t="n">
        <f aca="false">IFERROR(SUMIF('Exhibiciones '!$E$5:$E$550,A14,'Exhibiciones '!$AF$5:$AF$550),"")</f>
        <v>0</v>
      </c>
      <c r="T14" s="220" t="n">
        <f aca="false">IFERROR(SUMIF('Exhibiciones '!$E$5:$E$550,A14,'Exhibiciones '!$AG$5:$AG$550),"-")</f>
        <v>0</v>
      </c>
      <c r="U14" s="220" t="n">
        <v>0</v>
      </c>
      <c r="V14" s="220" t="n">
        <v>0</v>
      </c>
      <c r="W14" s="220" t="n">
        <v>0</v>
      </c>
      <c r="X14" s="220" t="n">
        <v>0</v>
      </c>
      <c r="Y14" s="220" t="n">
        <v>0</v>
      </c>
      <c r="Z14" s="220" t="n">
        <v>0</v>
      </c>
      <c r="AA14" s="220" t="n">
        <v>0</v>
      </c>
      <c r="AB14" s="220" t="n">
        <v>0</v>
      </c>
      <c r="AC14" s="220" t="n">
        <v>0</v>
      </c>
      <c r="AD14" s="220" t="n">
        <v>0</v>
      </c>
      <c r="AE14" s="220" t="n">
        <v>0</v>
      </c>
      <c r="AF14" s="220" t="n">
        <v>0</v>
      </c>
      <c r="AG14" s="220"/>
      <c r="AH14" s="220" t="str">
        <f aca="false">IFERROR(VLOOKUP(AG14,'Plantilla y Concentrado'!$B$4:$C$677,2,0),"")</f>
        <v/>
      </c>
      <c r="AI14" s="187"/>
      <c r="AK14" s="369"/>
    </row>
    <row r="15" s="224" customFormat="true" ht="27.75" hidden="true" customHeight="true" outlineLevel="0" collapsed="false">
      <c r="A15" s="216"/>
      <c r="B15" s="216"/>
      <c r="C15" s="216"/>
      <c r="D15" s="216" t="n">
        <v>0</v>
      </c>
      <c r="E15" s="216" t="n">
        <v>0</v>
      </c>
      <c r="F15" s="216" t="n">
        <v>0</v>
      </c>
      <c r="G15" s="216" t="n">
        <v>0</v>
      </c>
      <c r="H15" s="216" t="n">
        <v>0</v>
      </c>
      <c r="I15" s="216" t="n">
        <v>0</v>
      </c>
      <c r="J15" s="216" t="n">
        <v>0</v>
      </c>
      <c r="K15" s="216" t="n">
        <v>0</v>
      </c>
      <c r="L15" s="216" t="n">
        <v>0</v>
      </c>
      <c r="M15" s="216" t="n">
        <v>0</v>
      </c>
      <c r="N15" s="216" t="n">
        <v>0</v>
      </c>
      <c r="O15" s="216" t="n">
        <v>0</v>
      </c>
      <c r="P15" s="216" t="n">
        <v>0</v>
      </c>
      <c r="Q15" s="216" t="n">
        <v>0</v>
      </c>
      <c r="R15" s="510" t="n">
        <f aca="false">($W$4*(SUM(D15:Q15)))</f>
        <v>0</v>
      </c>
      <c r="S15" s="216" t="n">
        <f aca="false">IFERROR(SUMIF('Exhibiciones '!$E$5:$E$550,A15,'Exhibiciones '!$AF$5:$AF$550),"")</f>
        <v>0</v>
      </c>
      <c r="T15" s="216" t="n">
        <f aca="false">IFERROR(SUMIF('Exhibiciones '!$E$5:$E$550,A15,'Exhibiciones '!$AG$5:$AG$550),"-")</f>
        <v>0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6" t="n">
        <v>0</v>
      </c>
      <c r="AD15" s="216" t="n">
        <v>0</v>
      </c>
      <c r="AE15" s="216" t="n">
        <v>0</v>
      </c>
      <c r="AF15" s="216" t="n">
        <v>0</v>
      </c>
      <c r="AG15" s="216"/>
      <c r="AH15" s="216" t="str">
        <f aca="false">IFERROR(VLOOKUP(AG15,'Plantilla y Concentrado'!$B$4:$C$677,2,0),"")</f>
        <v/>
      </c>
      <c r="AI15" s="187"/>
      <c r="AK15" s="369"/>
    </row>
    <row r="16" s="224" customFormat="true" ht="27.75" hidden="true" customHeight="true" outlineLevel="0" collapsed="false">
      <c r="A16" s="220"/>
      <c r="B16" s="220"/>
      <c r="C16" s="220"/>
      <c r="D16" s="220" t="n">
        <v>0</v>
      </c>
      <c r="E16" s="220" t="n">
        <v>0</v>
      </c>
      <c r="F16" s="220" t="n">
        <v>0</v>
      </c>
      <c r="G16" s="220" t="n">
        <v>0</v>
      </c>
      <c r="H16" s="220" t="n">
        <v>0</v>
      </c>
      <c r="I16" s="220" t="n">
        <v>0</v>
      </c>
      <c r="J16" s="220" t="n">
        <v>0</v>
      </c>
      <c r="K16" s="220" t="n">
        <v>0</v>
      </c>
      <c r="L16" s="220" t="n">
        <v>0</v>
      </c>
      <c r="M16" s="220" t="n">
        <v>0</v>
      </c>
      <c r="N16" s="220" t="n">
        <v>0</v>
      </c>
      <c r="O16" s="220" t="n">
        <v>0</v>
      </c>
      <c r="P16" s="220" t="n">
        <v>0</v>
      </c>
      <c r="Q16" s="220" t="n">
        <v>0</v>
      </c>
      <c r="R16" s="511" t="n">
        <f aca="false">($W$4*(SUM(D16:Q16)))</f>
        <v>0</v>
      </c>
      <c r="S16" s="220" t="n">
        <f aca="false">IFERROR(SUMIF('Exhibiciones '!$E$5:$E$550,A16,'Exhibiciones '!$AF$5:$AF$550),"")</f>
        <v>0</v>
      </c>
      <c r="T16" s="220" t="n">
        <f aca="false">IFERROR(SUMIF('Exhibiciones '!$E$5:$E$550,A16,'Exhibiciones '!$AG$5:$AG$550),"-")</f>
        <v>0</v>
      </c>
      <c r="U16" s="220" t="n">
        <v>0</v>
      </c>
      <c r="V16" s="220" t="n">
        <v>0</v>
      </c>
      <c r="W16" s="220" t="n">
        <v>0</v>
      </c>
      <c r="X16" s="220" t="n">
        <v>0</v>
      </c>
      <c r="Y16" s="220" t="n">
        <v>0</v>
      </c>
      <c r="Z16" s="220" t="n">
        <v>0</v>
      </c>
      <c r="AA16" s="220" t="n">
        <v>0</v>
      </c>
      <c r="AB16" s="220" t="n">
        <v>0</v>
      </c>
      <c r="AC16" s="220" t="n">
        <v>0</v>
      </c>
      <c r="AD16" s="220" t="n">
        <v>0</v>
      </c>
      <c r="AE16" s="220" t="n">
        <v>0</v>
      </c>
      <c r="AF16" s="220" t="n">
        <v>0</v>
      </c>
      <c r="AG16" s="220"/>
      <c r="AH16" s="220" t="str">
        <f aca="false">IFERROR(VLOOKUP(AG16,'Plantilla y Concentrado'!$B$4:$C$677,2,0),"")</f>
        <v/>
      </c>
      <c r="AI16" s="187"/>
      <c r="AK16" s="369"/>
    </row>
    <row r="17" s="224" customFormat="true" ht="27.75" hidden="true" customHeight="true" outlineLevel="0" collapsed="false">
      <c r="A17" s="216"/>
      <c r="B17" s="216"/>
      <c r="C17" s="216"/>
      <c r="D17" s="216" t="n">
        <v>0</v>
      </c>
      <c r="E17" s="216" t="n">
        <v>0</v>
      </c>
      <c r="F17" s="216" t="n">
        <v>0</v>
      </c>
      <c r="G17" s="216" t="n">
        <v>0</v>
      </c>
      <c r="H17" s="216" t="n">
        <v>0</v>
      </c>
      <c r="I17" s="216" t="n">
        <v>0</v>
      </c>
      <c r="J17" s="216" t="n">
        <v>0</v>
      </c>
      <c r="K17" s="216" t="n">
        <v>0</v>
      </c>
      <c r="L17" s="216" t="n">
        <v>0</v>
      </c>
      <c r="M17" s="216" t="n">
        <v>0</v>
      </c>
      <c r="N17" s="216" t="n">
        <v>0</v>
      </c>
      <c r="O17" s="216" t="n">
        <v>0</v>
      </c>
      <c r="P17" s="216" t="n">
        <v>0</v>
      </c>
      <c r="Q17" s="216" t="n">
        <v>0</v>
      </c>
      <c r="R17" s="510" t="n">
        <f aca="false">($W$4*(SUM(D17:Q17)))</f>
        <v>0</v>
      </c>
      <c r="S17" s="216" t="n">
        <f aca="false">IFERROR(SUMIF('Exhibiciones '!$E$5:$E$550,A17,'Exhibiciones '!$AF$5:$AF$550),"")</f>
        <v>0</v>
      </c>
      <c r="T17" s="216" t="n">
        <f aca="false">IFERROR(SUMIF('Exhibiciones '!$E$5:$E$550,A17,'Exhibiciones '!$AG$5:$AG$550),"-")</f>
        <v>0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0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0</v>
      </c>
      <c r="AG17" s="216"/>
      <c r="AH17" s="216" t="str">
        <f aca="false">IFERROR(VLOOKUP(AG17,'Plantilla y Concentrado'!$B$4:$C$677,2,0),"")</f>
        <v/>
      </c>
      <c r="AI17" s="187"/>
      <c r="AK17" s="369"/>
    </row>
    <row r="18" s="224" customFormat="true" ht="27.75" hidden="true" customHeight="true" outlineLevel="0" collapsed="false">
      <c r="A18" s="220"/>
      <c r="B18" s="220"/>
      <c r="C18" s="220"/>
      <c r="D18" s="220" t="n">
        <v>0</v>
      </c>
      <c r="E18" s="220" t="n">
        <v>0</v>
      </c>
      <c r="F18" s="220" t="n">
        <v>0</v>
      </c>
      <c r="G18" s="220" t="n">
        <v>0</v>
      </c>
      <c r="H18" s="220" t="n">
        <v>0</v>
      </c>
      <c r="I18" s="220" t="n">
        <v>0</v>
      </c>
      <c r="J18" s="220" t="n">
        <v>0</v>
      </c>
      <c r="K18" s="220" t="n">
        <v>0</v>
      </c>
      <c r="L18" s="220" t="n">
        <v>0</v>
      </c>
      <c r="M18" s="220" t="n">
        <v>0</v>
      </c>
      <c r="N18" s="220" t="n">
        <v>0</v>
      </c>
      <c r="O18" s="220" t="n">
        <v>0</v>
      </c>
      <c r="P18" s="220" t="n">
        <v>0</v>
      </c>
      <c r="Q18" s="220" t="n">
        <v>0</v>
      </c>
      <c r="R18" s="511" t="n">
        <f aca="false">($W$4*(SUM(D18:Q18)))</f>
        <v>0</v>
      </c>
      <c r="S18" s="220" t="n">
        <f aca="false">IFERROR(SUMIF('Exhibiciones '!$E$5:$E$550,A18,'Exhibiciones '!$AF$5:$AF$550),"")</f>
        <v>0</v>
      </c>
      <c r="T18" s="220" t="n">
        <f aca="false">IFERROR(SUMIF('Exhibiciones '!$E$5:$E$550,A18,'Exhibiciones '!$AG$5:$AG$550),"-")</f>
        <v>0</v>
      </c>
      <c r="U18" s="220" t="n">
        <v>0</v>
      </c>
      <c r="V18" s="220" t="n">
        <v>0</v>
      </c>
      <c r="W18" s="220" t="n">
        <v>0</v>
      </c>
      <c r="X18" s="220" t="n">
        <v>0</v>
      </c>
      <c r="Y18" s="220" t="n">
        <v>0</v>
      </c>
      <c r="Z18" s="220" t="n">
        <v>0</v>
      </c>
      <c r="AA18" s="220" t="n">
        <v>0</v>
      </c>
      <c r="AB18" s="220" t="n">
        <v>0</v>
      </c>
      <c r="AC18" s="220" t="n">
        <v>0</v>
      </c>
      <c r="AD18" s="220" t="n">
        <v>0</v>
      </c>
      <c r="AE18" s="220" t="n">
        <v>0</v>
      </c>
      <c r="AF18" s="220" t="n">
        <v>0</v>
      </c>
      <c r="AG18" s="220"/>
      <c r="AH18" s="220" t="str">
        <f aca="false">IFERROR(VLOOKUP(AG18,'Plantilla y Concentrado'!$B$4:$C$677,2,0),"")</f>
        <v/>
      </c>
      <c r="AI18" s="187"/>
      <c r="AK18" s="369"/>
    </row>
    <row r="19" s="224" customFormat="true" ht="27.75" hidden="true" customHeight="true" outlineLevel="0" collapsed="false">
      <c r="A19" s="216"/>
      <c r="B19" s="216"/>
      <c r="C19" s="216"/>
      <c r="D19" s="216" t="n">
        <v>0</v>
      </c>
      <c r="E19" s="216" t="n">
        <v>0</v>
      </c>
      <c r="F19" s="216" t="n">
        <v>0</v>
      </c>
      <c r="G19" s="216" t="n">
        <v>0</v>
      </c>
      <c r="H19" s="216" t="n">
        <v>0</v>
      </c>
      <c r="I19" s="216" t="n">
        <v>0</v>
      </c>
      <c r="J19" s="216" t="n">
        <v>0</v>
      </c>
      <c r="K19" s="216" t="n">
        <v>0</v>
      </c>
      <c r="L19" s="216" t="n">
        <v>0</v>
      </c>
      <c r="M19" s="216" t="n">
        <v>0</v>
      </c>
      <c r="N19" s="216" t="n">
        <v>0</v>
      </c>
      <c r="O19" s="216" t="n">
        <v>0</v>
      </c>
      <c r="P19" s="216" t="n">
        <v>0</v>
      </c>
      <c r="Q19" s="216" t="n">
        <v>0</v>
      </c>
      <c r="R19" s="510" t="n">
        <f aca="false">($W$4*(SUM(D19:Q19)))</f>
        <v>0</v>
      </c>
      <c r="S19" s="216" t="n">
        <f aca="false">IFERROR(SUMIF('Exhibiciones '!$E$5:$E$550,A19,'Exhibiciones '!$AF$5:$AF$550),"")</f>
        <v>0</v>
      </c>
      <c r="T19" s="216" t="n">
        <f aca="false">IFERROR(SUMIF('Exhibiciones '!$E$5:$E$550,A19,'Exhibiciones '!$AG$5:$AG$550),"-")</f>
        <v>0</v>
      </c>
      <c r="U19" s="216" t="n">
        <v>0</v>
      </c>
      <c r="V19" s="216" t="n">
        <v>0</v>
      </c>
      <c r="W19" s="216" t="n">
        <v>0</v>
      </c>
      <c r="X19" s="216" t="n">
        <v>0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</v>
      </c>
      <c r="AF19" s="216" t="n">
        <v>0</v>
      </c>
      <c r="AG19" s="216"/>
      <c r="AH19" s="216" t="str">
        <f aca="false">IFERROR(VLOOKUP(AG19,'Plantilla y Concentrado'!$B$4:$C$677,2,0),"")</f>
        <v/>
      </c>
      <c r="AI19" s="187"/>
      <c r="AK19" s="369"/>
    </row>
    <row r="20" s="224" customFormat="true" ht="27.75" hidden="true" customHeight="true" outlineLevel="0" collapsed="false">
      <c r="A20" s="220"/>
      <c r="B20" s="220"/>
      <c r="C20" s="220"/>
      <c r="D20" s="220" t="n">
        <v>0</v>
      </c>
      <c r="E20" s="220" t="n">
        <v>0</v>
      </c>
      <c r="F20" s="220" t="n">
        <v>0</v>
      </c>
      <c r="G20" s="220" t="n">
        <v>0</v>
      </c>
      <c r="H20" s="220" t="n">
        <v>0</v>
      </c>
      <c r="I20" s="220" t="n">
        <v>0</v>
      </c>
      <c r="J20" s="220" t="n">
        <v>0</v>
      </c>
      <c r="K20" s="220" t="n">
        <v>0</v>
      </c>
      <c r="L20" s="220" t="n">
        <v>0</v>
      </c>
      <c r="M20" s="220" t="n">
        <v>0</v>
      </c>
      <c r="N20" s="220" t="n">
        <v>0</v>
      </c>
      <c r="O20" s="220" t="n">
        <v>0</v>
      </c>
      <c r="P20" s="220" t="n">
        <v>0</v>
      </c>
      <c r="Q20" s="220" t="n">
        <v>0</v>
      </c>
      <c r="R20" s="511" t="n">
        <f aca="false">($W$4*(SUM(D20:Q20)))</f>
        <v>0</v>
      </c>
      <c r="S20" s="220" t="n">
        <f aca="false">IFERROR(SUMIF('Exhibiciones '!$E$5:$E$550,A20,'Exhibiciones '!$AF$5:$AF$550),"")</f>
        <v>0</v>
      </c>
      <c r="T20" s="220" t="n">
        <f aca="false">IFERROR(SUMIF('Exhibiciones '!$E$5:$E$550,A20,'Exhibiciones '!$AG$5:$AG$550),"-")</f>
        <v>0</v>
      </c>
      <c r="U20" s="220" t="n">
        <v>0</v>
      </c>
      <c r="V20" s="220" t="n">
        <v>0</v>
      </c>
      <c r="W20" s="220" t="n">
        <v>0</v>
      </c>
      <c r="X20" s="220" t="n">
        <v>0</v>
      </c>
      <c r="Y20" s="220" t="n">
        <v>0</v>
      </c>
      <c r="Z20" s="220" t="n">
        <v>0</v>
      </c>
      <c r="AA20" s="220" t="n">
        <v>0</v>
      </c>
      <c r="AB20" s="220" t="n">
        <v>0</v>
      </c>
      <c r="AC20" s="220" t="n">
        <v>0</v>
      </c>
      <c r="AD20" s="220" t="n">
        <v>0</v>
      </c>
      <c r="AE20" s="220" t="n">
        <v>0</v>
      </c>
      <c r="AF20" s="220" t="n">
        <v>0</v>
      </c>
      <c r="AG20" s="220"/>
      <c r="AH20" s="220" t="str">
        <f aca="false">IFERROR(VLOOKUP(AG20,'Plantilla y Concentrado'!$B$4:$C$677,2,0),"")</f>
        <v/>
      </c>
      <c r="AI20" s="187"/>
      <c r="AK20" s="369"/>
    </row>
    <row r="21" s="224" customFormat="true" ht="27.75" hidden="true" customHeight="true" outlineLevel="0" collapsed="false">
      <c r="A21" s="216"/>
      <c r="B21" s="216"/>
      <c r="C21" s="216"/>
      <c r="D21" s="216" t="n">
        <v>0</v>
      </c>
      <c r="E21" s="216" t="n">
        <v>0</v>
      </c>
      <c r="F21" s="216" t="n">
        <v>0</v>
      </c>
      <c r="G21" s="216" t="n">
        <v>0</v>
      </c>
      <c r="H21" s="216" t="n">
        <v>0</v>
      </c>
      <c r="I21" s="216" t="n">
        <v>0</v>
      </c>
      <c r="J21" s="216" t="n">
        <v>0</v>
      </c>
      <c r="K21" s="216" t="n">
        <v>0</v>
      </c>
      <c r="L21" s="216" t="n">
        <v>0</v>
      </c>
      <c r="M21" s="216" t="n">
        <v>0</v>
      </c>
      <c r="N21" s="216" t="n">
        <v>0</v>
      </c>
      <c r="O21" s="216" t="n">
        <v>0</v>
      </c>
      <c r="P21" s="216" t="n">
        <v>0</v>
      </c>
      <c r="Q21" s="216" t="n">
        <v>0</v>
      </c>
      <c r="R21" s="510" t="n">
        <f aca="false">($W$4*(SUM(D21:Q21)))</f>
        <v>0</v>
      </c>
      <c r="S21" s="216" t="n">
        <f aca="false">IFERROR(SUMIF('Exhibiciones '!$E$5:$E$550,A21,'Exhibiciones '!$AF$5:$AF$550),"")</f>
        <v>0</v>
      </c>
      <c r="T21" s="216" t="n">
        <f aca="false">IFERROR(SUMIF('Exhibiciones '!$E$5:$E$550,A21,'Exhibiciones '!$AG$5:$AG$550),"-")</f>
        <v>0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16" t="n">
        <v>0</v>
      </c>
      <c r="AD21" s="216" t="n">
        <v>0</v>
      </c>
      <c r="AE21" s="216" t="n">
        <v>0</v>
      </c>
      <c r="AF21" s="216" t="n">
        <v>0</v>
      </c>
      <c r="AG21" s="216"/>
      <c r="AH21" s="216" t="str">
        <f aca="false">IFERROR(VLOOKUP(AG21,'Plantilla y Concentrado'!$B$4:$C$677,2,0),"")</f>
        <v/>
      </c>
      <c r="AI21" s="187"/>
      <c r="AK21" s="369"/>
    </row>
    <row r="22" s="224" customFormat="true" ht="27.75" hidden="true" customHeight="true" outlineLevel="0" collapsed="false">
      <c r="A22" s="220"/>
      <c r="B22" s="220"/>
      <c r="C22" s="220"/>
      <c r="D22" s="220" t="n">
        <v>0</v>
      </c>
      <c r="E22" s="220" t="n">
        <v>0</v>
      </c>
      <c r="F22" s="220" t="n">
        <v>0</v>
      </c>
      <c r="G22" s="220" t="n">
        <v>0</v>
      </c>
      <c r="H22" s="220" t="n">
        <v>0</v>
      </c>
      <c r="I22" s="220" t="n">
        <v>0</v>
      </c>
      <c r="J22" s="220" t="n">
        <v>0</v>
      </c>
      <c r="K22" s="220" t="n">
        <v>0</v>
      </c>
      <c r="L22" s="220" t="n">
        <v>0</v>
      </c>
      <c r="M22" s="220" t="n">
        <v>0</v>
      </c>
      <c r="N22" s="220" t="n">
        <v>0</v>
      </c>
      <c r="O22" s="220" t="n">
        <v>0</v>
      </c>
      <c r="P22" s="220" t="n">
        <v>0</v>
      </c>
      <c r="Q22" s="220" t="n">
        <v>0</v>
      </c>
      <c r="R22" s="511" t="n">
        <f aca="false">($W$4*(SUM(D22:Q22)))</f>
        <v>0</v>
      </c>
      <c r="S22" s="220" t="n">
        <f aca="false">IFERROR(SUMIF('Exhibiciones '!$E$5:$E$550,A22,'Exhibiciones '!$AF$5:$AF$550),"")</f>
        <v>0</v>
      </c>
      <c r="T22" s="220" t="n">
        <f aca="false">IFERROR(SUMIF('Exhibiciones '!$E$5:$E$550,A22,'Exhibiciones '!$AG$5:$AG$550),"-")</f>
        <v>0</v>
      </c>
      <c r="U22" s="220" t="n">
        <v>0</v>
      </c>
      <c r="V22" s="220" t="n">
        <v>0</v>
      </c>
      <c r="W22" s="220" t="n">
        <v>0</v>
      </c>
      <c r="X22" s="220" t="n">
        <v>0</v>
      </c>
      <c r="Y22" s="220" t="n">
        <v>0</v>
      </c>
      <c r="Z22" s="220" t="n">
        <v>0</v>
      </c>
      <c r="AA22" s="220" t="n">
        <v>0</v>
      </c>
      <c r="AB22" s="220" t="n">
        <v>0</v>
      </c>
      <c r="AC22" s="220" t="n">
        <v>0</v>
      </c>
      <c r="AD22" s="220" t="n">
        <v>0</v>
      </c>
      <c r="AE22" s="220" t="n">
        <v>0</v>
      </c>
      <c r="AF22" s="220" t="n">
        <v>0</v>
      </c>
      <c r="AG22" s="220"/>
      <c r="AH22" s="220" t="str">
        <f aca="false">IFERROR(VLOOKUP(AG22,'Plantilla y Concentrado'!$B$4:$C$677,2,0),"")</f>
        <v/>
      </c>
      <c r="AI22" s="187"/>
      <c r="AK22" s="369"/>
    </row>
    <row r="23" s="224" customFormat="true" ht="27.75" hidden="true" customHeight="true" outlineLevel="0" collapsed="false">
      <c r="A23" s="216"/>
      <c r="B23" s="216"/>
      <c r="C23" s="216"/>
      <c r="D23" s="216" t="n">
        <v>0</v>
      </c>
      <c r="E23" s="216" t="n">
        <v>0</v>
      </c>
      <c r="F23" s="216" t="n">
        <v>0</v>
      </c>
      <c r="G23" s="216" t="n">
        <v>0</v>
      </c>
      <c r="H23" s="216" t="n">
        <v>0</v>
      </c>
      <c r="I23" s="216" t="n">
        <v>0</v>
      </c>
      <c r="J23" s="216" t="n">
        <v>0</v>
      </c>
      <c r="K23" s="216" t="n">
        <v>0</v>
      </c>
      <c r="L23" s="216" t="n">
        <v>0</v>
      </c>
      <c r="M23" s="216" t="n">
        <v>0</v>
      </c>
      <c r="N23" s="216" t="n">
        <v>0</v>
      </c>
      <c r="O23" s="216" t="n">
        <v>0</v>
      </c>
      <c r="P23" s="216" t="n">
        <v>0</v>
      </c>
      <c r="Q23" s="216" t="n">
        <v>0</v>
      </c>
      <c r="R23" s="510" t="n">
        <f aca="false">($W$4*(SUM(D23:Q23)))</f>
        <v>0</v>
      </c>
      <c r="S23" s="216" t="n">
        <f aca="false">IFERROR(SUMIF('Exhibiciones '!$E$5:$E$550,A23,'Exhibiciones '!$AF$5:$AF$550),"")</f>
        <v>0</v>
      </c>
      <c r="T23" s="216" t="n">
        <f aca="false">IFERROR(SUMIF('Exhibiciones '!$E$5:$E$550,A23,'Exhibiciones '!$AG$5:$AG$550),"-")</f>
        <v>0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16" t="n">
        <v>0</v>
      </c>
      <c r="AD23" s="216" t="n">
        <v>0</v>
      </c>
      <c r="AE23" s="216" t="n">
        <v>0</v>
      </c>
      <c r="AF23" s="216" t="n">
        <v>0</v>
      </c>
      <c r="AG23" s="216"/>
      <c r="AH23" s="216" t="str">
        <f aca="false">IFERROR(VLOOKUP(AG23,'Plantilla y Concentrado'!$B$4:$C$677,2,0),"")</f>
        <v/>
      </c>
      <c r="AI23" s="187"/>
      <c r="AK23" s="369"/>
    </row>
    <row r="24" s="224" customFormat="true" ht="27.75" hidden="true" customHeight="true" outlineLevel="0" collapsed="false">
      <c r="A24" s="220"/>
      <c r="B24" s="220"/>
      <c r="C24" s="220"/>
      <c r="D24" s="220" t="n">
        <v>0</v>
      </c>
      <c r="E24" s="220" t="n">
        <v>0</v>
      </c>
      <c r="F24" s="220" t="n">
        <v>0</v>
      </c>
      <c r="G24" s="220" t="n">
        <v>0</v>
      </c>
      <c r="H24" s="220" t="n">
        <v>0</v>
      </c>
      <c r="I24" s="220" t="n">
        <v>0</v>
      </c>
      <c r="J24" s="220" t="n">
        <v>0</v>
      </c>
      <c r="K24" s="220" t="n">
        <v>0</v>
      </c>
      <c r="L24" s="220" t="n">
        <v>0</v>
      </c>
      <c r="M24" s="220" t="n">
        <v>0</v>
      </c>
      <c r="N24" s="220" t="n">
        <v>0</v>
      </c>
      <c r="O24" s="220" t="n">
        <v>0</v>
      </c>
      <c r="P24" s="220" t="n">
        <v>0</v>
      </c>
      <c r="Q24" s="220" t="n">
        <v>0</v>
      </c>
      <c r="R24" s="511" t="n">
        <f aca="false">($W$4*(SUM(D24:Q24)))</f>
        <v>0</v>
      </c>
      <c r="S24" s="220" t="n">
        <f aca="false">IFERROR(SUMIF('Exhibiciones '!$E$5:$E$550,A24,'Exhibiciones '!$AF$5:$AF$550),"")</f>
        <v>0</v>
      </c>
      <c r="T24" s="220" t="n">
        <f aca="false">IFERROR(SUMIF('Exhibiciones '!$E$5:$E$550,A24,'Exhibiciones '!$AG$5:$AG$550),"-")</f>
        <v>0</v>
      </c>
      <c r="U24" s="220" t="n">
        <v>0</v>
      </c>
      <c r="V24" s="220" t="n">
        <v>0</v>
      </c>
      <c r="W24" s="220" t="n">
        <v>0</v>
      </c>
      <c r="X24" s="220" t="n">
        <v>0</v>
      </c>
      <c r="Y24" s="220" t="n">
        <v>0</v>
      </c>
      <c r="Z24" s="220" t="n">
        <v>0</v>
      </c>
      <c r="AA24" s="220" t="n">
        <v>0</v>
      </c>
      <c r="AB24" s="220" t="n">
        <v>0</v>
      </c>
      <c r="AC24" s="220" t="n">
        <v>0</v>
      </c>
      <c r="AD24" s="220" t="n">
        <v>0</v>
      </c>
      <c r="AE24" s="220" t="n">
        <v>0</v>
      </c>
      <c r="AF24" s="220" t="n">
        <v>0</v>
      </c>
      <c r="AG24" s="220"/>
      <c r="AH24" s="220" t="str">
        <f aca="false">IFERROR(VLOOKUP(AG24,'Plantilla y Concentrado'!$B$4:$C$677,2,0),"")</f>
        <v/>
      </c>
      <c r="AI24" s="187"/>
      <c r="AK24" s="369"/>
    </row>
    <row r="25" s="224" customFormat="true" ht="27.75" hidden="true" customHeight="true" outlineLevel="0" collapsed="false">
      <c r="A25" s="216"/>
      <c r="B25" s="216"/>
      <c r="C25" s="216"/>
      <c r="D25" s="216" t="n">
        <v>0</v>
      </c>
      <c r="E25" s="216" t="n">
        <v>0</v>
      </c>
      <c r="F25" s="216" t="n">
        <v>0</v>
      </c>
      <c r="G25" s="216" t="n">
        <v>0</v>
      </c>
      <c r="H25" s="216" t="n">
        <v>0</v>
      </c>
      <c r="I25" s="216" t="n">
        <v>0</v>
      </c>
      <c r="J25" s="216" t="n">
        <v>0</v>
      </c>
      <c r="K25" s="216" t="n">
        <v>0</v>
      </c>
      <c r="L25" s="216" t="n">
        <v>0</v>
      </c>
      <c r="M25" s="216" t="n">
        <v>0</v>
      </c>
      <c r="N25" s="216" t="n">
        <v>0</v>
      </c>
      <c r="O25" s="216" t="n">
        <v>0</v>
      </c>
      <c r="P25" s="216" t="n">
        <v>0</v>
      </c>
      <c r="Q25" s="216" t="n">
        <v>0</v>
      </c>
      <c r="R25" s="510" t="n">
        <f aca="false">($W$4*(SUM(D25:Q25)))</f>
        <v>0</v>
      </c>
      <c r="S25" s="216" t="n">
        <f aca="false">IFERROR(SUMIF('Exhibiciones '!$E$5:$E$550,A25,'Exhibiciones '!$AF$5:$AF$550),"")</f>
        <v>0</v>
      </c>
      <c r="T25" s="216" t="n">
        <f aca="false">IFERROR(SUMIF('Exhibiciones '!$E$5:$E$550,A25,'Exhibiciones '!$AG$5:$AG$550),"-")</f>
        <v>0</v>
      </c>
      <c r="U25" s="216" t="n">
        <v>0</v>
      </c>
      <c r="V25" s="216" t="n">
        <v>0</v>
      </c>
      <c r="W25" s="216" t="n">
        <v>0</v>
      </c>
      <c r="X25" s="216" t="n">
        <v>0</v>
      </c>
      <c r="Y25" s="216" t="n">
        <v>0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6" t="n">
        <v>0</v>
      </c>
      <c r="AG25" s="216"/>
      <c r="AH25" s="216" t="str">
        <f aca="false">IFERROR(VLOOKUP(AG25,'Plantilla y Concentrado'!$B$4:$C$677,2,0),"")</f>
        <v/>
      </c>
      <c r="AI25" s="187"/>
      <c r="AK25" s="369"/>
    </row>
    <row r="26" s="224" customFormat="true" ht="27.75" hidden="true" customHeight="true" outlineLevel="0" collapsed="false">
      <c r="A26" s="220"/>
      <c r="B26" s="220"/>
      <c r="C26" s="220"/>
      <c r="D26" s="220" t="n">
        <v>0</v>
      </c>
      <c r="E26" s="220" t="n">
        <v>0</v>
      </c>
      <c r="F26" s="220" t="n">
        <v>0</v>
      </c>
      <c r="G26" s="220" t="n">
        <v>0</v>
      </c>
      <c r="H26" s="220" t="n">
        <v>0</v>
      </c>
      <c r="I26" s="220" t="n">
        <v>0</v>
      </c>
      <c r="J26" s="220" t="n">
        <v>0</v>
      </c>
      <c r="K26" s="220" t="n">
        <v>0</v>
      </c>
      <c r="L26" s="220" t="n">
        <v>0</v>
      </c>
      <c r="M26" s="220" t="n">
        <v>0</v>
      </c>
      <c r="N26" s="220" t="n">
        <v>0</v>
      </c>
      <c r="O26" s="220" t="n">
        <v>0</v>
      </c>
      <c r="P26" s="220" t="n">
        <v>0</v>
      </c>
      <c r="Q26" s="220" t="n">
        <v>0</v>
      </c>
      <c r="R26" s="511" t="n">
        <f aca="false">($W$4*(SUM(D26:Q26)))</f>
        <v>0</v>
      </c>
      <c r="S26" s="220" t="n">
        <f aca="false">IFERROR(SUMIF('Exhibiciones '!$E$5:$E$550,A26,'Exhibiciones '!$AF$5:$AF$550),"")</f>
        <v>0</v>
      </c>
      <c r="T26" s="220" t="n">
        <f aca="false">IFERROR(SUMIF('Exhibiciones '!$E$5:$E$550,A26,'Exhibiciones '!$AG$5:$AG$550),"-")</f>
        <v>0</v>
      </c>
      <c r="U26" s="220" t="n">
        <v>0</v>
      </c>
      <c r="V26" s="220" t="n">
        <v>0</v>
      </c>
      <c r="W26" s="220" t="n">
        <v>0</v>
      </c>
      <c r="X26" s="220" t="n">
        <v>0</v>
      </c>
      <c r="Y26" s="220" t="n">
        <v>0</v>
      </c>
      <c r="Z26" s="220" t="n">
        <v>0</v>
      </c>
      <c r="AA26" s="220" t="n">
        <v>0</v>
      </c>
      <c r="AB26" s="220" t="n">
        <v>0</v>
      </c>
      <c r="AC26" s="220" t="n">
        <v>0</v>
      </c>
      <c r="AD26" s="220" t="n">
        <v>0</v>
      </c>
      <c r="AE26" s="220" t="n">
        <v>0</v>
      </c>
      <c r="AF26" s="220" t="n">
        <v>0</v>
      </c>
      <c r="AG26" s="220"/>
      <c r="AH26" s="220" t="str">
        <f aca="false">IFERROR(VLOOKUP(AG26,'Plantilla y Concentrado'!$B$4:$C$677,2,0),"")</f>
        <v/>
      </c>
      <c r="AI26" s="187"/>
      <c r="AK26" s="369"/>
    </row>
    <row r="27" s="224" customFormat="true" ht="27.75" hidden="true" customHeight="true" outlineLevel="0" collapsed="false">
      <c r="A27" s="216"/>
      <c r="B27" s="216"/>
      <c r="C27" s="216"/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216" t="n">
        <v>0</v>
      </c>
      <c r="R27" s="510" t="n">
        <f aca="false">($W$4*(SUM(D27:Q27)))</f>
        <v>0</v>
      </c>
      <c r="S27" s="216" t="n">
        <f aca="false">IFERROR(SUMIF('Exhibiciones '!$E$5:$E$550,A27,'Exhibiciones '!$AF$5:$AF$550),"")</f>
        <v>0</v>
      </c>
      <c r="T27" s="216" t="n">
        <f aca="false">IFERROR(SUMIF('Exhibiciones '!$E$5:$E$550,A27,'Exhibiciones '!$AG$5:$AG$550),"-")</f>
        <v>0</v>
      </c>
      <c r="U27" s="216" t="n">
        <v>0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/>
      <c r="AH27" s="216" t="str">
        <f aca="false">IFERROR(VLOOKUP(AG27,'Plantilla y Concentrado'!$B$4:$C$677,2,0),"")</f>
        <v/>
      </c>
      <c r="AI27" s="187"/>
      <c r="AK27" s="369"/>
    </row>
    <row r="28" s="224" customFormat="true" ht="27.75" hidden="true" customHeight="true" outlineLevel="0" collapsed="false">
      <c r="A28" s="220"/>
      <c r="B28" s="220"/>
      <c r="C28" s="220"/>
      <c r="D28" s="220" t="n">
        <v>0</v>
      </c>
      <c r="E28" s="220" t="n">
        <v>0</v>
      </c>
      <c r="F28" s="220" t="n">
        <v>0</v>
      </c>
      <c r="G28" s="220" t="n">
        <v>0</v>
      </c>
      <c r="H28" s="220" t="n">
        <v>0</v>
      </c>
      <c r="I28" s="220" t="n">
        <v>0</v>
      </c>
      <c r="J28" s="220" t="n">
        <v>0</v>
      </c>
      <c r="K28" s="220" t="n">
        <v>0</v>
      </c>
      <c r="L28" s="220" t="n">
        <v>0</v>
      </c>
      <c r="M28" s="220" t="n">
        <v>0</v>
      </c>
      <c r="N28" s="220" t="n">
        <v>0</v>
      </c>
      <c r="O28" s="220" t="n">
        <v>0</v>
      </c>
      <c r="P28" s="220" t="n">
        <v>0</v>
      </c>
      <c r="Q28" s="220" t="n">
        <v>0</v>
      </c>
      <c r="R28" s="511" t="n">
        <f aca="false">($W$4*(SUM(D28:Q28)))</f>
        <v>0</v>
      </c>
      <c r="S28" s="220" t="n">
        <f aca="false">IFERROR(SUMIF('Exhibiciones '!$E$5:$E$550,A28,'Exhibiciones '!$AF$5:$AF$550),"")</f>
        <v>0</v>
      </c>
      <c r="T28" s="220" t="n">
        <f aca="false">IFERROR(SUMIF('Exhibiciones '!$E$5:$E$550,A28,'Exhibiciones '!$AG$5:$AG$550),"-")</f>
        <v>0</v>
      </c>
      <c r="U28" s="220" t="n">
        <v>0</v>
      </c>
      <c r="V28" s="220" t="n">
        <v>0</v>
      </c>
      <c r="W28" s="220" t="n">
        <v>0</v>
      </c>
      <c r="X28" s="220" t="n">
        <v>0</v>
      </c>
      <c r="Y28" s="220" t="n">
        <v>0</v>
      </c>
      <c r="Z28" s="220" t="n">
        <v>0</v>
      </c>
      <c r="AA28" s="220" t="n">
        <v>0</v>
      </c>
      <c r="AB28" s="220" t="n">
        <v>0</v>
      </c>
      <c r="AC28" s="220" t="n">
        <v>0</v>
      </c>
      <c r="AD28" s="220" t="n">
        <v>0</v>
      </c>
      <c r="AE28" s="220" t="n">
        <v>0</v>
      </c>
      <c r="AF28" s="220" t="n">
        <v>0</v>
      </c>
      <c r="AG28" s="220"/>
      <c r="AH28" s="220" t="str">
        <f aca="false">IFERROR(VLOOKUP(AG28,'Plantilla y Concentrado'!$B$4:$C$677,2,0),"")</f>
        <v/>
      </c>
      <c r="AI28" s="187"/>
      <c r="AK28" s="369"/>
    </row>
    <row r="29" s="224" customFormat="true" ht="27.75" hidden="true" customHeight="true" outlineLevel="0" collapsed="false">
      <c r="A29" s="216"/>
      <c r="B29" s="216"/>
      <c r="C29" s="216"/>
      <c r="D29" s="216" t="n">
        <v>0</v>
      </c>
      <c r="E29" s="216" t="n">
        <v>0</v>
      </c>
      <c r="F29" s="216" t="n">
        <v>0</v>
      </c>
      <c r="G29" s="216" t="n">
        <v>0</v>
      </c>
      <c r="H29" s="216" t="n">
        <v>0</v>
      </c>
      <c r="I29" s="216" t="n">
        <v>0</v>
      </c>
      <c r="J29" s="216" t="n">
        <v>0</v>
      </c>
      <c r="K29" s="216" t="n">
        <v>0</v>
      </c>
      <c r="L29" s="216" t="n">
        <v>0</v>
      </c>
      <c r="M29" s="216" t="n">
        <v>0</v>
      </c>
      <c r="N29" s="216" t="n">
        <v>0</v>
      </c>
      <c r="O29" s="216" t="n">
        <v>0</v>
      </c>
      <c r="P29" s="216" t="n">
        <v>0</v>
      </c>
      <c r="Q29" s="216" t="n">
        <v>0</v>
      </c>
      <c r="R29" s="510" t="n">
        <f aca="false">($W$4*(SUM(D29:Q29)))</f>
        <v>0</v>
      </c>
      <c r="S29" s="216" t="n">
        <f aca="false">IFERROR(SUMIF('Exhibiciones '!$E$5:$E$550,A29,'Exhibiciones '!$AF$5:$AF$550),"")</f>
        <v>0</v>
      </c>
      <c r="T29" s="216" t="n">
        <f aca="false">IFERROR(SUMIF('Exhibiciones '!$E$5:$E$550,A29,'Exhibiciones '!$AG$5:$AG$550),"-")</f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16" t="n">
        <v>0</v>
      </c>
      <c r="AF29" s="216" t="n">
        <v>0</v>
      </c>
      <c r="AG29" s="216"/>
      <c r="AH29" s="216" t="str">
        <f aca="false">IFERROR(VLOOKUP(AG29,'Plantilla y Concentrado'!$B$4:$C$677,2,0),"")</f>
        <v/>
      </c>
      <c r="AI29" s="187"/>
      <c r="AK29" s="369"/>
      <c r="AMI29" s="223"/>
      <c r="AMJ29" s="223"/>
    </row>
    <row r="30" s="224" customFormat="true" ht="27.75" hidden="true" customHeight="true" outlineLevel="0" collapsed="false">
      <c r="A30" s="220"/>
      <c r="B30" s="220"/>
      <c r="C30" s="220"/>
      <c r="D30" s="220" t="n">
        <v>0</v>
      </c>
      <c r="E30" s="220" t="n">
        <v>0</v>
      </c>
      <c r="F30" s="220" t="n">
        <v>0</v>
      </c>
      <c r="G30" s="220" t="n">
        <v>0</v>
      </c>
      <c r="H30" s="220" t="n">
        <v>0</v>
      </c>
      <c r="I30" s="220" t="n">
        <v>0</v>
      </c>
      <c r="J30" s="220" t="n">
        <v>0</v>
      </c>
      <c r="K30" s="220" t="n">
        <v>0</v>
      </c>
      <c r="L30" s="220" t="n">
        <v>0</v>
      </c>
      <c r="M30" s="220" t="n">
        <v>0</v>
      </c>
      <c r="N30" s="220" t="n">
        <v>0</v>
      </c>
      <c r="O30" s="220" t="n">
        <v>0</v>
      </c>
      <c r="P30" s="220" t="n">
        <v>0</v>
      </c>
      <c r="Q30" s="220" t="n">
        <v>0</v>
      </c>
      <c r="R30" s="511" t="n">
        <f aca="false">($W$4*(SUM(D30:Q30)))</f>
        <v>0</v>
      </c>
      <c r="S30" s="220" t="n">
        <f aca="false">IFERROR(SUMIF('Exhibiciones '!$E$5:$E$550,A30,'Exhibiciones '!$AF$5:$AF$550),"")</f>
        <v>0</v>
      </c>
      <c r="T30" s="220" t="n">
        <f aca="false">IFERROR(SUMIF('Exhibiciones '!$E$5:$E$550,A30,'Exhibiciones '!$AG$5:$AG$550),"-")</f>
        <v>0</v>
      </c>
      <c r="U30" s="220" t="n">
        <v>0</v>
      </c>
      <c r="V30" s="220" t="n">
        <v>0</v>
      </c>
      <c r="W30" s="220" t="n">
        <v>0</v>
      </c>
      <c r="X30" s="220" t="n">
        <v>0</v>
      </c>
      <c r="Y30" s="220" t="n">
        <v>0</v>
      </c>
      <c r="Z30" s="220" t="n">
        <v>0</v>
      </c>
      <c r="AA30" s="220" t="n">
        <v>0</v>
      </c>
      <c r="AB30" s="220" t="n">
        <v>0</v>
      </c>
      <c r="AC30" s="220" t="n">
        <v>0</v>
      </c>
      <c r="AD30" s="220" t="n">
        <v>0</v>
      </c>
      <c r="AE30" s="220" t="n">
        <v>0</v>
      </c>
      <c r="AF30" s="220" t="n">
        <v>0</v>
      </c>
      <c r="AG30" s="220"/>
      <c r="AH30" s="220" t="str">
        <f aca="false">IFERROR(VLOOKUP(AG30,'Plantilla y Concentrado'!$B$4:$C$677,2,0),"")</f>
        <v/>
      </c>
      <c r="AI30" s="187"/>
      <c r="AK30" s="369"/>
    </row>
    <row r="31" s="223" customFormat="true" ht="33.75" hidden="false" customHeight="true" outlineLevel="0" collapsed="false">
      <c r="A31" s="512" t="s">
        <v>82</v>
      </c>
      <c r="B31" s="512" t="n">
        <f aca="false">SUM(B9:B30)</f>
        <v>1917</v>
      </c>
      <c r="C31" s="512" t="n">
        <f aca="false">SUM(C9:C30)</f>
        <v>1917</v>
      </c>
      <c r="D31" s="226" t="n">
        <f aca="false">SUM(D9:D30)</f>
        <v>0</v>
      </c>
      <c r="E31" s="226" t="n">
        <f aca="false">SUM(E9:E30)</f>
        <v>0</v>
      </c>
      <c r="F31" s="226" t="n">
        <f aca="false">SUM(F9:F30)</f>
        <v>3</v>
      </c>
      <c r="G31" s="226" t="n">
        <f aca="false">SUM(G9:G30)</f>
        <v>0</v>
      </c>
      <c r="H31" s="226" t="n">
        <f aca="false">SUM(H9:H30)</f>
        <v>0</v>
      </c>
      <c r="I31" s="226" t="n">
        <f aca="false">SUM(I9:I30)</f>
        <v>0</v>
      </c>
      <c r="J31" s="226" t="n">
        <f aca="false">SUM(J9:J30)</f>
        <v>0</v>
      </c>
      <c r="K31" s="226" t="n">
        <f aca="false">SUM(K9:K30)</f>
        <v>0</v>
      </c>
      <c r="L31" s="226" t="n">
        <f aca="false">SUM(L9:L30)</f>
        <v>0</v>
      </c>
      <c r="M31" s="226" t="n">
        <f aca="false">SUM(M9:M30)</f>
        <v>0</v>
      </c>
      <c r="N31" s="226" t="n">
        <f aca="false">SUM(N9:N30)</f>
        <v>0</v>
      </c>
      <c r="O31" s="226" t="n">
        <f aca="false">SUM(O9:O30)</f>
        <v>0</v>
      </c>
      <c r="P31" s="226" t="n">
        <f aca="false">SUM(P9:P30)</f>
        <v>0</v>
      </c>
      <c r="Q31" s="226" t="n">
        <f aca="false">SUM(Q9:Q30)</f>
        <v>0</v>
      </c>
      <c r="R31" s="513" t="n">
        <f aca="false">SUM(D31:Q31)</f>
        <v>3</v>
      </c>
      <c r="S31" s="228" t="n">
        <f aca="false">SUM(S9:S30)</f>
        <v>0</v>
      </c>
      <c r="T31" s="228" t="n">
        <f aca="false">SUM(T9:T30)</f>
        <v>1</v>
      </c>
      <c r="U31" s="228" t="n">
        <f aca="false">SUM(U9:U30)</f>
        <v>1</v>
      </c>
      <c r="V31" s="228" t="n">
        <f aca="false">SUM(V9:V30)</f>
        <v>2</v>
      </c>
      <c r="W31" s="228" t="n">
        <f aca="false">SUM(W9:W30)</f>
        <v>0</v>
      </c>
      <c r="X31" s="228" t="n">
        <f aca="false">SUM(X9:X30)</f>
        <v>0</v>
      </c>
      <c r="Y31" s="228" t="n">
        <f aca="false">SUM(Y9:Y30)</f>
        <v>0</v>
      </c>
      <c r="Z31" s="228" t="n">
        <f aca="false">SUM(Z9:Z30)</f>
        <v>0</v>
      </c>
      <c r="AA31" s="228" t="n">
        <f aca="false">SUM(AA9:AA30)</f>
        <v>0</v>
      </c>
      <c r="AB31" s="228" t="n">
        <f aca="false">SUM(AB9:AB30)</f>
        <v>0</v>
      </c>
      <c r="AC31" s="228" t="n">
        <f aca="false">SUM(AC9:AC30)</f>
        <v>0</v>
      </c>
      <c r="AD31" s="228" t="n">
        <f aca="false">SUM(AD9:AD30)</f>
        <v>0</v>
      </c>
      <c r="AE31" s="228" t="n">
        <f aca="false">SUM(AE9:AE30)</f>
        <v>0</v>
      </c>
      <c r="AF31" s="228" t="n">
        <f aca="false">SUM(AF9:AF30)</f>
        <v>0</v>
      </c>
      <c r="AG31" s="373"/>
      <c r="AH31" s="373"/>
      <c r="AI31" s="230"/>
      <c r="AJ31" s="230"/>
      <c r="AK31" s="369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0"/>
      <c r="BE31" s="230"/>
      <c r="BF31" s="230"/>
      <c r="BG31" s="230"/>
      <c r="BH31" s="230"/>
      <c r="BI31" s="230"/>
      <c r="BJ31" s="230"/>
      <c r="BK31" s="230"/>
      <c r="BL31" s="230"/>
      <c r="BM31" s="230"/>
      <c r="BN31" s="230"/>
      <c r="BO31" s="230"/>
      <c r="BP31" s="230"/>
      <c r="BQ31" s="230"/>
      <c r="BR31" s="230"/>
      <c r="BS31" s="230"/>
      <c r="BT31" s="230"/>
      <c r="BU31" s="230"/>
      <c r="BV31" s="230"/>
      <c r="BW31" s="230"/>
      <c r="BX31" s="230"/>
      <c r="BY31" s="230"/>
      <c r="BZ31" s="230"/>
      <c r="CA31" s="230"/>
      <c r="CB31" s="230"/>
      <c r="CC31" s="230"/>
      <c r="CD31" s="230"/>
      <c r="CE31" s="230"/>
      <c r="CF31" s="230"/>
      <c r="CG31" s="230"/>
      <c r="CH31" s="230"/>
      <c r="CI31" s="230"/>
      <c r="CJ31" s="230"/>
      <c r="CK31" s="230"/>
      <c r="CL31" s="230"/>
      <c r="CM31" s="230"/>
      <c r="CN31" s="230"/>
      <c r="CO31" s="230"/>
      <c r="CP31" s="230"/>
      <c r="CQ31" s="230"/>
      <c r="CR31" s="230"/>
      <c r="CS31" s="230"/>
      <c r="CT31" s="230"/>
      <c r="CU31" s="230"/>
      <c r="CV31" s="230"/>
      <c r="CW31" s="230"/>
      <c r="CX31" s="230"/>
      <c r="CY31" s="230"/>
      <c r="CZ31" s="230"/>
      <c r="DA31" s="230"/>
      <c r="DB31" s="230"/>
      <c r="DC31" s="230"/>
      <c r="DD31" s="230"/>
      <c r="DE31" s="230"/>
      <c r="DF31" s="230"/>
      <c r="DG31" s="230"/>
      <c r="DH31" s="230"/>
      <c r="DI31" s="230"/>
      <c r="DJ31" s="230"/>
      <c r="DK31" s="230"/>
      <c r="DL31" s="230"/>
      <c r="DM31" s="230"/>
      <c r="DN31" s="230"/>
      <c r="DO31" s="230"/>
      <c r="DP31" s="230"/>
      <c r="DQ31" s="230"/>
      <c r="DR31" s="230"/>
      <c r="DS31" s="230"/>
      <c r="DT31" s="230"/>
      <c r="DU31" s="230"/>
      <c r="DV31" s="230"/>
      <c r="DW31" s="230"/>
      <c r="DX31" s="230"/>
      <c r="DY31" s="230"/>
      <c r="DZ31" s="230"/>
      <c r="EA31" s="230"/>
      <c r="EB31" s="230"/>
      <c r="EC31" s="230"/>
      <c r="ED31" s="230"/>
      <c r="EE31" s="230"/>
      <c r="EF31" s="230"/>
      <c r="EG31" s="230"/>
      <c r="EH31" s="230"/>
      <c r="EI31" s="230"/>
      <c r="EJ31" s="230"/>
      <c r="EK31" s="230"/>
      <c r="EL31" s="230"/>
      <c r="EM31" s="230"/>
      <c r="EN31" s="230"/>
      <c r="EO31" s="230"/>
      <c r="EP31" s="230"/>
      <c r="EQ31" s="230"/>
      <c r="ER31" s="230"/>
      <c r="ES31" s="230"/>
      <c r="ET31" s="230"/>
      <c r="EU31" s="230"/>
      <c r="EV31" s="230"/>
      <c r="EW31" s="230"/>
      <c r="EX31" s="230"/>
      <c r="EY31" s="230"/>
      <c r="EZ31" s="230"/>
      <c r="FA31" s="230"/>
      <c r="FB31" s="230"/>
      <c r="FC31" s="230"/>
      <c r="FD31" s="230"/>
      <c r="FE31" s="230"/>
      <c r="FF31" s="230"/>
      <c r="FG31" s="230"/>
      <c r="FH31" s="230"/>
      <c r="FI31" s="230"/>
      <c r="FJ31" s="230"/>
      <c r="FK31" s="230"/>
      <c r="FL31" s="230"/>
      <c r="FM31" s="230"/>
      <c r="FN31" s="230"/>
      <c r="FO31" s="230"/>
      <c r="FP31" s="230"/>
      <c r="FQ31" s="230"/>
      <c r="FR31" s="230"/>
      <c r="FS31" s="230"/>
      <c r="FT31" s="230"/>
      <c r="FU31" s="230"/>
      <c r="FV31" s="230"/>
      <c r="FW31" s="230"/>
      <c r="FX31" s="230"/>
      <c r="FY31" s="230"/>
      <c r="FZ31" s="230"/>
      <c r="GA31" s="230"/>
      <c r="GB31" s="230"/>
      <c r="GC31" s="230"/>
      <c r="GD31" s="230"/>
      <c r="GE31" s="230"/>
      <c r="GF31" s="230"/>
      <c r="GG31" s="230"/>
      <c r="GH31" s="230"/>
      <c r="GI31" s="230"/>
      <c r="GJ31" s="230"/>
      <c r="GK31" s="230"/>
      <c r="GL31" s="230"/>
      <c r="GM31" s="230"/>
      <c r="GN31" s="230"/>
      <c r="GO31" s="230"/>
      <c r="GP31" s="230"/>
      <c r="GQ31" s="230"/>
      <c r="GR31" s="230"/>
      <c r="GS31" s="230"/>
      <c r="GT31" s="230"/>
      <c r="GU31" s="230"/>
      <c r="GV31" s="230"/>
      <c r="GW31" s="230"/>
      <c r="GX31" s="230"/>
      <c r="GY31" s="230"/>
      <c r="GZ31" s="230"/>
      <c r="HA31" s="230"/>
      <c r="HB31" s="230"/>
      <c r="HC31" s="230"/>
      <c r="HD31" s="230"/>
      <c r="HE31" s="230"/>
      <c r="HF31" s="230"/>
      <c r="HG31" s="230"/>
      <c r="HH31" s="230"/>
      <c r="HI31" s="230"/>
      <c r="HJ31" s="230"/>
      <c r="HK31" s="230"/>
      <c r="HL31" s="230"/>
      <c r="HM31" s="230"/>
      <c r="HN31" s="230"/>
      <c r="HO31" s="230"/>
      <c r="HP31" s="230"/>
      <c r="HQ31" s="230"/>
      <c r="HR31" s="230"/>
      <c r="HS31" s="230"/>
      <c r="HT31" s="230"/>
      <c r="HU31" s="230"/>
      <c r="HV31" s="230"/>
      <c r="HW31" s="230"/>
      <c r="HX31" s="230"/>
      <c r="HY31" s="230"/>
      <c r="HZ31" s="230"/>
      <c r="IA31" s="230"/>
      <c r="IB31" s="230"/>
      <c r="IC31" s="230"/>
      <c r="ID31" s="230"/>
      <c r="IE31" s="230"/>
      <c r="IF31" s="230"/>
      <c r="IG31" s="230"/>
      <c r="IH31" s="230"/>
      <c r="II31" s="230"/>
      <c r="IJ31" s="230"/>
      <c r="IK31" s="230"/>
      <c r="IL31" s="230"/>
      <c r="IM31" s="230"/>
      <c r="AMI31" s="576"/>
      <c r="AMJ31" s="576"/>
    </row>
    <row r="32" s="224" customFormat="true" ht="42.75" hidden="false" customHeight="true" outlineLevel="0" collapsed="false">
      <c r="A32" s="729" t="s">
        <v>835</v>
      </c>
      <c r="B32" s="729"/>
      <c r="C32" s="729"/>
      <c r="D32" s="231" t="n">
        <f aca="false">($W$4*R31)</f>
        <v>813</v>
      </c>
      <c r="E32" s="231"/>
      <c r="F32" s="231"/>
      <c r="G32" s="231"/>
      <c r="H32" s="231"/>
      <c r="I32" s="231"/>
      <c r="J32" s="231"/>
      <c r="K32" s="231"/>
      <c r="L32" s="231"/>
      <c r="M32" s="231" t="str">
        <f aca="false">IFERROR(VLOOKUP(#REF!,#REF!,11,0)+VLOOKUP(#REF!,#REF!,11,0)+VLOOKUP(#REF!,#REF!,11,0)+VLOOKUP(#REF!,#REF!,11,0)+VLOOKUP(#REF!,#REF!,11,0),"")</f>
        <v/>
      </c>
      <c r="N32" s="231"/>
      <c r="O32" s="231"/>
      <c r="P32" s="231"/>
      <c r="Q32" s="231"/>
      <c r="R32" s="231"/>
      <c r="S32" s="232" t="s">
        <v>836</v>
      </c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  <c r="AE32" s="232"/>
      <c r="AF32" s="232"/>
      <c r="AG32" s="233"/>
      <c r="AH32" s="233"/>
      <c r="AI32" s="233"/>
      <c r="AJ32" s="233"/>
      <c r="AK32" s="369"/>
      <c r="AMI32" s="576"/>
      <c r="AMJ32" s="576"/>
    </row>
    <row r="33" s="576" customFormat="true" ht="34.5" hidden="false" customHeight="true" outlineLevel="0" collapsed="false">
      <c r="A33" s="516" t="s">
        <v>837</v>
      </c>
      <c r="B33" s="516"/>
      <c r="C33" s="517" t="n">
        <f aca="false">A9</f>
        <v>10</v>
      </c>
      <c r="D33" s="216" t="n">
        <v>0</v>
      </c>
      <c r="E33" s="216" t="n">
        <v>0</v>
      </c>
      <c r="F33" s="216" t="n">
        <v>1</v>
      </c>
      <c r="G33" s="216" t="n">
        <v>0</v>
      </c>
      <c r="H33" s="216" t="n">
        <v>0</v>
      </c>
      <c r="I33" s="216" t="n">
        <v>0</v>
      </c>
      <c r="J33" s="216" t="n">
        <v>0</v>
      </c>
      <c r="K33" s="216" t="n">
        <v>0</v>
      </c>
      <c r="L33" s="216" t="n">
        <v>0</v>
      </c>
      <c r="M33" s="216" t="n">
        <v>0</v>
      </c>
      <c r="N33" s="216" t="n">
        <v>0</v>
      </c>
      <c r="O33" s="216" t="n">
        <v>0</v>
      </c>
      <c r="P33" s="216" t="n">
        <v>0</v>
      </c>
      <c r="Q33" s="216" t="n">
        <v>0</v>
      </c>
      <c r="R33" s="505" t="n">
        <f aca="false">($W$4*(SUM(D33:Q33)))</f>
        <v>271</v>
      </c>
      <c r="S33" s="517" t="n">
        <v>0</v>
      </c>
      <c r="T33" s="517" t="n">
        <v>0</v>
      </c>
      <c r="U33" s="517" t="n">
        <v>0</v>
      </c>
      <c r="V33" s="517" t="n">
        <v>0</v>
      </c>
      <c r="W33" s="517" t="n">
        <v>0</v>
      </c>
      <c r="X33" s="517" t="n">
        <v>0</v>
      </c>
      <c r="Y33" s="517" t="n">
        <v>0</v>
      </c>
      <c r="Z33" s="517" t="n">
        <v>0</v>
      </c>
      <c r="AA33" s="517" t="n">
        <v>0</v>
      </c>
      <c r="AB33" s="517" t="n">
        <v>0</v>
      </c>
      <c r="AC33" s="517" t="n">
        <v>0</v>
      </c>
      <c r="AD33" s="517" t="n">
        <v>0</v>
      </c>
      <c r="AE33" s="517" t="n">
        <v>0</v>
      </c>
      <c r="AF33" s="517" t="n">
        <v>0</v>
      </c>
      <c r="AG33" s="508"/>
      <c r="AH33" s="508"/>
      <c r="AI33" s="508"/>
      <c r="AJ33" s="508"/>
      <c r="AK33" s="507"/>
      <c r="AL33" s="508"/>
      <c r="AM33" s="508"/>
      <c r="AN33" s="508"/>
      <c r="AO33" s="508"/>
      <c r="AP33" s="508"/>
      <c r="AQ33" s="508"/>
      <c r="AR33" s="508"/>
      <c r="AS33" s="508"/>
      <c r="AT33" s="508"/>
      <c r="AU33" s="508"/>
      <c r="AV33" s="508"/>
      <c r="AW33" s="508"/>
      <c r="AX33" s="508"/>
      <c r="AY33" s="508"/>
      <c r="AZ33" s="508"/>
      <c r="BA33" s="508"/>
      <c r="BB33" s="508"/>
      <c r="BC33" s="508"/>
      <c r="BD33" s="508"/>
      <c r="BE33" s="508"/>
      <c r="BF33" s="508"/>
      <c r="BG33" s="508"/>
      <c r="BH33" s="508"/>
      <c r="BI33" s="508"/>
      <c r="BJ33" s="508"/>
      <c r="BK33" s="508"/>
      <c r="BL33" s="508"/>
      <c r="BM33" s="508"/>
      <c r="BN33" s="508"/>
      <c r="BO33" s="508"/>
      <c r="BP33" s="508"/>
      <c r="BQ33" s="508"/>
      <c r="BR33" s="508"/>
      <c r="BS33" s="508"/>
      <c r="BT33" s="508"/>
      <c r="BU33" s="508"/>
      <c r="BV33" s="508"/>
      <c r="BW33" s="508"/>
      <c r="BX33" s="508"/>
      <c r="BY33" s="508"/>
      <c r="BZ33" s="508"/>
      <c r="CA33" s="508"/>
      <c r="CB33" s="508"/>
      <c r="CC33" s="508"/>
      <c r="CD33" s="508"/>
      <c r="CE33" s="508"/>
      <c r="CF33" s="508"/>
      <c r="CG33" s="508"/>
      <c r="CH33" s="508"/>
      <c r="CI33" s="508"/>
      <c r="CJ33" s="508"/>
      <c r="CK33" s="508"/>
      <c r="CL33" s="508"/>
      <c r="CM33" s="508"/>
      <c r="CN33" s="508"/>
      <c r="CO33" s="508"/>
      <c r="CP33" s="508"/>
      <c r="CQ33" s="508"/>
      <c r="CR33" s="508"/>
      <c r="CS33" s="508"/>
      <c r="CT33" s="508"/>
      <c r="CU33" s="508"/>
      <c r="CV33" s="508"/>
      <c r="CW33" s="508"/>
      <c r="CX33" s="508"/>
      <c r="CY33" s="508"/>
      <c r="CZ33" s="508"/>
      <c r="DA33" s="508"/>
      <c r="DB33" s="508"/>
      <c r="DC33" s="508"/>
      <c r="DD33" s="508"/>
      <c r="DE33" s="508"/>
      <c r="DF33" s="508"/>
      <c r="DG33" s="508"/>
      <c r="DH33" s="508"/>
      <c r="DI33" s="508"/>
      <c r="DJ33" s="508"/>
      <c r="DK33" s="508"/>
      <c r="DL33" s="508"/>
      <c r="DM33" s="508"/>
      <c r="DN33" s="508"/>
      <c r="DO33" s="508"/>
      <c r="DP33" s="508"/>
      <c r="DQ33" s="508"/>
      <c r="DR33" s="508"/>
      <c r="DS33" s="508"/>
      <c r="DT33" s="508"/>
      <c r="DU33" s="508"/>
      <c r="DV33" s="508"/>
      <c r="DW33" s="508"/>
      <c r="DX33" s="508"/>
      <c r="DY33" s="508"/>
      <c r="DZ33" s="508"/>
      <c r="EA33" s="508"/>
      <c r="EB33" s="508"/>
      <c r="EC33" s="508"/>
      <c r="ED33" s="508"/>
      <c r="EE33" s="508"/>
      <c r="EF33" s="508"/>
      <c r="EG33" s="508"/>
      <c r="EH33" s="508"/>
      <c r="EI33" s="508"/>
      <c r="EJ33" s="508"/>
      <c r="EK33" s="508"/>
      <c r="EL33" s="508"/>
      <c r="EM33" s="508"/>
      <c r="EN33" s="508"/>
      <c r="EO33" s="508"/>
      <c r="EP33" s="508"/>
      <c r="EQ33" s="508"/>
      <c r="ER33" s="508"/>
      <c r="ES33" s="508"/>
      <c r="ET33" s="508"/>
      <c r="EU33" s="508"/>
      <c r="EV33" s="508"/>
      <c r="EW33" s="508"/>
      <c r="EX33" s="508"/>
      <c r="EY33" s="508"/>
      <c r="EZ33" s="508"/>
      <c r="FA33" s="508"/>
      <c r="FB33" s="508"/>
      <c r="FC33" s="508"/>
      <c r="FD33" s="508"/>
      <c r="FE33" s="508"/>
      <c r="FF33" s="508"/>
      <c r="FG33" s="508"/>
      <c r="FH33" s="508"/>
      <c r="FI33" s="508"/>
      <c r="FJ33" s="508"/>
      <c r="FK33" s="508"/>
      <c r="FL33" s="508"/>
      <c r="FM33" s="508"/>
      <c r="FN33" s="508"/>
      <c r="FO33" s="508"/>
      <c r="FP33" s="508"/>
      <c r="FQ33" s="508"/>
      <c r="FR33" s="508"/>
      <c r="FS33" s="508"/>
      <c r="FT33" s="508"/>
      <c r="FU33" s="508"/>
      <c r="FV33" s="508"/>
      <c r="FW33" s="508"/>
      <c r="FX33" s="508"/>
      <c r="FY33" s="508"/>
      <c r="FZ33" s="508"/>
      <c r="GA33" s="508"/>
      <c r="GB33" s="508"/>
      <c r="GC33" s="508"/>
      <c r="GD33" s="508"/>
      <c r="GE33" s="508"/>
      <c r="GF33" s="508"/>
      <c r="GG33" s="508"/>
      <c r="GH33" s="508"/>
      <c r="GI33" s="508"/>
      <c r="GJ33" s="508"/>
      <c r="GK33" s="508"/>
      <c r="GL33" s="508"/>
      <c r="GM33" s="508"/>
      <c r="GN33" s="508"/>
      <c r="GO33" s="508"/>
      <c r="GP33" s="508"/>
      <c r="GQ33" s="508"/>
      <c r="GR33" s="508"/>
      <c r="GS33" s="508"/>
      <c r="GT33" s="508"/>
      <c r="GU33" s="508"/>
      <c r="GV33" s="508"/>
      <c r="GW33" s="508"/>
      <c r="GX33" s="508"/>
      <c r="GY33" s="508"/>
      <c r="GZ33" s="508"/>
      <c r="HA33" s="508"/>
      <c r="HB33" s="508"/>
      <c r="HC33" s="508"/>
      <c r="HD33" s="508"/>
      <c r="HE33" s="508"/>
      <c r="HF33" s="508"/>
      <c r="HG33" s="508"/>
      <c r="HH33" s="508"/>
      <c r="HI33" s="508"/>
      <c r="HJ33" s="508"/>
      <c r="HK33" s="508"/>
      <c r="HL33" s="508"/>
      <c r="HM33" s="508"/>
      <c r="HN33" s="508"/>
      <c r="HO33" s="508"/>
      <c r="HP33" s="508"/>
      <c r="HQ33" s="508"/>
      <c r="HR33" s="508"/>
      <c r="HS33" s="508"/>
      <c r="HT33" s="508"/>
      <c r="HU33" s="508"/>
      <c r="HV33" s="508"/>
      <c r="HW33" s="508"/>
      <c r="HX33" s="508"/>
      <c r="HY33" s="508"/>
      <c r="HZ33" s="508"/>
      <c r="IA33" s="508"/>
      <c r="IB33" s="508"/>
      <c r="IC33" s="508"/>
      <c r="ID33" s="508"/>
      <c r="IE33" s="508"/>
      <c r="IF33" s="508"/>
      <c r="IG33" s="508"/>
      <c r="IH33" s="508"/>
      <c r="II33" s="508"/>
      <c r="IJ33" s="508"/>
      <c r="IK33" s="508"/>
      <c r="IL33" s="508"/>
      <c r="IM33" s="508"/>
    </row>
    <row r="34" s="576" customFormat="true" ht="34.5" hidden="false" customHeight="true" outlineLevel="0" collapsed="false">
      <c r="A34" s="516"/>
      <c r="B34" s="516"/>
      <c r="C34" s="518" t="n">
        <f aca="false">A10</f>
        <v>11</v>
      </c>
      <c r="D34" s="220" t="n">
        <v>0</v>
      </c>
      <c r="E34" s="220" t="n">
        <v>0</v>
      </c>
      <c r="F34" s="220" t="n">
        <v>0</v>
      </c>
      <c r="G34" s="220" t="n">
        <v>0</v>
      </c>
      <c r="H34" s="220" t="n">
        <v>0</v>
      </c>
      <c r="I34" s="220" t="n">
        <v>0</v>
      </c>
      <c r="J34" s="220" t="n">
        <v>0</v>
      </c>
      <c r="K34" s="220" t="n">
        <v>0</v>
      </c>
      <c r="L34" s="220" t="n">
        <v>0</v>
      </c>
      <c r="M34" s="220" t="n">
        <v>0</v>
      </c>
      <c r="N34" s="220" t="n">
        <v>0</v>
      </c>
      <c r="O34" s="236" t="n">
        <v>0</v>
      </c>
      <c r="P34" s="236" t="n">
        <v>0</v>
      </c>
      <c r="Q34" s="236" t="n">
        <v>0</v>
      </c>
      <c r="R34" s="509" t="n">
        <f aca="false">($W$4*(SUM(D34:Q34)))</f>
        <v>0</v>
      </c>
      <c r="S34" s="518" t="n">
        <v>0</v>
      </c>
      <c r="T34" s="518" t="n">
        <v>0</v>
      </c>
      <c r="U34" s="518" t="n">
        <v>1</v>
      </c>
      <c r="V34" s="518" t="n">
        <v>0</v>
      </c>
      <c r="W34" s="518" t="n">
        <v>0</v>
      </c>
      <c r="X34" s="518" t="n">
        <v>0</v>
      </c>
      <c r="Y34" s="518" t="n">
        <v>0</v>
      </c>
      <c r="Z34" s="518" t="n">
        <v>0</v>
      </c>
      <c r="AA34" s="518" t="n">
        <v>0</v>
      </c>
      <c r="AB34" s="518" t="n">
        <v>0</v>
      </c>
      <c r="AC34" s="518" t="n">
        <v>0</v>
      </c>
      <c r="AD34" s="518" t="n">
        <v>0</v>
      </c>
      <c r="AE34" s="518" t="n">
        <v>0</v>
      </c>
      <c r="AF34" s="518" t="n">
        <v>0</v>
      </c>
      <c r="AG34" s="519"/>
      <c r="AH34" s="519"/>
      <c r="AI34" s="591"/>
      <c r="AJ34" s="591"/>
      <c r="AK34" s="507"/>
      <c r="AL34" s="508"/>
      <c r="AM34" s="508"/>
      <c r="AN34" s="508"/>
      <c r="AO34" s="508"/>
      <c r="AP34" s="508"/>
      <c r="AQ34" s="508"/>
      <c r="AR34" s="508"/>
      <c r="AS34" s="508"/>
      <c r="AT34" s="508"/>
      <c r="AU34" s="508"/>
      <c r="AV34" s="508"/>
      <c r="AW34" s="508"/>
      <c r="AX34" s="508"/>
      <c r="AY34" s="508"/>
      <c r="AZ34" s="508"/>
      <c r="BA34" s="508"/>
      <c r="BB34" s="508"/>
      <c r="BC34" s="508"/>
      <c r="BD34" s="508"/>
      <c r="BE34" s="508"/>
      <c r="BF34" s="508"/>
      <c r="BG34" s="508"/>
      <c r="BH34" s="508"/>
      <c r="BI34" s="508"/>
      <c r="BJ34" s="508"/>
      <c r="BK34" s="508"/>
      <c r="BL34" s="508"/>
      <c r="BM34" s="508"/>
      <c r="BN34" s="508"/>
      <c r="BO34" s="508"/>
      <c r="BP34" s="508"/>
      <c r="BQ34" s="508"/>
      <c r="BR34" s="508"/>
      <c r="BS34" s="508"/>
      <c r="BT34" s="508"/>
      <c r="BU34" s="508"/>
      <c r="BV34" s="508"/>
      <c r="BW34" s="508"/>
      <c r="BX34" s="508"/>
      <c r="BY34" s="508"/>
      <c r="BZ34" s="508"/>
      <c r="CA34" s="508"/>
      <c r="CB34" s="508"/>
      <c r="CC34" s="508"/>
      <c r="CD34" s="508"/>
      <c r="CE34" s="508"/>
      <c r="CF34" s="508"/>
      <c r="CG34" s="508"/>
      <c r="CH34" s="508"/>
      <c r="CI34" s="508"/>
      <c r="CJ34" s="508"/>
      <c r="CK34" s="508"/>
      <c r="CL34" s="508"/>
      <c r="CM34" s="508"/>
      <c r="CN34" s="508"/>
      <c r="CO34" s="508"/>
      <c r="CP34" s="508"/>
      <c r="CQ34" s="508"/>
      <c r="CR34" s="508"/>
      <c r="CS34" s="508"/>
      <c r="CT34" s="508"/>
      <c r="CU34" s="508"/>
      <c r="CV34" s="508"/>
      <c r="CW34" s="508"/>
      <c r="CX34" s="508"/>
      <c r="CY34" s="508"/>
      <c r="CZ34" s="508"/>
      <c r="DA34" s="508"/>
      <c r="DB34" s="508"/>
      <c r="DC34" s="508"/>
      <c r="DD34" s="508"/>
      <c r="DE34" s="508"/>
      <c r="DF34" s="508"/>
      <c r="DG34" s="508"/>
      <c r="DH34" s="508"/>
      <c r="DI34" s="508"/>
      <c r="DJ34" s="508"/>
      <c r="DK34" s="508"/>
      <c r="DL34" s="508"/>
      <c r="DM34" s="508"/>
      <c r="DN34" s="508"/>
      <c r="DO34" s="508"/>
      <c r="DP34" s="508"/>
      <c r="DQ34" s="508"/>
      <c r="DR34" s="508"/>
      <c r="DS34" s="508"/>
      <c r="DT34" s="508"/>
      <c r="DU34" s="508"/>
      <c r="DV34" s="508"/>
      <c r="DW34" s="508"/>
      <c r="DX34" s="508"/>
      <c r="DY34" s="508"/>
      <c r="DZ34" s="508"/>
      <c r="EA34" s="508"/>
      <c r="EB34" s="508"/>
      <c r="EC34" s="508"/>
      <c r="ED34" s="508"/>
      <c r="EE34" s="508"/>
      <c r="EF34" s="508"/>
      <c r="EG34" s="508"/>
      <c r="EH34" s="508"/>
      <c r="EI34" s="508"/>
      <c r="EJ34" s="508"/>
      <c r="EK34" s="508"/>
      <c r="EL34" s="508"/>
      <c r="EM34" s="508"/>
      <c r="EN34" s="508"/>
      <c r="EO34" s="508"/>
      <c r="EP34" s="508"/>
      <c r="EQ34" s="508"/>
      <c r="ER34" s="508"/>
      <c r="ES34" s="508"/>
      <c r="ET34" s="508"/>
      <c r="EU34" s="508"/>
      <c r="EV34" s="508"/>
      <c r="EW34" s="508"/>
      <c r="EX34" s="508"/>
      <c r="EY34" s="508"/>
      <c r="EZ34" s="508"/>
      <c r="FA34" s="508"/>
      <c r="FB34" s="508"/>
      <c r="FC34" s="508"/>
      <c r="FD34" s="508"/>
      <c r="FE34" s="508"/>
      <c r="FF34" s="508"/>
      <c r="FG34" s="508"/>
      <c r="FH34" s="508"/>
      <c r="FI34" s="508"/>
      <c r="FJ34" s="508"/>
      <c r="FK34" s="508"/>
      <c r="FL34" s="508"/>
      <c r="FM34" s="508"/>
      <c r="FN34" s="508"/>
      <c r="FO34" s="508"/>
      <c r="FP34" s="508"/>
      <c r="FQ34" s="508"/>
      <c r="FR34" s="508"/>
      <c r="FS34" s="508"/>
      <c r="FT34" s="508"/>
      <c r="FU34" s="508"/>
      <c r="FV34" s="508"/>
      <c r="FW34" s="508"/>
      <c r="FX34" s="508"/>
      <c r="FY34" s="508"/>
      <c r="FZ34" s="508"/>
      <c r="GA34" s="508"/>
      <c r="GB34" s="508"/>
      <c r="GC34" s="508"/>
      <c r="GD34" s="508"/>
      <c r="GE34" s="508"/>
      <c r="GF34" s="508"/>
      <c r="GG34" s="508"/>
      <c r="GH34" s="508"/>
      <c r="GI34" s="508"/>
      <c r="GJ34" s="508"/>
      <c r="GK34" s="508"/>
      <c r="GL34" s="508"/>
      <c r="GM34" s="508"/>
      <c r="GN34" s="508"/>
      <c r="GO34" s="508"/>
      <c r="GP34" s="508"/>
      <c r="GQ34" s="508"/>
      <c r="GR34" s="508"/>
      <c r="GS34" s="508"/>
      <c r="GT34" s="508"/>
      <c r="GU34" s="508"/>
      <c r="GV34" s="508"/>
      <c r="GW34" s="508"/>
      <c r="GX34" s="508"/>
      <c r="GY34" s="508"/>
      <c r="GZ34" s="508"/>
      <c r="HA34" s="508"/>
      <c r="HB34" s="508"/>
      <c r="HC34" s="508"/>
      <c r="HD34" s="508"/>
      <c r="HE34" s="508"/>
      <c r="HF34" s="508"/>
      <c r="HG34" s="508"/>
      <c r="HH34" s="508"/>
      <c r="HI34" s="508"/>
      <c r="HJ34" s="508"/>
      <c r="HK34" s="508"/>
      <c r="HL34" s="508"/>
      <c r="HM34" s="508"/>
      <c r="HN34" s="508"/>
      <c r="HO34" s="508"/>
      <c r="HP34" s="508"/>
      <c r="HQ34" s="508"/>
      <c r="HR34" s="508"/>
      <c r="HS34" s="508"/>
      <c r="HT34" s="508"/>
      <c r="HU34" s="508"/>
      <c r="HV34" s="508"/>
      <c r="HW34" s="508"/>
      <c r="HX34" s="508"/>
      <c r="HY34" s="508"/>
      <c r="HZ34" s="508"/>
      <c r="IA34" s="508"/>
      <c r="IB34" s="508"/>
      <c r="IC34" s="508"/>
      <c r="ID34" s="508"/>
      <c r="IE34" s="508"/>
      <c r="IF34" s="508"/>
      <c r="IG34" s="508"/>
      <c r="IH34" s="508"/>
      <c r="II34" s="508"/>
      <c r="IJ34" s="508"/>
      <c r="IK34" s="508"/>
      <c r="IL34" s="508"/>
      <c r="IM34" s="508"/>
    </row>
    <row r="35" s="576" customFormat="true" ht="34.5" hidden="false" customHeight="true" outlineLevel="0" collapsed="false">
      <c r="A35" s="516"/>
      <c r="B35" s="516"/>
      <c r="C35" s="517" t="n">
        <f aca="false">A11</f>
        <v>12</v>
      </c>
      <c r="D35" s="216" t="n">
        <v>0</v>
      </c>
      <c r="E35" s="216" t="n">
        <v>0</v>
      </c>
      <c r="F35" s="216" t="n">
        <v>2</v>
      </c>
      <c r="G35" s="216" t="n">
        <v>0</v>
      </c>
      <c r="H35" s="216" t="n">
        <v>0</v>
      </c>
      <c r="I35" s="216" t="n">
        <v>0</v>
      </c>
      <c r="J35" s="216" t="n">
        <v>0</v>
      </c>
      <c r="K35" s="216" t="n">
        <v>0</v>
      </c>
      <c r="L35" s="216" t="n">
        <v>0</v>
      </c>
      <c r="M35" s="216" t="n">
        <v>0</v>
      </c>
      <c r="N35" s="216" t="n">
        <v>0</v>
      </c>
      <c r="O35" s="216" t="n">
        <v>0</v>
      </c>
      <c r="P35" s="216" t="n">
        <v>0</v>
      </c>
      <c r="Q35" s="216" t="n">
        <v>0</v>
      </c>
      <c r="R35" s="505" t="n">
        <f aca="false">($W$4*(SUM(D35:Q35)))</f>
        <v>542</v>
      </c>
      <c r="S35" s="517" t="n">
        <v>0</v>
      </c>
      <c r="T35" s="517" t="n">
        <v>0</v>
      </c>
      <c r="U35" s="517" t="n">
        <v>0</v>
      </c>
      <c r="V35" s="517" t="n">
        <v>2</v>
      </c>
      <c r="W35" s="517" t="n">
        <v>0</v>
      </c>
      <c r="X35" s="517" t="n">
        <v>0</v>
      </c>
      <c r="Y35" s="517" t="n">
        <v>0</v>
      </c>
      <c r="Z35" s="517" t="n">
        <v>0</v>
      </c>
      <c r="AA35" s="517" t="n">
        <v>0</v>
      </c>
      <c r="AB35" s="517" t="n">
        <v>0</v>
      </c>
      <c r="AC35" s="517" t="n">
        <v>0</v>
      </c>
      <c r="AD35" s="517" t="n">
        <v>0</v>
      </c>
      <c r="AE35" s="517" t="n">
        <v>0</v>
      </c>
      <c r="AF35" s="517" t="n">
        <v>0</v>
      </c>
      <c r="AG35" s="519"/>
      <c r="AH35" s="519"/>
      <c r="AI35" s="591"/>
      <c r="AJ35" s="591"/>
      <c r="AK35" s="507"/>
      <c r="AL35" s="508"/>
      <c r="AM35" s="508"/>
      <c r="AN35" s="508"/>
      <c r="AO35" s="508"/>
      <c r="AP35" s="508"/>
      <c r="AQ35" s="508"/>
      <c r="AR35" s="508"/>
      <c r="AS35" s="508"/>
      <c r="AT35" s="508"/>
      <c r="AU35" s="508"/>
      <c r="AV35" s="508"/>
      <c r="AW35" s="508"/>
      <c r="AX35" s="508"/>
      <c r="AY35" s="508"/>
      <c r="AZ35" s="508"/>
      <c r="BA35" s="508"/>
      <c r="BB35" s="508"/>
      <c r="BC35" s="508"/>
      <c r="BD35" s="508"/>
      <c r="BE35" s="508"/>
      <c r="BF35" s="508"/>
      <c r="BG35" s="508"/>
      <c r="BH35" s="508"/>
      <c r="BI35" s="508"/>
      <c r="BJ35" s="508"/>
      <c r="BK35" s="508"/>
      <c r="BL35" s="508"/>
      <c r="BM35" s="508"/>
      <c r="BN35" s="508"/>
      <c r="BO35" s="508"/>
      <c r="BP35" s="508"/>
      <c r="BQ35" s="508"/>
      <c r="BR35" s="508"/>
      <c r="BS35" s="508"/>
      <c r="BT35" s="508"/>
      <c r="BU35" s="508"/>
      <c r="BV35" s="508"/>
      <c r="BW35" s="508"/>
      <c r="BX35" s="508"/>
      <c r="BY35" s="508"/>
      <c r="BZ35" s="508"/>
      <c r="CA35" s="508"/>
      <c r="CB35" s="508"/>
      <c r="CC35" s="508"/>
      <c r="CD35" s="508"/>
      <c r="CE35" s="508"/>
      <c r="CF35" s="508"/>
      <c r="CG35" s="508"/>
      <c r="CH35" s="508"/>
      <c r="CI35" s="508"/>
      <c r="CJ35" s="508"/>
      <c r="CK35" s="508"/>
      <c r="CL35" s="508"/>
      <c r="CM35" s="508"/>
      <c r="CN35" s="508"/>
      <c r="CO35" s="508"/>
      <c r="CP35" s="508"/>
      <c r="CQ35" s="508"/>
      <c r="CR35" s="508"/>
      <c r="CS35" s="508"/>
      <c r="CT35" s="508"/>
      <c r="CU35" s="508"/>
      <c r="CV35" s="508"/>
      <c r="CW35" s="508"/>
      <c r="CX35" s="508"/>
      <c r="CY35" s="508"/>
      <c r="CZ35" s="508"/>
      <c r="DA35" s="508"/>
      <c r="DB35" s="508"/>
      <c r="DC35" s="508"/>
      <c r="DD35" s="508"/>
      <c r="DE35" s="508"/>
      <c r="DF35" s="508"/>
      <c r="DG35" s="508"/>
      <c r="DH35" s="508"/>
      <c r="DI35" s="508"/>
      <c r="DJ35" s="508"/>
      <c r="DK35" s="508"/>
      <c r="DL35" s="508"/>
      <c r="DM35" s="508"/>
      <c r="DN35" s="508"/>
      <c r="DO35" s="508"/>
      <c r="DP35" s="508"/>
      <c r="DQ35" s="508"/>
      <c r="DR35" s="508"/>
      <c r="DS35" s="508"/>
      <c r="DT35" s="508"/>
      <c r="DU35" s="508"/>
      <c r="DV35" s="508"/>
      <c r="DW35" s="508"/>
      <c r="DX35" s="508"/>
      <c r="DY35" s="508"/>
      <c r="DZ35" s="508"/>
      <c r="EA35" s="508"/>
      <c r="EB35" s="508"/>
      <c r="EC35" s="508"/>
      <c r="ED35" s="508"/>
      <c r="EE35" s="508"/>
      <c r="EF35" s="508"/>
      <c r="EG35" s="508"/>
      <c r="EH35" s="508"/>
      <c r="EI35" s="508"/>
      <c r="EJ35" s="508"/>
      <c r="EK35" s="508"/>
      <c r="EL35" s="508"/>
      <c r="EM35" s="508"/>
      <c r="EN35" s="508"/>
      <c r="EO35" s="508"/>
      <c r="EP35" s="508"/>
      <c r="EQ35" s="508"/>
      <c r="ER35" s="508"/>
      <c r="ES35" s="508"/>
      <c r="ET35" s="508"/>
      <c r="EU35" s="508"/>
      <c r="EV35" s="508"/>
      <c r="EW35" s="508"/>
      <c r="EX35" s="508"/>
      <c r="EY35" s="508"/>
      <c r="EZ35" s="508"/>
      <c r="FA35" s="508"/>
      <c r="FB35" s="508"/>
      <c r="FC35" s="508"/>
      <c r="FD35" s="508"/>
      <c r="FE35" s="508"/>
      <c r="FF35" s="508"/>
      <c r="FG35" s="508"/>
      <c r="FH35" s="508"/>
      <c r="FI35" s="508"/>
      <c r="FJ35" s="508"/>
      <c r="FK35" s="508"/>
      <c r="FL35" s="508"/>
      <c r="FM35" s="508"/>
      <c r="FN35" s="508"/>
      <c r="FO35" s="508"/>
      <c r="FP35" s="508"/>
      <c r="FQ35" s="508"/>
      <c r="FR35" s="508"/>
      <c r="FS35" s="508"/>
      <c r="FT35" s="508"/>
      <c r="FU35" s="508"/>
      <c r="FV35" s="508"/>
      <c r="FW35" s="508"/>
      <c r="FX35" s="508"/>
      <c r="FY35" s="508"/>
      <c r="FZ35" s="508"/>
      <c r="GA35" s="508"/>
      <c r="GB35" s="508"/>
      <c r="GC35" s="508"/>
      <c r="GD35" s="508"/>
      <c r="GE35" s="508"/>
      <c r="GF35" s="508"/>
      <c r="GG35" s="508"/>
      <c r="GH35" s="508"/>
      <c r="GI35" s="508"/>
      <c r="GJ35" s="508"/>
      <c r="GK35" s="508"/>
      <c r="GL35" s="508"/>
      <c r="GM35" s="508"/>
      <c r="GN35" s="508"/>
      <c r="GO35" s="508"/>
      <c r="GP35" s="508"/>
      <c r="GQ35" s="508"/>
      <c r="GR35" s="508"/>
      <c r="GS35" s="508"/>
      <c r="GT35" s="508"/>
      <c r="GU35" s="508"/>
      <c r="GV35" s="508"/>
      <c r="GW35" s="508"/>
      <c r="GX35" s="508"/>
      <c r="GY35" s="508"/>
      <c r="GZ35" s="508"/>
      <c r="HA35" s="508"/>
      <c r="HB35" s="508"/>
      <c r="HC35" s="508"/>
      <c r="HD35" s="508"/>
      <c r="HE35" s="508"/>
      <c r="HF35" s="508"/>
      <c r="HG35" s="508"/>
      <c r="HH35" s="508"/>
      <c r="HI35" s="508"/>
      <c r="HJ35" s="508"/>
      <c r="HK35" s="508"/>
      <c r="HL35" s="508"/>
      <c r="HM35" s="508"/>
      <c r="HN35" s="508"/>
      <c r="HO35" s="508"/>
      <c r="HP35" s="508"/>
      <c r="HQ35" s="508"/>
      <c r="HR35" s="508"/>
      <c r="HS35" s="508"/>
      <c r="HT35" s="508"/>
      <c r="HU35" s="508"/>
      <c r="HV35" s="508"/>
      <c r="HW35" s="508"/>
      <c r="HX35" s="508"/>
      <c r="HY35" s="508"/>
      <c r="HZ35" s="508"/>
      <c r="IA35" s="508"/>
      <c r="IB35" s="508"/>
      <c r="IC35" s="508"/>
      <c r="ID35" s="508"/>
      <c r="IE35" s="508"/>
      <c r="IF35" s="508"/>
      <c r="IG35" s="508"/>
      <c r="IH35" s="508"/>
      <c r="II35" s="508"/>
      <c r="IJ35" s="508"/>
      <c r="IK35" s="508"/>
      <c r="IL35" s="508"/>
      <c r="IM35" s="508"/>
      <c r="AMI35" s="224"/>
      <c r="AMJ35" s="224"/>
    </row>
    <row r="36" s="576" customFormat="true" ht="34.5" hidden="false" customHeight="true" outlineLevel="0" collapsed="false">
      <c r="A36" s="516"/>
      <c r="B36" s="516"/>
      <c r="C36" s="518" t="n">
        <f aca="false">A12</f>
        <v>13</v>
      </c>
      <c r="D36" s="220" t="n">
        <v>0</v>
      </c>
      <c r="E36" s="220" t="n">
        <v>0</v>
      </c>
      <c r="F36" s="220" t="n">
        <v>0</v>
      </c>
      <c r="G36" s="220" t="n">
        <v>0</v>
      </c>
      <c r="H36" s="220" t="n">
        <v>0</v>
      </c>
      <c r="I36" s="220" t="n">
        <v>0</v>
      </c>
      <c r="J36" s="220" t="n">
        <v>0</v>
      </c>
      <c r="K36" s="220" t="n">
        <v>0</v>
      </c>
      <c r="L36" s="220" t="n">
        <v>0</v>
      </c>
      <c r="M36" s="220" t="n">
        <v>0</v>
      </c>
      <c r="N36" s="220" t="n">
        <v>0</v>
      </c>
      <c r="O36" s="236" t="n">
        <v>0</v>
      </c>
      <c r="P36" s="236" t="n">
        <v>0</v>
      </c>
      <c r="Q36" s="236" t="n">
        <v>0</v>
      </c>
      <c r="R36" s="509" t="n">
        <f aca="false">($W$4*(SUM(D36:Q36)))</f>
        <v>0</v>
      </c>
      <c r="S36" s="518" t="n">
        <v>0</v>
      </c>
      <c r="T36" s="518" t="n">
        <v>1</v>
      </c>
      <c r="U36" s="518" t="n">
        <v>0</v>
      </c>
      <c r="V36" s="518" t="n">
        <v>0</v>
      </c>
      <c r="W36" s="518" t="n">
        <v>0</v>
      </c>
      <c r="X36" s="518" t="n">
        <v>0</v>
      </c>
      <c r="Y36" s="518" t="n">
        <v>0</v>
      </c>
      <c r="Z36" s="518" t="n">
        <v>0</v>
      </c>
      <c r="AA36" s="518" t="n">
        <v>0</v>
      </c>
      <c r="AB36" s="518" t="n">
        <v>0</v>
      </c>
      <c r="AC36" s="518" t="n">
        <v>0</v>
      </c>
      <c r="AD36" s="518" t="n">
        <v>0</v>
      </c>
      <c r="AE36" s="518" t="n">
        <v>0</v>
      </c>
      <c r="AF36" s="518" t="n">
        <v>0</v>
      </c>
      <c r="AG36" s="519"/>
      <c r="AH36" s="519"/>
      <c r="AI36" s="591"/>
      <c r="AJ36" s="591"/>
      <c r="AK36" s="507"/>
      <c r="AL36" s="508"/>
      <c r="AM36" s="508"/>
      <c r="AN36" s="508"/>
      <c r="AO36" s="508"/>
      <c r="AP36" s="508"/>
      <c r="AQ36" s="508"/>
      <c r="AR36" s="508"/>
      <c r="AS36" s="508"/>
      <c r="AT36" s="508"/>
      <c r="AU36" s="508"/>
      <c r="AV36" s="508"/>
      <c r="AW36" s="508"/>
      <c r="AX36" s="508"/>
      <c r="AY36" s="508"/>
      <c r="AZ36" s="508"/>
      <c r="BA36" s="508"/>
      <c r="BB36" s="508"/>
      <c r="BC36" s="508"/>
      <c r="BD36" s="508"/>
      <c r="BE36" s="508"/>
      <c r="BF36" s="508"/>
      <c r="BG36" s="508"/>
      <c r="BH36" s="508"/>
      <c r="BI36" s="508"/>
      <c r="BJ36" s="508"/>
      <c r="BK36" s="508"/>
      <c r="BL36" s="508"/>
      <c r="BM36" s="508"/>
      <c r="BN36" s="508"/>
      <c r="BO36" s="508"/>
      <c r="BP36" s="508"/>
      <c r="BQ36" s="508"/>
      <c r="BR36" s="508"/>
      <c r="BS36" s="508"/>
      <c r="BT36" s="508"/>
      <c r="BU36" s="508"/>
      <c r="BV36" s="508"/>
      <c r="BW36" s="508"/>
      <c r="BX36" s="508"/>
      <c r="BY36" s="508"/>
      <c r="BZ36" s="508"/>
      <c r="CA36" s="508"/>
      <c r="CB36" s="508"/>
      <c r="CC36" s="508"/>
      <c r="CD36" s="508"/>
      <c r="CE36" s="508"/>
      <c r="CF36" s="508"/>
      <c r="CG36" s="508"/>
      <c r="CH36" s="508"/>
      <c r="CI36" s="508"/>
      <c r="CJ36" s="508"/>
      <c r="CK36" s="508"/>
      <c r="CL36" s="508"/>
      <c r="CM36" s="508"/>
      <c r="CN36" s="508"/>
      <c r="CO36" s="508"/>
      <c r="CP36" s="508"/>
      <c r="CQ36" s="508"/>
      <c r="CR36" s="508"/>
      <c r="CS36" s="508"/>
      <c r="CT36" s="508"/>
      <c r="CU36" s="508"/>
      <c r="CV36" s="508"/>
      <c r="CW36" s="508"/>
      <c r="CX36" s="508"/>
      <c r="CY36" s="508"/>
      <c r="CZ36" s="508"/>
      <c r="DA36" s="508"/>
      <c r="DB36" s="508"/>
      <c r="DC36" s="508"/>
      <c r="DD36" s="508"/>
      <c r="DE36" s="508"/>
      <c r="DF36" s="508"/>
      <c r="DG36" s="508"/>
      <c r="DH36" s="508"/>
      <c r="DI36" s="508"/>
      <c r="DJ36" s="508"/>
      <c r="DK36" s="508"/>
      <c r="DL36" s="508"/>
      <c r="DM36" s="508"/>
      <c r="DN36" s="508"/>
      <c r="DO36" s="508"/>
      <c r="DP36" s="508"/>
      <c r="DQ36" s="508"/>
      <c r="DR36" s="508"/>
      <c r="DS36" s="508"/>
      <c r="DT36" s="508"/>
      <c r="DU36" s="508"/>
      <c r="DV36" s="508"/>
      <c r="DW36" s="508"/>
      <c r="DX36" s="508"/>
      <c r="DY36" s="508"/>
      <c r="DZ36" s="508"/>
      <c r="EA36" s="508"/>
      <c r="EB36" s="508"/>
      <c r="EC36" s="508"/>
      <c r="ED36" s="508"/>
      <c r="EE36" s="508"/>
      <c r="EF36" s="508"/>
      <c r="EG36" s="508"/>
      <c r="EH36" s="508"/>
      <c r="EI36" s="508"/>
      <c r="EJ36" s="508"/>
      <c r="EK36" s="508"/>
      <c r="EL36" s="508"/>
      <c r="EM36" s="508"/>
      <c r="EN36" s="508"/>
      <c r="EO36" s="508"/>
      <c r="EP36" s="508"/>
      <c r="EQ36" s="508"/>
      <c r="ER36" s="508"/>
      <c r="ES36" s="508"/>
      <c r="ET36" s="508"/>
      <c r="EU36" s="508"/>
      <c r="EV36" s="508"/>
      <c r="EW36" s="508"/>
      <c r="EX36" s="508"/>
      <c r="EY36" s="508"/>
      <c r="EZ36" s="508"/>
      <c r="FA36" s="508"/>
      <c r="FB36" s="508"/>
      <c r="FC36" s="508"/>
      <c r="FD36" s="508"/>
      <c r="FE36" s="508"/>
      <c r="FF36" s="508"/>
      <c r="FG36" s="508"/>
      <c r="FH36" s="508"/>
      <c r="FI36" s="508"/>
      <c r="FJ36" s="508"/>
      <c r="FK36" s="508"/>
      <c r="FL36" s="508"/>
      <c r="FM36" s="508"/>
      <c r="FN36" s="508"/>
      <c r="FO36" s="508"/>
      <c r="FP36" s="508"/>
      <c r="FQ36" s="508"/>
      <c r="FR36" s="508"/>
      <c r="FS36" s="508"/>
      <c r="FT36" s="508"/>
      <c r="FU36" s="508"/>
      <c r="FV36" s="508"/>
      <c r="FW36" s="508"/>
      <c r="FX36" s="508"/>
      <c r="FY36" s="508"/>
      <c r="FZ36" s="508"/>
      <c r="GA36" s="508"/>
      <c r="GB36" s="508"/>
      <c r="GC36" s="508"/>
      <c r="GD36" s="508"/>
      <c r="GE36" s="508"/>
      <c r="GF36" s="508"/>
      <c r="GG36" s="508"/>
      <c r="GH36" s="508"/>
      <c r="GI36" s="508"/>
      <c r="GJ36" s="508"/>
      <c r="GK36" s="508"/>
      <c r="GL36" s="508"/>
      <c r="GM36" s="508"/>
      <c r="GN36" s="508"/>
      <c r="GO36" s="508"/>
      <c r="GP36" s="508"/>
      <c r="GQ36" s="508"/>
      <c r="GR36" s="508"/>
      <c r="GS36" s="508"/>
      <c r="GT36" s="508"/>
      <c r="GU36" s="508"/>
      <c r="GV36" s="508"/>
      <c r="GW36" s="508"/>
      <c r="GX36" s="508"/>
      <c r="GY36" s="508"/>
      <c r="GZ36" s="508"/>
      <c r="HA36" s="508"/>
      <c r="HB36" s="508"/>
      <c r="HC36" s="508"/>
      <c r="HD36" s="508"/>
      <c r="HE36" s="508"/>
      <c r="HF36" s="508"/>
      <c r="HG36" s="508"/>
      <c r="HH36" s="508"/>
      <c r="HI36" s="508"/>
      <c r="HJ36" s="508"/>
      <c r="HK36" s="508"/>
      <c r="HL36" s="508"/>
      <c r="HM36" s="508"/>
      <c r="HN36" s="508"/>
      <c r="HO36" s="508"/>
      <c r="HP36" s="508"/>
      <c r="HQ36" s="508"/>
      <c r="HR36" s="508"/>
      <c r="HS36" s="508"/>
      <c r="HT36" s="508"/>
      <c r="HU36" s="508"/>
      <c r="HV36" s="508"/>
      <c r="HW36" s="508"/>
      <c r="HX36" s="508"/>
      <c r="HY36" s="508"/>
      <c r="HZ36" s="508"/>
      <c r="IA36" s="508"/>
      <c r="IB36" s="508"/>
      <c r="IC36" s="508"/>
      <c r="ID36" s="508"/>
      <c r="IE36" s="508"/>
      <c r="IF36" s="508"/>
      <c r="IG36" s="508"/>
      <c r="IH36" s="508"/>
      <c r="II36" s="508"/>
      <c r="IJ36" s="508"/>
      <c r="IK36" s="508"/>
      <c r="IL36" s="508"/>
      <c r="IM36" s="508"/>
      <c r="AMI36" s="224"/>
      <c r="AMJ36" s="224"/>
    </row>
    <row r="37" s="224" customFormat="true" ht="52.5" hidden="true" customHeight="true" outlineLevel="0" collapsed="false">
      <c r="A37" s="516"/>
      <c r="B37" s="516"/>
      <c r="C37" s="379" t="n">
        <f aca="false">A13</f>
        <v>14</v>
      </c>
      <c r="D37" s="379" t="n">
        <v>0</v>
      </c>
      <c r="E37" s="379" t="n">
        <v>0</v>
      </c>
      <c r="F37" s="379" t="n">
        <v>0</v>
      </c>
      <c r="G37" s="379" t="n">
        <v>0</v>
      </c>
      <c r="H37" s="379" t="n">
        <v>0</v>
      </c>
      <c r="I37" s="379" t="n">
        <v>0</v>
      </c>
      <c r="J37" s="379" t="n">
        <v>0</v>
      </c>
      <c r="K37" s="379" t="n">
        <v>0</v>
      </c>
      <c r="L37" s="379" t="n">
        <v>0</v>
      </c>
      <c r="M37" s="379" t="n">
        <v>0</v>
      </c>
      <c r="N37" s="379" t="n">
        <v>0</v>
      </c>
      <c r="O37" s="379" t="n">
        <v>0</v>
      </c>
      <c r="P37" s="379" t="n">
        <v>0</v>
      </c>
      <c r="Q37" s="379" t="n">
        <v>0</v>
      </c>
      <c r="R37" s="510" t="n">
        <f aca="false">($W$4*(SUM(D37:Q37)))</f>
        <v>0</v>
      </c>
      <c r="S37" s="379" t="n">
        <v>0</v>
      </c>
      <c r="T37" s="379" t="n">
        <v>0</v>
      </c>
      <c r="U37" s="379" t="n">
        <v>0</v>
      </c>
      <c r="V37" s="379" t="n">
        <v>0</v>
      </c>
      <c r="W37" s="379" t="n">
        <v>0</v>
      </c>
      <c r="X37" s="379" t="n">
        <v>0</v>
      </c>
      <c r="Y37" s="379" t="n">
        <v>0</v>
      </c>
      <c r="Z37" s="379" t="n">
        <v>0</v>
      </c>
      <c r="AA37" s="379" t="n">
        <v>0</v>
      </c>
      <c r="AB37" s="379" t="n">
        <v>0</v>
      </c>
      <c r="AC37" s="379" t="n">
        <v>0</v>
      </c>
      <c r="AD37" s="379" t="n">
        <v>0</v>
      </c>
      <c r="AE37" s="379" t="n">
        <v>0</v>
      </c>
      <c r="AF37" s="379" t="n">
        <v>0</v>
      </c>
      <c r="AG37" s="520"/>
      <c r="AH37" s="520"/>
      <c r="AI37" s="673"/>
      <c r="AJ37" s="673"/>
      <c r="AK37" s="369"/>
    </row>
    <row r="38" s="224" customFormat="true" ht="27.75" hidden="true" customHeight="true" outlineLevel="0" collapsed="false">
      <c r="A38" s="516"/>
      <c r="B38" s="516"/>
      <c r="C38" s="380" t="n">
        <f aca="false">A14</f>
        <v>0</v>
      </c>
      <c r="D38" s="380" t="n">
        <v>0</v>
      </c>
      <c r="E38" s="380" t="n">
        <v>0</v>
      </c>
      <c r="F38" s="380" t="n">
        <v>0</v>
      </c>
      <c r="G38" s="380" t="n">
        <v>0</v>
      </c>
      <c r="H38" s="380" t="n">
        <v>0</v>
      </c>
      <c r="I38" s="380" t="n">
        <v>0</v>
      </c>
      <c r="J38" s="380" t="n">
        <v>0</v>
      </c>
      <c r="K38" s="380" t="n">
        <v>0</v>
      </c>
      <c r="L38" s="380" t="n">
        <v>0</v>
      </c>
      <c r="M38" s="380" t="n">
        <v>0</v>
      </c>
      <c r="N38" s="380" t="n">
        <v>0</v>
      </c>
      <c r="O38" s="380" t="n">
        <v>0</v>
      </c>
      <c r="P38" s="380" t="n">
        <v>0</v>
      </c>
      <c r="Q38" s="380" t="n">
        <v>0</v>
      </c>
      <c r="R38" s="511" t="n">
        <f aca="false">($W$4*(SUM(D38:Q38)))</f>
        <v>0</v>
      </c>
      <c r="S38" s="380" t="n">
        <v>0</v>
      </c>
      <c r="T38" s="380" t="n">
        <v>0</v>
      </c>
      <c r="U38" s="380" t="n">
        <v>0</v>
      </c>
      <c r="V38" s="380" t="n">
        <v>0</v>
      </c>
      <c r="W38" s="380" t="n">
        <v>0</v>
      </c>
      <c r="X38" s="380" t="n">
        <v>0</v>
      </c>
      <c r="Y38" s="380" t="n">
        <v>0</v>
      </c>
      <c r="Z38" s="380" t="n">
        <v>0</v>
      </c>
      <c r="AA38" s="380" t="n">
        <v>0</v>
      </c>
      <c r="AB38" s="380" t="n">
        <v>0</v>
      </c>
      <c r="AC38" s="380" t="n">
        <v>0</v>
      </c>
      <c r="AD38" s="380" t="n">
        <v>0</v>
      </c>
      <c r="AE38" s="380" t="n">
        <v>0</v>
      </c>
      <c r="AF38" s="380" t="n">
        <v>0</v>
      </c>
      <c r="AG38" s="520"/>
      <c r="AH38" s="520"/>
      <c r="AI38" s="673"/>
      <c r="AJ38" s="673"/>
      <c r="AK38" s="369"/>
    </row>
    <row r="39" s="224" customFormat="true" ht="27.75" hidden="true" customHeight="true" outlineLevel="0" collapsed="false">
      <c r="A39" s="516"/>
      <c r="B39" s="516"/>
      <c r="C39" s="379" t="n">
        <f aca="false">A15</f>
        <v>0</v>
      </c>
      <c r="D39" s="379" t="n">
        <v>0</v>
      </c>
      <c r="E39" s="379" t="n">
        <v>0</v>
      </c>
      <c r="F39" s="379" t="n">
        <v>0</v>
      </c>
      <c r="G39" s="379" t="n">
        <v>0</v>
      </c>
      <c r="H39" s="379" t="n">
        <v>0</v>
      </c>
      <c r="I39" s="379" t="n">
        <v>0</v>
      </c>
      <c r="J39" s="379" t="n">
        <v>0</v>
      </c>
      <c r="K39" s="379" t="n">
        <v>0</v>
      </c>
      <c r="L39" s="379" t="n">
        <v>0</v>
      </c>
      <c r="M39" s="379" t="n">
        <v>0</v>
      </c>
      <c r="N39" s="379" t="n">
        <v>0</v>
      </c>
      <c r="O39" s="379" t="n">
        <v>0</v>
      </c>
      <c r="P39" s="379" t="n">
        <v>0</v>
      </c>
      <c r="Q39" s="379" t="n">
        <v>0</v>
      </c>
      <c r="R39" s="510" t="n">
        <f aca="false">($W$4*(SUM(D39:Q39)))</f>
        <v>0</v>
      </c>
      <c r="S39" s="379" t="n">
        <v>0</v>
      </c>
      <c r="T39" s="379" t="n">
        <v>0</v>
      </c>
      <c r="U39" s="379" t="n">
        <v>0</v>
      </c>
      <c r="V39" s="379" t="n">
        <v>0</v>
      </c>
      <c r="W39" s="379" t="n">
        <v>0</v>
      </c>
      <c r="X39" s="379" t="n">
        <v>0</v>
      </c>
      <c r="Y39" s="379" t="n">
        <v>0</v>
      </c>
      <c r="Z39" s="379" t="n">
        <v>0</v>
      </c>
      <c r="AA39" s="379" t="n">
        <v>0</v>
      </c>
      <c r="AB39" s="379" t="n">
        <v>0</v>
      </c>
      <c r="AC39" s="379" t="n">
        <v>0</v>
      </c>
      <c r="AD39" s="379" t="n">
        <v>0</v>
      </c>
      <c r="AE39" s="379" t="n">
        <v>0</v>
      </c>
      <c r="AF39" s="379" t="n">
        <v>0</v>
      </c>
      <c r="AG39" s="520"/>
      <c r="AH39" s="520"/>
      <c r="AI39" s="673"/>
      <c r="AJ39" s="673"/>
    </row>
    <row r="40" s="224" customFormat="true" ht="27.75" hidden="true" customHeight="true" outlineLevel="0" collapsed="false">
      <c r="A40" s="516"/>
      <c r="B40" s="516"/>
      <c r="C40" s="380" t="n">
        <f aca="false">A16</f>
        <v>0</v>
      </c>
      <c r="D40" s="380" t="n">
        <v>0</v>
      </c>
      <c r="E40" s="380" t="n">
        <v>0</v>
      </c>
      <c r="F40" s="380" t="n">
        <v>0</v>
      </c>
      <c r="G40" s="380" t="n">
        <v>0</v>
      </c>
      <c r="H40" s="380" t="n">
        <v>0</v>
      </c>
      <c r="I40" s="380" t="n">
        <v>0</v>
      </c>
      <c r="J40" s="380" t="n">
        <v>0</v>
      </c>
      <c r="K40" s="380" t="n">
        <v>0</v>
      </c>
      <c r="L40" s="380" t="n">
        <v>0</v>
      </c>
      <c r="M40" s="380" t="n">
        <v>0</v>
      </c>
      <c r="N40" s="380" t="n">
        <v>0</v>
      </c>
      <c r="O40" s="380" t="n">
        <v>0</v>
      </c>
      <c r="P40" s="380" t="n">
        <v>0</v>
      </c>
      <c r="Q40" s="380" t="n">
        <v>0</v>
      </c>
      <c r="R40" s="511" t="n">
        <f aca="false">($W$4*(SUM(D40:Q40)))</f>
        <v>0</v>
      </c>
      <c r="S40" s="380" t="n">
        <v>0</v>
      </c>
      <c r="T40" s="380" t="n">
        <v>0</v>
      </c>
      <c r="U40" s="380" t="n">
        <v>0</v>
      </c>
      <c r="V40" s="380" t="n">
        <v>0</v>
      </c>
      <c r="W40" s="380" t="n">
        <v>0</v>
      </c>
      <c r="X40" s="380" t="n">
        <v>0</v>
      </c>
      <c r="Y40" s="380" t="n">
        <v>0</v>
      </c>
      <c r="Z40" s="380" t="n">
        <v>0</v>
      </c>
      <c r="AA40" s="380" t="n">
        <v>0</v>
      </c>
      <c r="AB40" s="380" t="n">
        <v>0</v>
      </c>
      <c r="AC40" s="380" t="n">
        <v>0</v>
      </c>
      <c r="AD40" s="380" t="n">
        <v>0</v>
      </c>
      <c r="AE40" s="380" t="n">
        <v>0</v>
      </c>
      <c r="AF40" s="380" t="n">
        <v>0</v>
      </c>
      <c r="AG40" s="520"/>
      <c r="AH40" s="520"/>
      <c r="AI40" s="673"/>
      <c r="AJ40" s="673"/>
    </row>
    <row r="41" s="224" customFormat="true" ht="27.75" hidden="true" customHeight="true" outlineLevel="0" collapsed="false">
      <c r="A41" s="516"/>
      <c r="B41" s="516"/>
      <c r="C41" s="379" t="n">
        <f aca="false">A17</f>
        <v>0</v>
      </c>
      <c r="D41" s="379" t="n">
        <v>0</v>
      </c>
      <c r="E41" s="379" t="n">
        <v>0</v>
      </c>
      <c r="F41" s="379" t="n">
        <v>0</v>
      </c>
      <c r="G41" s="379" t="n">
        <v>0</v>
      </c>
      <c r="H41" s="379" t="n">
        <v>0</v>
      </c>
      <c r="I41" s="379" t="n">
        <v>0</v>
      </c>
      <c r="J41" s="379" t="n">
        <v>0</v>
      </c>
      <c r="K41" s="379" t="n">
        <v>0</v>
      </c>
      <c r="L41" s="379" t="n">
        <v>0</v>
      </c>
      <c r="M41" s="379" t="n">
        <v>0</v>
      </c>
      <c r="N41" s="379" t="n">
        <v>0</v>
      </c>
      <c r="O41" s="379" t="n">
        <v>0</v>
      </c>
      <c r="P41" s="379" t="n">
        <v>0</v>
      </c>
      <c r="Q41" s="379" t="n">
        <v>0</v>
      </c>
      <c r="R41" s="510" t="n">
        <f aca="false">($W$4*(SUM(D41:Q41)))</f>
        <v>0</v>
      </c>
      <c r="S41" s="379" t="n">
        <v>0</v>
      </c>
      <c r="T41" s="379" t="n">
        <v>0</v>
      </c>
      <c r="U41" s="379" t="n">
        <v>0</v>
      </c>
      <c r="V41" s="379" t="n">
        <v>0</v>
      </c>
      <c r="W41" s="379" t="n">
        <v>0</v>
      </c>
      <c r="X41" s="379" t="n">
        <v>0</v>
      </c>
      <c r="Y41" s="379" t="n">
        <v>0</v>
      </c>
      <c r="Z41" s="379" t="n">
        <v>0</v>
      </c>
      <c r="AA41" s="379" t="n">
        <v>0</v>
      </c>
      <c r="AB41" s="379" t="n">
        <v>0</v>
      </c>
      <c r="AC41" s="379" t="n">
        <v>0</v>
      </c>
      <c r="AD41" s="379" t="n">
        <v>0</v>
      </c>
      <c r="AE41" s="379" t="n">
        <v>0</v>
      </c>
      <c r="AF41" s="379" t="n">
        <v>0</v>
      </c>
      <c r="AG41" s="520"/>
      <c r="AH41" s="520"/>
      <c r="AI41" s="673"/>
      <c r="AJ41" s="673"/>
    </row>
    <row r="42" s="224" customFormat="true" ht="27.75" hidden="true" customHeight="true" outlineLevel="0" collapsed="false">
      <c r="A42" s="516"/>
      <c r="B42" s="516"/>
      <c r="C42" s="380" t="n">
        <f aca="false">A18</f>
        <v>0</v>
      </c>
      <c r="D42" s="380" t="n">
        <v>0</v>
      </c>
      <c r="E42" s="380" t="n">
        <v>0</v>
      </c>
      <c r="F42" s="380" t="n">
        <v>0</v>
      </c>
      <c r="G42" s="380" t="n">
        <v>0</v>
      </c>
      <c r="H42" s="380" t="n">
        <v>0</v>
      </c>
      <c r="I42" s="380" t="n">
        <v>0</v>
      </c>
      <c r="J42" s="380" t="n">
        <v>0</v>
      </c>
      <c r="K42" s="380" t="n">
        <v>0</v>
      </c>
      <c r="L42" s="380" t="n">
        <v>0</v>
      </c>
      <c r="M42" s="380" t="n">
        <v>0</v>
      </c>
      <c r="N42" s="380" t="n">
        <v>0</v>
      </c>
      <c r="O42" s="380" t="n">
        <v>0</v>
      </c>
      <c r="P42" s="380" t="n">
        <v>0</v>
      </c>
      <c r="Q42" s="380" t="n">
        <v>0</v>
      </c>
      <c r="R42" s="511" t="n">
        <f aca="false">($W$4*(SUM(D42:Q42)))</f>
        <v>0</v>
      </c>
      <c r="S42" s="380" t="n">
        <v>0</v>
      </c>
      <c r="T42" s="380" t="n">
        <v>0</v>
      </c>
      <c r="U42" s="380" t="n">
        <v>0</v>
      </c>
      <c r="V42" s="380" t="n">
        <v>0</v>
      </c>
      <c r="W42" s="380" t="n">
        <v>0</v>
      </c>
      <c r="X42" s="380" t="n">
        <v>0</v>
      </c>
      <c r="Y42" s="380" t="n">
        <v>0</v>
      </c>
      <c r="Z42" s="380" t="n">
        <v>0</v>
      </c>
      <c r="AA42" s="380" t="n">
        <v>0</v>
      </c>
      <c r="AB42" s="380" t="n">
        <v>0</v>
      </c>
      <c r="AC42" s="380" t="n">
        <v>0</v>
      </c>
      <c r="AD42" s="380" t="n">
        <v>0</v>
      </c>
      <c r="AE42" s="380" t="n">
        <v>0</v>
      </c>
      <c r="AF42" s="380" t="n">
        <v>0</v>
      </c>
      <c r="AG42" s="520"/>
      <c r="AH42" s="520"/>
      <c r="AI42" s="673"/>
      <c r="AJ42" s="673"/>
    </row>
    <row r="43" s="224" customFormat="true" ht="27.75" hidden="true" customHeight="true" outlineLevel="0" collapsed="false">
      <c r="A43" s="516"/>
      <c r="B43" s="516"/>
      <c r="C43" s="379" t="n">
        <f aca="false">A19</f>
        <v>0</v>
      </c>
      <c r="D43" s="379" t="n">
        <v>0</v>
      </c>
      <c r="E43" s="379" t="n">
        <v>0</v>
      </c>
      <c r="F43" s="379" t="n">
        <v>0</v>
      </c>
      <c r="G43" s="379" t="n">
        <v>0</v>
      </c>
      <c r="H43" s="379" t="n">
        <v>0</v>
      </c>
      <c r="I43" s="379" t="n">
        <v>0</v>
      </c>
      <c r="J43" s="379" t="n">
        <v>0</v>
      </c>
      <c r="K43" s="379" t="n">
        <v>0</v>
      </c>
      <c r="L43" s="379" t="n">
        <v>0</v>
      </c>
      <c r="M43" s="379" t="n">
        <v>0</v>
      </c>
      <c r="N43" s="379" t="n">
        <v>0</v>
      </c>
      <c r="O43" s="379" t="n">
        <v>0</v>
      </c>
      <c r="P43" s="379" t="n">
        <v>0</v>
      </c>
      <c r="Q43" s="379" t="n">
        <v>0</v>
      </c>
      <c r="R43" s="510" t="n">
        <f aca="false">($W$4*(SUM(D43:Q43)))</f>
        <v>0</v>
      </c>
      <c r="S43" s="379" t="n">
        <v>0</v>
      </c>
      <c r="T43" s="379" t="n">
        <v>0</v>
      </c>
      <c r="U43" s="379" t="n">
        <v>0</v>
      </c>
      <c r="V43" s="379" t="n">
        <v>0</v>
      </c>
      <c r="W43" s="379" t="n">
        <v>0</v>
      </c>
      <c r="X43" s="379" t="n">
        <v>0</v>
      </c>
      <c r="Y43" s="379" t="n">
        <v>0</v>
      </c>
      <c r="Z43" s="379" t="n">
        <v>0</v>
      </c>
      <c r="AA43" s="379" t="n">
        <v>0</v>
      </c>
      <c r="AB43" s="379" t="n">
        <v>0</v>
      </c>
      <c r="AC43" s="379" t="n">
        <v>0</v>
      </c>
      <c r="AD43" s="379" t="n">
        <v>0</v>
      </c>
      <c r="AE43" s="379" t="n">
        <v>0</v>
      </c>
      <c r="AF43" s="379" t="n">
        <v>0</v>
      </c>
      <c r="AG43" s="520"/>
      <c r="AH43" s="520"/>
      <c r="AI43" s="673"/>
      <c r="AJ43" s="673"/>
    </row>
    <row r="44" s="224" customFormat="true" ht="27.75" hidden="true" customHeight="true" outlineLevel="0" collapsed="false">
      <c r="A44" s="516"/>
      <c r="B44" s="516"/>
      <c r="C44" s="380" t="n">
        <f aca="false">A20</f>
        <v>0</v>
      </c>
      <c r="D44" s="380" t="n">
        <v>0</v>
      </c>
      <c r="E44" s="380" t="n">
        <v>0</v>
      </c>
      <c r="F44" s="380" t="n">
        <v>0</v>
      </c>
      <c r="G44" s="380" t="n">
        <v>0</v>
      </c>
      <c r="H44" s="380" t="n">
        <v>0</v>
      </c>
      <c r="I44" s="380" t="n">
        <v>0</v>
      </c>
      <c r="J44" s="380" t="n">
        <v>0</v>
      </c>
      <c r="K44" s="380" t="n">
        <v>0</v>
      </c>
      <c r="L44" s="380" t="n">
        <v>0</v>
      </c>
      <c r="M44" s="380" t="n">
        <v>0</v>
      </c>
      <c r="N44" s="380" t="n">
        <v>0</v>
      </c>
      <c r="O44" s="380" t="n">
        <v>0</v>
      </c>
      <c r="P44" s="380" t="n">
        <v>0</v>
      </c>
      <c r="Q44" s="380" t="n">
        <v>0</v>
      </c>
      <c r="R44" s="511" t="n">
        <f aca="false">($W$4*(SUM(D44:Q44)))</f>
        <v>0</v>
      </c>
      <c r="S44" s="380" t="n">
        <v>0</v>
      </c>
      <c r="T44" s="380" t="n">
        <v>0</v>
      </c>
      <c r="U44" s="380" t="n">
        <v>0</v>
      </c>
      <c r="V44" s="380" t="n">
        <v>0</v>
      </c>
      <c r="W44" s="380" t="n">
        <v>0</v>
      </c>
      <c r="X44" s="380" t="n">
        <v>0</v>
      </c>
      <c r="Y44" s="380" t="n">
        <v>0</v>
      </c>
      <c r="Z44" s="380" t="n">
        <v>0</v>
      </c>
      <c r="AA44" s="380" t="n">
        <v>0</v>
      </c>
      <c r="AB44" s="380" t="n">
        <v>0</v>
      </c>
      <c r="AC44" s="380" t="n">
        <v>0</v>
      </c>
      <c r="AD44" s="380" t="n">
        <v>0</v>
      </c>
      <c r="AE44" s="380" t="n">
        <v>0</v>
      </c>
      <c r="AF44" s="380" t="n">
        <v>0</v>
      </c>
      <c r="AG44" s="520"/>
      <c r="AH44" s="520"/>
      <c r="AI44" s="673"/>
      <c r="AJ44" s="673"/>
    </row>
    <row r="45" s="224" customFormat="true" ht="27.75" hidden="true" customHeight="true" outlineLevel="0" collapsed="false">
      <c r="A45" s="516"/>
      <c r="B45" s="516"/>
      <c r="C45" s="379" t="n">
        <f aca="false">A21</f>
        <v>0</v>
      </c>
      <c r="D45" s="379" t="n">
        <v>0</v>
      </c>
      <c r="E45" s="379" t="n">
        <v>0</v>
      </c>
      <c r="F45" s="379" t="n">
        <v>0</v>
      </c>
      <c r="G45" s="379" t="n">
        <v>0</v>
      </c>
      <c r="H45" s="379" t="n">
        <v>0</v>
      </c>
      <c r="I45" s="379" t="n">
        <v>0</v>
      </c>
      <c r="J45" s="379" t="n">
        <v>0</v>
      </c>
      <c r="K45" s="379" t="n">
        <v>0</v>
      </c>
      <c r="L45" s="379" t="n">
        <v>0</v>
      </c>
      <c r="M45" s="379" t="n">
        <v>0</v>
      </c>
      <c r="N45" s="379" t="n">
        <v>0</v>
      </c>
      <c r="O45" s="379" t="n">
        <v>0</v>
      </c>
      <c r="P45" s="379" t="n">
        <v>0</v>
      </c>
      <c r="Q45" s="379" t="n">
        <v>0</v>
      </c>
      <c r="R45" s="510" t="n">
        <f aca="false">($W$4*(SUM(D45:Q45)))</f>
        <v>0</v>
      </c>
      <c r="S45" s="379" t="n">
        <v>0</v>
      </c>
      <c r="T45" s="379" t="n">
        <v>0</v>
      </c>
      <c r="U45" s="379" t="n">
        <v>0</v>
      </c>
      <c r="V45" s="379" t="n">
        <v>0</v>
      </c>
      <c r="W45" s="379" t="n">
        <v>0</v>
      </c>
      <c r="X45" s="379" t="n">
        <v>0</v>
      </c>
      <c r="Y45" s="379" t="n">
        <v>0</v>
      </c>
      <c r="Z45" s="379" t="n">
        <v>0</v>
      </c>
      <c r="AA45" s="379" t="n">
        <v>0</v>
      </c>
      <c r="AB45" s="379" t="n">
        <v>0</v>
      </c>
      <c r="AC45" s="379" t="n">
        <v>0</v>
      </c>
      <c r="AD45" s="379" t="n">
        <v>0</v>
      </c>
      <c r="AE45" s="379" t="n">
        <v>0</v>
      </c>
      <c r="AF45" s="379" t="n">
        <v>0</v>
      </c>
      <c r="AG45" s="520"/>
      <c r="AH45" s="520"/>
      <c r="AI45" s="673"/>
      <c r="AJ45" s="673"/>
    </row>
    <row r="46" s="224" customFormat="true" ht="27.75" hidden="true" customHeight="true" outlineLevel="0" collapsed="false">
      <c r="A46" s="516"/>
      <c r="B46" s="516"/>
      <c r="C46" s="380" t="n">
        <f aca="false">A22</f>
        <v>0</v>
      </c>
      <c r="D46" s="380" t="n">
        <v>0</v>
      </c>
      <c r="E46" s="380" t="n">
        <v>0</v>
      </c>
      <c r="F46" s="380" t="n">
        <v>0</v>
      </c>
      <c r="G46" s="380" t="n">
        <v>0</v>
      </c>
      <c r="H46" s="380" t="n">
        <v>0</v>
      </c>
      <c r="I46" s="380" t="n">
        <v>0</v>
      </c>
      <c r="J46" s="380" t="n">
        <v>0</v>
      </c>
      <c r="K46" s="380" t="n">
        <v>0</v>
      </c>
      <c r="L46" s="380" t="n">
        <v>0</v>
      </c>
      <c r="M46" s="380" t="n">
        <v>0</v>
      </c>
      <c r="N46" s="380" t="n">
        <v>0</v>
      </c>
      <c r="O46" s="380" t="n">
        <v>0</v>
      </c>
      <c r="P46" s="380" t="n">
        <v>0</v>
      </c>
      <c r="Q46" s="380" t="n">
        <v>0</v>
      </c>
      <c r="R46" s="511" t="n">
        <f aca="false">($W$4*(SUM(D46:Q46)))</f>
        <v>0</v>
      </c>
      <c r="S46" s="380" t="n">
        <v>0</v>
      </c>
      <c r="T46" s="380" t="n">
        <v>0</v>
      </c>
      <c r="U46" s="380" t="n">
        <v>0</v>
      </c>
      <c r="V46" s="380" t="n">
        <v>0</v>
      </c>
      <c r="W46" s="380" t="n">
        <v>0</v>
      </c>
      <c r="X46" s="380" t="n">
        <v>0</v>
      </c>
      <c r="Y46" s="380" t="n">
        <v>0</v>
      </c>
      <c r="Z46" s="380" t="n">
        <v>0</v>
      </c>
      <c r="AA46" s="380" t="n">
        <v>0</v>
      </c>
      <c r="AB46" s="380" t="n">
        <v>0</v>
      </c>
      <c r="AC46" s="380" t="n">
        <v>0</v>
      </c>
      <c r="AD46" s="380" t="n">
        <v>0</v>
      </c>
      <c r="AE46" s="380" t="n">
        <v>0</v>
      </c>
      <c r="AF46" s="380" t="n">
        <v>0</v>
      </c>
      <c r="AG46" s="520"/>
      <c r="AH46" s="520"/>
      <c r="AI46" s="673"/>
      <c r="AJ46" s="673"/>
    </row>
    <row r="47" s="224" customFormat="true" ht="27.75" hidden="true" customHeight="true" outlineLevel="0" collapsed="false">
      <c r="A47" s="516"/>
      <c r="B47" s="516"/>
      <c r="C47" s="379" t="n">
        <f aca="false">A23</f>
        <v>0</v>
      </c>
      <c r="D47" s="379" t="n">
        <v>0</v>
      </c>
      <c r="E47" s="379" t="n">
        <v>0</v>
      </c>
      <c r="F47" s="379" t="n">
        <v>0</v>
      </c>
      <c r="G47" s="379" t="n">
        <v>0</v>
      </c>
      <c r="H47" s="379" t="n">
        <v>0</v>
      </c>
      <c r="I47" s="379" t="n">
        <v>0</v>
      </c>
      <c r="J47" s="379" t="n">
        <v>0</v>
      </c>
      <c r="K47" s="379" t="n">
        <v>0</v>
      </c>
      <c r="L47" s="379" t="n">
        <v>0</v>
      </c>
      <c r="M47" s="379" t="n">
        <v>0</v>
      </c>
      <c r="N47" s="379" t="n">
        <v>0</v>
      </c>
      <c r="O47" s="379" t="n">
        <v>0</v>
      </c>
      <c r="P47" s="379" t="n">
        <v>0</v>
      </c>
      <c r="Q47" s="379" t="n">
        <v>0</v>
      </c>
      <c r="R47" s="510" t="n">
        <f aca="false">($W$4*(SUM(D47:Q47)))</f>
        <v>0</v>
      </c>
      <c r="S47" s="379" t="n">
        <v>0</v>
      </c>
      <c r="T47" s="379" t="n">
        <v>0</v>
      </c>
      <c r="U47" s="379" t="n">
        <v>0</v>
      </c>
      <c r="V47" s="379" t="n">
        <v>0</v>
      </c>
      <c r="W47" s="379" t="n">
        <v>0</v>
      </c>
      <c r="X47" s="379" t="n">
        <v>0</v>
      </c>
      <c r="Y47" s="379" t="n">
        <v>0</v>
      </c>
      <c r="Z47" s="379" t="n">
        <v>0</v>
      </c>
      <c r="AA47" s="379" t="n">
        <v>0</v>
      </c>
      <c r="AB47" s="379" t="n">
        <v>0</v>
      </c>
      <c r="AC47" s="379" t="n">
        <v>0</v>
      </c>
      <c r="AD47" s="379" t="n">
        <v>0</v>
      </c>
      <c r="AE47" s="379" t="n">
        <v>0</v>
      </c>
      <c r="AF47" s="379" t="n">
        <v>0</v>
      </c>
      <c r="AG47" s="520"/>
      <c r="AH47" s="520"/>
      <c r="AI47" s="673"/>
      <c r="AJ47" s="673"/>
    </row>
    <row r="48" s="224" customFormat="true" ht="27.75" hidden="true" customHeight="true" outlineLevel="0" collapsed="false">
      <c r="A48" s="516"/>
      <c r="B48" s="516"/>
      <c r="C48" s="380" t="n">
        <f aca="false">A24</f>
        <v>0</v>
      </c>
      <c r="D48" s="380" t="n">
        <v>0</v>
      </c>
      <c r="E48" s="380" t="n">
        <v>0</v>
      </c>
      <c r="F48" s="380" t="n">
        <v>0</v>
      </c>
      <c r="G48" s="380" t="n">
        <v>0</v>
      </c>
      <c r="H48" s="380" t="n">
        <v>0</v>
      </c>
      <c r="I48" s="380" t="n">
        <v>0</v>
      </c>
      <c r="J48" s="380" t="n">
        <v>0</v>
      </c>
      <c r="K48" s="380" t="n">
        <v>0</v>
      </c>
      <c r="L48" s="380" t="n">
        <v>0</v>
      </c>
      <c r="M48" s="380" t="n">
        <v>0</v>
      </c>
      <c r="N48" s="380" t="n">
        <v>0</v>
      </c>
      <c r="O48" s="380" t="n">
        <v>0</v>
      </c>
      <c r="P48" s="380" t="n">
        <v>0</v>
      </c>
      <c r="Q48" s="380" t="n">
        <v>0</v>
      </c>
      <c r="R48" s="511" t="n">
        <f aca="false">($W$4*(SUM(D48:Q48)))</f>
        <v>0</v>
      </c>
      <c r="S48" s="380" t="n">
        <v>0</v>
      </c>
      <c r="T48" s="380" t="n">
        <v>0</v>
      </c>
      <c r="U48" s="380" t="n">
        <v>0</v>
      </c>
      <c r="V48" s="380" t="n">
        <v>0</v>
      </c>
      <c r="W48" s="380" t="n">
        <v>0</v>
      </c>
      <c r="X48" s="380" t="n">
        <v>0</v>
      </c>
      <c r="Y48" s="380" t="n">
        <v>0</v>
      </c>
      <c r="Z48" s="380" t="n">
        <v>0</v>
      </c>
      <c r="AA48" s="380" t="n">
        <v>0</v>
      </c>
      <c r="AB48" s="380" t="n">
        <v>0</v>
      </c>
      <c r="AC48" s="380" t="n">
        <v>0</v>
      </c>
      <c r="AD48" s="380" t="n">
        <v>0</v>
      </c>
      <c r="AE48" s="380" t="n">
        <v>0</v>
      </c>
      <c r="AF48" s="380" t="n">
        <v>0</v>
      </c>
      <c r="AG48" s="520"/>
      <c r="AH48" s="520"/>
      <c r="AI48" s="673"/>
      <c r="AJ48" s="673"/>
    </row>
    <row r="49" s="224" customFormat="true" ht="27.75" hidden="true" customHeight="true" outlineLevel="0" collapsed="false">
      <c r="A49" s="516"/>
      <c r="B49" s="516"/>
      <c r="C49" s="379" t="n">
        <f aca="false">A25</f>
        <v>0</v>
      </c>
      <c r="D49" s="379" t="n">
        <v>0</v>
      </c>
      <c r="E49" s="379" t="n">
        <v>0</v>
      </c>
      <c r="F49" s="379" t="n">
        <v>0</v>
      </c>
      <c r="G49" s="379" t="n">
        <v>0</v>
      </c>
      <c r="H49" s="379" t="n">
        <v>0</v>
      </c>
      <c r="I49" s="379" t="n">
        <v>0</v>
      </c>
      <c r="J49" s="379" t="n">
        <v>0</v>
      </c>
      <c r="K49" s="379" t="n">
        <v>0</v>
      </c>
      <c r="L49" s="379" t="n">
        <v>0</v>
      </c>
      <c r="M49" s="379" t="n">
        <v>0</v>
      </c>
      <c r="N49" s="379" t="n">
        <v>0</v>
      </c>
      <c r="O49" s="379" t="n">
        <v>0</v>
      </c>
      <c r="P49" s="379" t="n">
        <v>0</v>
      </c>
      <c r="Q49" s="379" t="n">
        <v>0</v>
      </c>
      <c r="R49" s="510" t="n">
        <f aca="false">($W$4*(SUM(D49:Q49)))</f>
        <v>0</v>
      </c>
      <c r="S49" s="379" t="n">
        <v>0</v>
      </c>
      <c r="T49" s="379" t="n">
        <v>0</v>
      </c>
      <c r="U49" s="379" t="n">
        <v>0</v>
      </c>
      <c r="V49" s="379" t="n">
        <v>0</v>
      </c>
      <c r="W49" s="379" t="n">
        <v>0</v>
      </c>
      <c r="X49" s="379" t="n">
        <v>0</v>
      </c>
      <c r="Y49" s="379" t="n">
        <v>0</v>
      </c>
      <c r="Z49" s="379" t="n">
        <v>0</v>
      </c>
      <c r="AA49" s="379" t="n">
        <v>0</v>
      </c>
      <c r="AB49" s="379" t="n">
        <v>0</v>
      </c>
      <c r="AC49" s="379" t="n">
        <v>0</v>
      </c>
      <c r="AD49" s="379" t="n">
        <v>0</v>
      </c>
      <c r="AE49" s="379" t="n">
        <v>0</v>
      </c>
      <c r="AF49" s="379" t="n">
        <v>0</v>
      </c>
      <c r="AG49" s="520"/>
      <c r="AH49" s="520"/>
      <c r="AI49" s="673"/>
      <c r="AJ49" s="673"/>
    </row>
    <row r="50" s="224" customFormat="true" ht="27.75" hidden="true" customHeight="true" outlineLevel="0" collapsed="false">
      <c r="A50" s="516"/>
      <c r="B50" s="516"/>
      <c r="C50" s="380" t="n">
        <f aca="false">A26</f>
        <v>0</v>
      </c>
      <c r="D50" s="380" t="n">
        <v>0</v>
      </c>
      <c r="E50" s="380" t="n">
        <v>0</v>
      </c>
      <c r="F50" s="380" t="n">
        <v>0</v>
      </c>
      <c r="G50" s="380" t="n">
        <v>0</v>
      </c>
      <c r="H50" s="380" t="n">
        <v>0</v>
      </c>
      <c r="I50" s="380" t="n">
        <v>0</v>
      </c>
      <c r="J50" s="380" t="n">
        <v>0</v>
      </c>
      <c r="K50" s="380" t="n">
        <v>0</v>
      </c>
      <c r="L50" s="380" t="n">
        <v>0</v>
      </c>
      <c r="M50" s="380" t="n">
        <v>0</v>
      </c>
      <c r="N50" s="380" t="n">
        <v>0</v>
      </c>
      <c r="O50" s="380" t="n">
        <v>0</v>
      </c>
      <c r="P50" s="380" t="n">
        <v>0</v>
      </c>
      <c r="Q50" s="380" t="n">
        <v>0</v>
      </c>
      <c r="R50" s="511" t="n">
        <f aca="false">($W$4*(SUM(D50:Q50)))</f>
        <v>0</v>
      </c>
      <c r="S50" s="380" t="n">
        <v>0</v>
      </c>
      <c r="T50" s="380" t="n">
        <v>0</v>
      </c>
      <c r="U50" s="380" t="n">
        <v>0</v>
      </c>
      <c r="V50" s="380" t="n">
        <v>0</v>
      </c>
      <c r="W50" s="380" t="n">
        <v>0</v>
      </c>
      <c r="X50" s="380" t="n">
        <v>0</v>
      </c>
      <c r="Y50" s="380" t="n">
        <v>0</v>
      </c>
      <c r="Z50" s="380" t="n">
        <v>0</v>
      </c>
      <c r="AA50" s="380" t="n">
        <v>0</v>
      </c>
      <c r="AB50" s="380" t="n">
        <v>0</v>
      </c>
      <c r="AC50" s="380" t="n">
        <v>0</v>
      </c>
      <c r="AD50" s="380" t="n">
        <v>0</v>
      </c>
      <c r="AE50" s="380" t="n">
        <v>0</v>
      </c>
      <c r="AF50" s="380" t="n">
        <v>0</v>
      </c>
      <c r="AG50" s="520"/>
      <c r="AH50" s="520"/>
      <c r="AI50" s="673"/>
      <c r="AJ50" s="673"/>
    </row>
    <row r="51" s="224" customFormat="true" ht="27.75" hidden="true" customHeight="true" outlineLevel="0" collapsed="false">
      <c r="A51" s="516"/>
      <c r="B51" s="516"/>
      <c r="C51" s="379" t="n">
        <f aca="false">A27</f>
        <v>0</v>
      </c>
      <c r="D51" s="379" t="n">
        <v>0</v>
      </c>
      <c r="E51" s="379" t="n">
        <v>0</v>
      </c>
      <c r="F51" s="379" t="n">
        <v>0</v>
      </c>
      <c r="G51" s="379" t="n">
        <v>0</v>
      </c>
      <c r="H51" s="379" t="n">
        <v>0</v>
      </c>
      <c r="I51" s="379" t="n">
        <v>0</v>
      </c>
      <c r="J51" s="379" t="n">
        <v>0</v>
      </c>
      <c r="K51" s="379" t="n">
        <v>0</v>
      </c>
      <c r="L51" s="379" t="n">
        <v>0</v>
      </c>
      <c r="M51" s="379" t="n">
        <v>0</v>
      </c>
      <c r="N51" s="379" t="n">
        <v>0</v>
      </c>
      <c r="O51" s="379" t="n">
        <v>0</v>
      </c>
      <c r="P51" s="379" t="n">
        <v>0</v>
      </c>
      <c r="Q51" s="379" t="n">
        <v>0</v>
      </c>
      <c r="R51" s="510" t="n">
        <f aca="false">($W$4*(SUM(D51:Q51)))</f>
        <v>0</v>
      </c>
      <c r="S51" s="379" t="n">
        <v>0</v>
      </c>
      <c r="T51" s="379" t="n">
        <v>0</v>
      </c>
      <c r="U51" s="379" t="n">
        <v>0</v>
      </c>
      <c r="V51" s="379" t="n">
        <v>0</v>
      </c>
      <c r="W51" s="379" t="n">
        <v>0</v>
      </c>
      <c r="X51" s="379" t="n">
        <v>0</v>
      </c>
      <c r="Y51" s="379" t="n">
        <v>0</v>
      </c>
      <c r="Z51" s="379" t="n">
        <v>0</v>
      </c>
      <c r="AA51" s="379" t="n">
        <v>0</v>
      </c>
      <c r="AB51" s="379" t="n">
        <v>0</v>
      </c>
      <c r="AC51" s="379" t="n">
        <v>0</v>
      </c>
      <c r="AD51" s="379" t="n">
        <v>0</v>
      </c>
      <c r="AE51" s="379" t="n">
        <v>0</v>
      </c>
      <c r="AF51" s="379" t="n">
        <v>0</v>
      </c>
      <c r="AG51" s="520"/>
      <c r="AH51" s="520"/>
      <c r="AI51" s="673"/>
      <c r="AJ51" s="673"/>
    </row>
    <row r="52" s="224" customFormat="true" ht="27.75" hidden="true" customHeight="true" outlineLevel="0" collapsed="false">
      <c r="A52" s="516"/>
      <c r="B52" s="516"/>
      <c r="C52" s="380" t="n">
        <f aca="false">A28</f>
        <v>0</v>
      </c>
      <c r="D52" s="380" t="n">
        <v>0</v>
      </c>
      <c r="E52" s="380" t="n">
        <v>0</v>
      </c>
      <c r="F52" s="380" t="n">
        <v>0</v>
      </c>
      <c r="G52" s="380" t="n">
        <v>0</v>
      </c>
      <c r="H52" s="380" t="n">
        <v>0</v>
      </c>
      <c r="I52" s="380" t="n">
        <v>0</v>
      </c>
      <c r="J52" s="380" t="n">
        <v>0</v>
      </c>
      <c r="K52" s="380" t="n">
        <v>0</v>
      </c>
      <c r="L52" s="380" t="n">
        <v>0</v>
      </c>
      <c r="M52" s="380" t="n">
        <v>0</v>
      </c>
      <c r="N52" s="380" t="n">
        <v>0</v>
      </c>
      <c r="O52" s="380" t="n">
        <v>0</v>
      </c>
      <c r="P52" s="380" t="n">
        <v>0</v>
      </c>
      <c r="Q52" s="380" t="n">
        <v>0</v>
      </c>
      <c r="R52" s="511" t="n">
        <f aca="false">($W$4*(SUM(D52:Q52)))</f>
        <v>0</v>
      </c>
      <c r="S52" s="380" t="n">
        <v>0</v>
      </c>
      <c r="T52" s="380" t="n">
        <v>0</v>
      </c>
      <c r="U52" s="380" t="n">
        <v>0</v>
      </c>
      <c r="V52" s="380" t="n">
        <v>0</v>
      </c>
      <c r="W52" s="380" t="n">
        <v>0</v>
      </c>
      <c r="X52" s="380" t="n">
        <v>0</v>
      </c>
      <c r="Y52" s="380" t="n">
        <v>0</v>
      </c>
      <c r="Z52" s="380" t="n">
        <v>0</v>
      </c>
      <c r="AA52" s="380" t="n">
        <v>0</v>
      </c>
      <c r="AB52" s="380" t="n">
        <v>0</v>
      </c>
      <c r="AC52" s="380" t="n">
        <v>0</v>
      </c>
      <c r="AD52" s="380" t="n">
        <v>0</v>
      </c>
      <c r="AE52" s="380" t="n">
        <v>0</v>
      </c>
      <c r="AF52" s="380" t="n">
        <v>0</v>
      </c>
      <c r="AG52" s="520"/>
      <c r="AH52" s="520"/>
      <c r="AI52" s="673"/>
      <c r="AJ52" s="673"/>
    </row>
    <row r="53" s="224" customFormat="true" ht="27.75" hidden="true" customHeight="true" outlineLevel="0" collapsed="false">
      <c r="A53" s="516"/>
      <c r="B53" s="516"/>
      <c r="C53" s="379" t="n">
        <f aca="false">A29</f>
        <v>0</v>
      </c>
      <c r="D53" s="379" t="n">
        <v>0</v>
      </c>
      <c r="E53" s="379" t="n">
        <v>0</v>
      </c>
      <c r="F53" s="379" t="n">
        <v>0</v>
      </c>
      <c r="G53" s="379" t="n">
        <v>0</v>
      </c>
      <c r="H53" s="379" t="n">
        <v>0</v>
      </c>
      <c r="I53" s="379" t="n">
        <v>0</v>
      </c>
      <c r="J53" s="379" t="n">
        <v>0</v>
      </c>
      <c r="K53" s="379" t="n">
        <v>0</v>
      </c>
      <c r="L53" s="379" t="n">
        <v>0</v>
      </c>
      <c r="M53" s="379" t="n">
        <v>0</v>
      </c>
      <c r="N53" s="379" t="n">
        <v>0</v>
      </c>
      <c r="O53" s="379" t="n">
        <v>0</v>
      </c>
      <c r="P53" s="379" t="n">
        <v>0</v>
      </c>
      <c r="Q53" s="379" t="n">
        <v>0</v>
      </c>
      <c r="R53" s="510" t="n">
        <f aca="false">($W$4*(SUM(D53:Q53)))</f>
        <v>0</v>
      </c>
      <c r="S53" s="379" t="n">
        <v>0</v>
      </c>
      <c r="T53" s="379" t="n">
        <v>0</v>
      </c>
      <c r="U53" s="379" t="n">
        <v>0</v>
      </c>
      <c r="V53" s="379" t="n">
        <v>0</v>
      </c>
      <c r="W53" s="379" t="n">
        <v>0</v>
      </c>
      <c r="X53" s="379" t="n">
        <v>0</v>
      </c>
      <c r="Y53" s="379" t="n">
        <v>0</v>
      </c>
      <c r="Z53" s="379" t="n">
        <v>0</v>
      </c>
      <c r="AA53" s="379" t="n">
        <v>0</v>
      </c>
      <c r="AB53" s="379" t="n">
        <v>0</v>
      </c>
      <c r="AC53" s="379" t="n">
        <v>0</v>
      </c>
      <c r="AD53" s="379" t="n">
        <v>0</v>
      </c>
      <c r="AE53" s="379" t="n">
        <v>0</v>
      </c>
      <c r="AF53" s="379" t="n">
        <v>0</v>
      </c>
      <c r="AG53" s="520"/>
      <c r="AH53" s="520"/>
      <c r="AI53" s="673"/>
      <c r="AJ53" s="673"/>
      <c r="AMI53" s="223"/>
      <c r="AMJ53" s="223"/>
    </row>
    <row r="54" s="224" customFormat="true" ht="27.75" hidden="true" customHeight="true" outlineLevel="0" collapsed="false">
      <c r="A54" s="516"/>
      <c r="B54" s="516"/>
      <c r="C54" s="380" t="n">
        <f aca="false">A30</f>
        <v>0</v>
      </c>
      <c r="D54" s="380" t="n">
        <v>0</v>
      </c>
      <c r="E54" s="380" t="n">
        <v>0</v>
      </c>
      <c r="F54" s="380" t="n">
        <v>0</v>
      </c>
      <c r="G54" s="380" t="n">
        <v>0</v>
      </c>
      <c r="H54" s="380" t="n">
        <v>0</v>
      </c>
      <c r="I54" s="380" t="n">
        <v>0</v>
      </c>
      <c r="J54" s="380" t="n">
        <v>0</v>
      </c>
      <c r="K54" s="380" t="n">
        <v>0</v>
      </c>
      <c r="L54" s="380" t="n">
        <v>0</v>
      </c>
      <c r="M54" s="380" t="n">
        <v>0</v>
      </c>
      <c r="N54" s="380" t="n">
        <v>0</v>
      </c>
      <c r="O54" s="380" t="n">
        <v>0</v>
      </c>
      <c r="P54" s="380" t="n">
        <v>0</v>
      </c>
      <c r="Q54" s="380" t="n">
        <v>0</v>
      </c>
      <c r="R54" s="511" t="n">
        <f aca="false">($W$4*(SUM(D54:Q54)))</f>
        <v>0</v>
      </c>
      <c r="S54" s="380" t="n">
        <v>0</v>
      </c>
      <c r="T54" s="380" t="n">
        <v>0</v>
      </c>
      <c r="U54" s="380" t="n">
        <v>0</v>
      </c>
      <c r="V54" s="380" t="n">
        <v>0</v>
      </c>
      <c r="W54" s="380" t="n">
        <v>0</v>
      </c>
      <c r="X54" s="380" t="n">
        <v>0</v>
      </c>
      <c r="Y54" s="380" t="n">
        <v>0</v>
      </c>
      <c r="Z54" s="380" t="n">
        <v>0</v>
      </c>
      <c r="AA54" s="380" t="n">
        <v>0</v>
      </c>
      <c r="AB54" s="380" t="n">
        <v>0</v>
      </c>
      <c r="AC54" s="380" t="n">
        <v>0</v>
      </c>
      <c r="AD54" s="380" t="n">
        <v>0</v>
      </c>
      <c r="AE54" s="380" t="n">
        <v>0</v>
      </c>
      <c r="AF54" s="380" t="n">
        <v>0</v>
      </c>
      <c r="AG54" s="520"/>
      <c r="AH54" s="520"/>
      <c r="AI54" s="673"/>
      <c r="AJ54" s="673"/>
      <c r="AMI54" s="223"/>
      <c r="AMJ54" s="223"/>
    </row>
    <row r="55" s="223" customFormat="true" ht="33.75" hidden="false" customHeight="true" outlineLevel="0" collapsed="false">
      <c r="A55" s="245" t="s">
        <v>837</v>
      </c>
      <c r="B55" s="245"/>
      <c r="C55" s="245"/>
      <c r="D55" s="241" t="n">
        <f aca="false">SUM(D33:D54)</f>
        <v>0</v>
      </c>
      <c r="E55" s="241" t="n">
        <f aca="false">SUM(E33:E54)</f>
        <v>0</v>
      </c>
      <c r="F55" s="241" t="n">
        <f aca="false">SUM(F33:F54)</f>
        <v>3</v>
      </c>
      <c r="G55" s="241" t="n">
        <f aca="false">SUM(G33:G54)</f>
        <v>0</v>
      </c>
      <c r="H55" s="241" t="n">
        <f aca="false">SUM(H33:H54)</f>
        <v>0</v>
      </c>
      <c r="I55" s="241" t="n">
        <f aca="false">SUM(I33:I54)</f>
        <v>0</v>
      </c>
      <c r="J55" s="241" t="n">
        <f aca="false">SUM(J33:J54)</f>
        <v>0</v>
      </c>
      <c r="K55" s="241" t="n">
        <f aca="false">SUM(K33:K54)</f>
        <v>0</v>
      </c>
      <c r="L55" s="241" t="n">
        <f aca="false">SUM(L33:L54)</f>
        <v>0</v>
      </c>
      <c r="M55" s="241" t="n">
        <f aca="false">SUM(M33:M54)</f>
        <v>0</v>
      </c>
      <c r="N55" s="241" t="n">
        <f aca="false">SUM(N33:N54)</f>
        <v>0</v>
      </c>
      <c r="O55" s="241" t="n">
        <f aca="false">SUM(O33:O54)</f>
        <v>0</v>
      </c>
      <c r="P55" s="241" t="n">
        <f aca="false">SUM(P33:P54)</f>
        <v>0</v>
      </c>
      <c r="Q55" s="241" t="n">
        <f aca="false">SUM(Q33:Q54)</f>
        <v>0</v>
      </c>
      <c r="R55" s="242" t="n">
        <f aca="false">SUM(D55:Q55)</f>
        <v>3</v>
      </c>
      <c r="S55" s="241" t="n">
        <f aca="false">SUM(S33:S54)</f>
        <v>0</v>
      </c>
      <c r="T55" s="241" t="n">
        <f aca="false">SUM(T33:T54)</f>
        <v>1</v>
      </c>
      <c r="U55" s="241" t="n">
        <f aca="false">SUM(U33:U54)</f>
        <v>1</v>
      </c>
      <c r="V55" s="241" t="n">
        <f aca="false">SUM(V33:V54)</f>
        <v>2</v>
      </c>
      <c r="W55" s="241" t="n">
        <f aca="false">SUM(W33:W54)</f>
        <v>0</v>
      </c>
      <c r="X55" s="241" t="n">
        <f aca="false">SUM(X33:X54)</f>
        <v>0</v>
      </c>
      <c r="Y55" s="241" t="n">
        <f aca="false">SUM(Y33:Y54)</f>
        <v>0</v>
      </c>
      <c r="Z55" s="241" t="n">
        <f aca="false">SUM(Z33:Z54)</f>
        <v>0</v>
      </c>
      <c r="AA55" s="241" t="n">
        <f aca="false">SUM(AA33:AA54)</f>
        <v>0</v>
      </c>
      <c r="AB55" s="241" t="n">
        <f aca="false">SUM(AB33:AB54)</f>
        <v>0</v>
      </c>
      <c r="AC55" s="241" t="n">
        <f aca="false">SUM(AC33:AC54)</f>
        <v>0</v>
      </c>
      <c r="AD55" s="241" t="n">
        <f aca="false">SUM(AD33:AD54)</f>
        <v>0</v>
      </c>
      <c r="AE55" s="241" t="n">
        <f aca="false">SUM(AE33:AE54)</f>
        <v>0</v>
      </c>
      <c r="AF55" s="241" t="n">
        <f aca="false">SUM(AF33:AF54)</f>
        <v>0</v>
      </c>
      <c r="AG55" s="382" t="s">
        <v>839</v>
      </c>
      <c r="AH55" s="382"/>
      <c r="AI55" s="676"/>
      <c r="AJ55" s="676"/>
      <c r="AK55" s="230"/>
      <c r="AL55" s="230"/>
      <c r="AM55" s="230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  <c r="BF55" s="230"/>
      <c r="BG55" s="230"/>
      <c r="BH55" s="230"/>
      <c r="BI55" s="230"/>
      <c r="BJ55" s="230"/>
      <c r="BK55" s="230"/>
      <c r="BL55" s="230"/>
      <c r="BM55" s="230"/>
      <c r="BN55" s="230"/>
      <c r="BO55" s="230"/>
      <c r="BP55" s="230"/>
      <c r="BQ55" s="230"/>
      <c r="BR55" s="230"/>
      <c r="BS55" s="230"/>
      <c r="BT55" s="230"/>
      <c r="BU55" s="230"/>
      <c r="BV55" s="230"/>
      <c r="BW55" s="230"/>
      <c r="BX55" s="230"/>
      <c r="BY55" s="230"/>
      <c r="BZ55" s="230"/>
      <c r="CA55" s="230"/>
      <c r="CB55" s="230"/>
      <c r="CC55" s="230"/>
      <c r="CD55" s="230"/>
      <c r="CE55" s="230"/>
      <c r="CF55" s="230"/>
      <c r="CG55" s="230"/>
      <c r="CH55" s="230"/>
      <c r="CI55" s="230"/>
      <c r="CJ55" s="230"/>
      <c r="CK55" s="230"/>
      <c r="CL55" s="230"/>
      <c r="CM55" s="230"/>
      <c r="CN55" s="230"/>
      <c r="CO55" s="230"/>
      <c r="CP55" s="230"/>
      <c r="CQ55" s="230"/>
      <c r="CR55" s="230"/>
      <c r="CS55" s="230"/>
      <c r="CT55" s="230"/>
      <c r="CU55" s="230"/>
      <c r="CV55" s="230"/>
      <c r="CW55" s="230"/>
      <c r="CX55" s="230"/>
      <c r="CY55" s="230"/>
      <c r="CZ55" s="230"/>
      <c r="DA55" s="230"/>
      <c r="DB55" s="230"/>
      <c r="DC55" s="230"/>
      <c r="DD55" s="230"/>
      <c r="DE55" s="230"/>
      <c r="DF55" s="230"/>
      <c r="DG55" s="230"/>
      <c r="DH55" s="230"/>
      <c r="DI55" s="230"/>
      <c r="DJ55" s="230"/>
      <c r="DK55" s="230"/>
      <c r="DL55" s="230"/>
      <c r="DM55" s="230"/>
      <c r="DN55" s="230"/>
      <c r="DO55" s="230"/>
      <c r="DP55" s="230"/>
      <c r="DQ55" s="230"/>
      <c r="DR55" s="230"/>
      <c r="DS55" s="230"/>
      <c r="DT55" s="230"/>
      <c r="DU55" s="230"/>
      <c r="DV55" s="230"/>
      <c r="DW55" s="230"/>
      <c r="DX55" s="230"/>
      <c r="DY55" s="230"/>
      <c r="DZ55" s="230"/>
      <c r="EA55" s="230"/>
      <c r="EB55" s="230"/>
      <c r="EC55" s="230"/>
      <c r="ED55" s="230"/>
      <c r="EE55" s="230"/>
      <c r="EF55" s="230"/>
      <c r="EG55" s="230"/>
      <c r="EH55" s="230"/>
      <c r="EI55" s="230"/>
      <c r="EJ55" s="230"/>
      <c r="EK55" s="230"/>
      <c r="EL55" s="230"/>
      <c r="EM55" s="230"/>
      <c r="EN55" s="230"/>
      <c r="EO55" s="230"/>
      <c r="EP55" s="230"/>
      <c r="EQ55" s="230"/>
      <c r="ER55" s="230"/>
      <c r="ES55" s="230"/>
      <c r="ET55" s="230"/>
      <c r="EU55" s="230"/>
      <c r="EV55" s="230"/>
      <c r="EW55" s="230"/>
      <c r="EX55" s="230"/>
      <c r="EY55" s="230"/>
      <c r="EZ55" s="230"/>
      <c r="FA55" s="230"/>
      <c r="FB55" s="230"/>
      <c r="FC55" s="230"/>
      <c r="FD55" s="230"/>
      <c r="FE55" s="230"/>
      <c r="FF55" s="230"/>
      <c r="FG55" s="230"/>
      <c r="FH55" s="230"/>
      <c r="FI55" s="230"/>
      <c r="FJ55" s="230"/>
      <c r="FK55" s="230"/>
      <c r="FL55" s="230"/>
      <c r="FM55" s="230"/>
      <c r="FN55" s="230"/>
      <c r="FO55" s="230"/>
      <c r="FP55" s="230"/>
      <c r="FQ55" s="230"/>
      <c r="FR55" s="230"/>
      <c r="FS55" s="230"/>
      <c r="FT55" s="230"/>
      <c r="FU55" s="230"/>
      <c r="FV55" s="230"/>
      <c r="FW55" s="230"/>
      <c r="FX55" s="230"/>
      <c r="FY55" s="230"/>
      <c r="FZ55" s="230"/>
      <c r="GA55" s="230"/>
      <c r="GB55" s="230"/>
      <c r="GC55" s="230"/>
      <c r="GD55" s="230"/>
      <c r="GE55" s="230"/>
      <c r="GF55" s="230"/>
      <c r="GG55" s="230"/>
      <c r="GH55" s="230"/>
      <c r="GI55" s="230"/>
      <c r="GJ55" s="230"/>
      <c r="GK55" s="230"/>
      <c r="GL55" s="230"/>
      <c r="GM55" s="230"/>
      <c r="GN55" s="230"/>
      <c r="GO55" s="230"/>
      <c r="GP55" s="230"/>
      <c r="GQ55" s="230"/>
      <c r="GR55" s="230"/>
      <c r="GS55" s="230"/>
      <c r="GT55" s="230"/>
      <c r="GU55" s="230"/>
      <c r="GV55" s="230"/>
      <c r="GW55" s="230"/>
      <c r="GX55" s="230"/>
      <c r="GY55" s="230"/>
      <c r="GZ55" s="230"/>
      <c r="HA55" s="230"/>
      <c r="HB55" s="230"/>
      <c r="HC55" s="230"/>
      <c r="HD55" s="230"/>
      <c r="HE55" s="230"/>
      <c r="HF55" s="230"/>
      <c r="HG55" s="230"/>
      <c r="HH55" s="230"/>
      <c r="HI55" s="230"/>
      <c r="HJ55" s="230"/>
      <c r="HK55" s="230"/>
      <c r="HL55" s="230"/>
      <c r="HM55" s="230"/>
      <c r="HN55" s="230"/>
      <c r="HO55" s="230"/>
      <c r="HP55" s="230"/>
      <c r="HQ55" s="230"/>
      <c r="HR55" s="230"/>
      <c r="HS55" s="230"/>
      <c r="HT55" s="230"/>
      <c r="HU55" s="230"/>
      <c r="HV55" s="230"/>
      <c r="HW55" s="230"/>
      <c r="HX55" s="230"/>
      <c r="HY55" s="230"/>
      <c r="HZ55" s="230"/>
      <c r="IA55" s="230"/>
      <c r="IB55" s="230"/>
      <c r="IC55" s="230"/>
      <c r="ID55" s="230"/>
      <c r="IE55" s="230"/>
      <c r="IF55" s="230"/>
      <c r="IG55" s="230"/>
      <c r="IH55" s="230"/>
      <c r="II55" s="230"/>
      <c r="IJ55" s="230"/>
      <c r="IK55" s="230"/>
      <c r="IL55" s="230"/>
      <c r="IM55" s="230"/>
      <c r="AMI55" s="205"/>
      <c r="AMJ55" s="205"/>
    </row>
    <row r="56" s="223" customFormat="true" ht="33.75" hidden="false" customHeight="true" outlineLevel="0" collapsed="false">
      <c r="A56" s="245" t="s">
        <v>840</v>
      </c>
      <c r="B56" s="245"/>
      <c r="C56" s="245"/>
      <c r="D56" s="246" t="str">
        <f aca="false">IF(D31&gt;0,D55/D31,"")</f>
        <v/>
      </c>
      <c r="E56" s="246" t="str">
        <f aca="false">IF(E31&gt;0,E55/E31,"")</f>
        <v/>
      </c>
      <c r="F56" s="246" t="n">
        <f aca="false">IF(F31&gt;0,F55/F31,"")</f>
        <v>1</v>
      </c>
      <c r="G56" s="246" t="str">
        <f aca="false">IF(G31&gt;0,G55/G31,"")</f>
        <v/>
      </c>
      <c r="H56" s="246" t="str">
        <f aca="false">IF(H31&gt;0,H55/H31,"")</f>
        <v/>
      </c>
      <c r="I56" s="246" t="str">
        <f aca="false">IF(I31&gt;0,I55/I31,"")</f>
        <v/>
      </c>
      <c r="J56" s="246" t="str">
        <f aca="false">IF(J31&gt;0,J55/J31,"")</f>
        <v/>
      </c>
      <c r="K56" s="246" t="str">
        <f aca="false">IF(K31&gt;0,K55/K31,"")</f>
        <v/>
      </c>
      <c r="L56" s="246" t="str">
        <f aca="false">IF(L31&gt;0,L55/L31,"")</f>
        <v/>
      </c>
      <c r="M56" s="246" t="str">
        <f aca="false">IF(M31&gt;0,M55/M31,"")</f>
        <v/>
      </c>
      <c r="N56" s="246" t="str">
        <f aca="false">IF(N31&gt;0,N55/N31,"")</f>
        <v/>
      </c>
      <c r="O56" s="246" t="str">
        <f aca="false">IF(O31&gt;0,O55/O31,"")</f>
        <v/>
      </c>
      <c r="P56" s="246" t="str">
        <f aca="false">IF(P31&gt;0,P55/P31,"")</f>
        <v/>
      </c>
      <c r="Q56" s="246" t="str">
        <f aca="false">IF(Q31&gt;0,Q55/Q31,"")</f>
        <v/>
      </c>
      <c r="R56" s="247" t="n">
        <f aca="false">IF(R31=0,"",R55/R31)</f>
        <v>1</v>
      </c>
      <c r="S56" s="248" t="str">
        <f aca="false">IF(S31&gt;0,S55/S31,"")</f>
        <v/>
      </c>
      <c r="T56" s="248" t="n">
        <f aca="false">IF(T31&gt;0,T55/T31,"")</f>
        <v>1</v>
      </c>
      <c r="U56" s="248" t="n">
        <f aca="false">IF(U31&gt;0,U55/U31,"")</f>
        <v>1</v>
      </c>
      <c r="V56" s="248" t="n">
        <f aca="false">IF(V31&gt;0,V55/V31,"")</f>
        <v>1</v>
      </c>
      <c r="W56" s="248" t="str">
        <f aca="false">IF(W31&gt;0,W55/W31,"")</f>
        <v/>
      </c>
      <c r="X56" s="248" t="str">
        <f aca="false">IF(X31&gt;0,X55/X31,"")</f>
        <v/>
      </c>
      <c r="Y56" s="248" t="str">
        <f aca="false">IF(Y31&gt;0,Y55/Y31,"")</f>
        <v/>
      </c>
      <c r="Z56" s="248" t="str">
        <f aca="false">IF(Z31&gt;0,Z55/Z31,"")</f>
        <v/>
      </c>
      <c r="AA56" s="248" t="str">
        <f aca="false">IF(AA31&gt;0,AA55/AA31,"")</f>
        <v/>
      </c>
      <c r="AB56" s="248" t="str">
        <f aca="false">IF(AB31&gt;0,AB55/AB31,"")</f>
        <v/>
      </c>
      <c r="AC56" s="248" t="str">
        <f aca="false">IF(AC31&gt;0,AC55/AC31,"")</f>
        <v/>
      </c>
      <c r="AD56" s="248" t="str">
        <f aca="false">IF(AD31&gt;0,AD55/AD31,"")</f>
        <v/>
      </c>
      <c r="AE56" s="383" t="str">
        <f aca="false">IF(AE31&gt;0,AE55/AE31,"")</f>
        <v/>
      </c>
      <c r="AF56" s="248" t="str">
        <f aca="false">IF(AF31&gt;0,AF55/AF31,"")</f>
        <v/>
      </c>
      <c r="AG56" s="249" t="n">
        <f aca="false">IF(OR(C31=0,C31=""),"",R31/C31)</f>
        <v>0.00156494522691706</v>
      </c>
      <c r="AH56" s="249"/>
      <c r="AI56" s="250"/>
      <c r="AJ56" s="25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230"/>
      <c r="AV56" s="230"/>
      <c r="AW56" s="230"/>
      <c r="AX56" s="230"/>
      <c r="AY56" s="230"/>
      <c r="AZ56" s="230"/>
      <c r="BA56" s="230"/>
      <c r="BB56" s="230"/>
      <c r="BC56" s="230"/>
      <c r="BD56" s="230"/>
      <c r="BE56" s="230"/>
      <c r="BF56" s="230"/>
      <c r="BG56" s="230"/>
      <c r="BH56" s="230"/>
      <c r="BI56" s="230"/>
      <c r="BJ56" s="230"/>
      <c r="BK56" s="230"/>
      <c r="BL56" s="230"/>
      <c r="BM56" s="230"/>
      <c r="BN56" s="230"/>
      <c r="BO56" s="230"/>
      <c r="BP56" s="230"/>
      <c r="BQ56" s="230"/>
      <c r="BR56" s="230"/>
      <c r="BS56" s="230"/>
      <c r="BT56" s="230"/>
      <c r="BU56" s="230"/>
      <c r="BV56" s="230"/>
      <c r="BW56" s="230"/>
      <c r="BX56" s="230"/>
      <c r="BY56" s="230"/>
      <c r="BZ56" s="230"/>
      <c r="CA56" s="230"/>
      <c r="CB56" s="230"/>
      <c r="CC56" s="230"/>
      <c r="CD56" s="230"/>
      <c r="CE56" s="230"/>
      <c r="CF56" s="230"/>
      <c r="CG56" s="230"/>
      <c r="CH56" s="230"/>
      <c r="CI56" s="230"/>
      <c r="CJ56" s="230"/>
      <c r="CK56" s="230"/>
      <c r="CL56" s="230"/>
      <c r="CM56" s="230"/>
      <c r="CN56" s="230"/>
      <c r="CO56" s="230"/>
      <c r="CP56" s="230"/>
      <c r="CQ56" s="230"/>
      <c r="CR56" s="230"/>
      <c r="CS56" s="230"/>
      <c r="CT56" s="230"/>
      <c r="CU56" s="230"/>
      <c r="CV56" s="230"/>
      <c r="CW56" s="230"/>
      <c r="CX56" s="230"/>
      <c r="CY56" s="230"/>
      <c r="CZ56" s="230"/>
      <c r="DA56" s="230"/>
      <c r="DB56" s="230"/>
      <c r="DC56" s="230"/>
      <c r="DD56" s="230"/>
      <c r="DE56" s="230"/>
      <c r="DF56" s="230"/>
      <c r="DG56" s="230"/>
      <c r="DH56" s="230"/>
      <c r="DI56" s="230"/>
      <c r="DJ56" s="230"/>
      <c r="DK56" s="230"/>
      <c r="DL56" s="230"/>
      <c r="DM56" s="230"/>
      <c r="DN56" s="230"/>
      <c r="DO56" s="230"/>
      <c r="DP56" s="230"/>
      <c r="DQ56" s="230"/>
      <c r="DR56" s="230"/>
      <c r="DS56" s="230"/>
      <c r="DT56" s="230"/>
      <c r="DU56" s="230"/>
      <c r="DV56" s="230"/>
      <c r="DW56" s="230"/>
      <c r="DX56" s="230"/>
      <c r="DY56" s="230"/>
      <c r="DZ56" s="230"/>
      <c r="EA56" s="230"/>
      <c r="EB56" s="230"/>
      <c r="EC56" s="230"/>
      <c r="ED56" s="230"/>
      <c r="EE56" s="230"/>
      <c r="EF56" s="230"/>
      <c r="EG56" s="230"/>
      <c r="EH56" s="230"/>
      <c r="EI56" s="230"/>
      <c r="EJ56" s="230"/>
      <c r="EK56" s="230"/>
      <c r="EL56" s="230"/>
      <c r="EM56" s="230"/>
      <c r="EN56" s="230"/>
      <c r="EO56" s="230"/>
      <c r="EP56" s="230"/>
      <c r="EQ56" s="230"/>
      <c r="ER56" s="230"/>
      <c r="ES56" s="230"/>
      <c r="ET56" s="230"/>
      <c r="EU56" s="230"/>
      <c r="EV56" s="230"/>
      <c r="EW56" s="230"/>
      <c r="EX56" s="230"/>
      <c r="EY56" s="230"/>
      <c r="EZ56" s="230"/>
      <c r="FA56" s="230"/>
      <c r="FB56" s="230"/>
      <c r="FC56" s="230"/>
      <c r="FD56" s="230"/>
      <c r="FE56" s="230"/>
      <c r="FF56" s="230"/>
      <c r="FG56" s="230"/>
      <c r="FH56" s="230"/>
      <c r="FI56" s="230"/>
      <c r="FJ56" s="230"/>
      <c r="FK56" s="230"/>
      <c r="FL56" s="230"/>
      <c r="FM56" s="230"/>
      <c r="FN56" s="230"/>
      <c r="FO56" s="230"/>
      <c r="FP56" s="230"/>
      <c r="FQ56" s="230"/>
      <c r="FR56" s="230"/>
      <c r="FS56" s="230"/>
      <c r="FT56" s="230"/>
      <c r="FU56" s="230"/>
      <c r="FV56" s="230"/>
      <c r="FW56" s="230"/>
      <c r="FX56" s="230"/>
      <c r="FY56" s="230"/>
      <c r="FZ56" s="230"/>
      <c r="GA56" s="230"/>
      <c r="GB56" s="230"/>
      <c r="GC56" s="230"/>
      <c r="GD56" s="230"/>
      <c r="GE56" s="230"/>
      <c r="GF56" s="230"/>
      <c r="GG56" s="230"/>
      <c r="GH56" s="230"/>
      <c r="GI56" s="230"/>
      <c r="GJ56" s="230"/>
      <c r="GK56" s="230"/>
      <c r="GL56" s="230"/>
      <c r="GM56" s="230"/>
      <c r="GN56" s="230"/>
      <c r="GO56" s="230"/>
      <c r="GP56" s="230"/>
      <c r="GQ56" s="230"/>
      <c r="GR56" s="230"/>
      <c r="GS56" s="230"/>
      <c r="GT56" s="230"/>
      <c r="GU56" s="230"/>
      <c r="GV56" s="230"/>
      <c r="GW56" s="230"/>
      <c r="GX56" s="230"/>
      <c r="GY56" s="230"/>
      <c r="GZ56" s="230"/>
      <c r="HA56" s="230"/>
      <c r="HB56" s="230"/>
      <c r="HC56" s="230"/>
      <c r="HD56" s="230"/>
      <c r="HE56" s="230"/>
      <c r="HF56" s="230"/>
      <c r="HG56" s="230"/>
      <c r="HH56" s="230"/>
      <c r="HI56" s="230"/>
      <c r="HJ56" s="230"/>
      <c r="HK56" s="230"/>
      <c r="HL56" s="230"/>
      <c r="HM56" s="230"/>
      <c r="HN56" s="230"/>
      <c r="HO56" s="230"/>
      <c r="HP56" s="230"/>
      <c r="HQ56" s="230"/>
      <c r="HR56" s="230"/>
      <c r="HS56" s="230"/>
      <c r="HT56" s="230"/>
      <c r="HU56" s="230"/>
      <c r="HV56" s="230"/>
      <c r="HW56" s="230"/>
      <c r="HX56" s="230"/>
      <c r="HY56" s="230"/>
      <c r="HZ56" s="230"/>
      <c r="IA56" s="230"/>
      <c r="IB56" s="230"/>
      <c r="IC56" s="230"/>
      <c r="ID56" s="230"/>
      <c r="IE56" s="230"/>
      <c r="IF56" s="230"/>
      <c r="IG56" s="230"/>
      <c r="IH56" s="230"/>
      <c r="II56" s="230"/>
      <c r="IJ56" s="230"/>
      <c r="IK56" s="230"/>
      <c r="IL56" s="230"/>
      <c r="IM56" s="230"/>
      <c r="AMI56" s="255"/>
      <c r="AMJ56" s="255"/>
    </row>
    <row r="57" s="205" customFormat="true" ht="51.75" hidden="false" customHeight="true" outlineLevel="0" collapsed="false">
      <c r="A57" s="515" t="s">
        <v>841</v>
      </c>
      <c r="B57" s="515"/>
      <c r="C57" s="515"/>
      <c r="D57" s="521" t="n">
        <f aca="false">($W$4*R55)</f>
        <v>813</v>
      </c>
      <c r="E57" s="521"/>
      <c r="F57" s="521"/>
      <c r="G57" s="521"/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F57" s="253" t="n">
        <f aca="false">SUM(S55:AF55)</f>
        <v>4</v>
      </c>
      <c r="AG57" s="249"/>
      <c r="AH57" s="249"/>
      <c r="AI57" s="522"/>
      <c r="AJ57" s="522"/>
      <c r="AMI57" s="255"/>
      <c r="AMJ57" s="255"/>
    </row>
    <row r="58" s="255" customFormat="true" ht="12.75" hidden="false" customHeight="true" outlineLevel="0" collapsed="false"/>
    <row r="59" s="255" customFormat="true" ht="44.25" hidden="false" customHeight="true" outlineLevel="0" collapsed="false">
      <c r="A59" s="256" t="s">
        <v>842</v>
      </c>
      <c r="B59" s="256" t="s">
        <v>843</v>
      </c>
      <c r="C59" s="256"/>
      <c r="D59" s="256"/>
      <c r="E59" s="256"/>
      <c r="F59" s="256"/>
      <c r="G59" s="256"/>
      <c r="H59" s="256"/>
      <c r="I59" s="256"/>
      <c r="J59" s="256"/>
      <c r="K59" s="256"/>
      <c r="L59" s="256" t="s">
        <v>844</v>
      </c>
      <c r="M59" s="256"/>
      <c r="N59" s="256"/>
      <c r="O59" s="256"/>
      <c r="P59" s="256"/>
      <c r="Q59" s="256"/>
      <c r="R59" s="256"/>
      <c r="S59" s="256" t="s">
        <v>845</v>
      </c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8" t="s">
        <v>846</v>
      </c>
      <c r="AE59" s="259"/>
      <c r="AF59" s="260"/>
      <c r="AG59" s="260"/>
      <c r="AH59" s="261"/>
      <c r="AI59" s="262" t="s">
        <v>847</v>
      </c>
      <c r="AJ59" s="256" t="s">
        <v>848</v>
      </c>
    </row>
    <row r="60" s="255" customFormat="true" ht="28.5" hidden="false" customHeight="true" outlineLevel="0" collapsed="false">
      <c r="A60" s="578" t="n">
        <v>1</v>
      </c>
      <c r="B60" s="730"/>
      <c r="C60" s="730"/>
      <c r="D60" s="730"/>
      <c r="E60" s="730"/>
      <c r="F60" s="730"/>
      <c r="G60" s="730"/>
      <c r="H60" s="730"/>
      <c r="I60" s="730"/>
      <c r="J60" s="730"/>
      <c r="K60" s="730"/>
      <c r="L60" s="265" t="s">
        <v>849</v>
      </c>
      <c r="M60" s="265"/>
      <c r="N60" s="265"/>
      <c r="O60" s="265"/>
      <c r="P60" s="265"/>
      <c r="Q60" s="265"/>
      <c r="R60" s="265"/>
      <c r="S60" s="731"/>
      <c r="T60" s="731"/>
      <c r="U60" s="731"/>
      <c r="V60" s="731"/>
      <c r="W60" s="731"/>
      <c r="X60" s="731"/>
      <c r="Y60" s="731"/>
      <c r="Z60" s="731"/>
      <c r="AA60" s="731"/>
      <c r="AB60" s="731"/>
      <c r="AC60" s="731"/>
      <c r="AD60" s="267"/>
      <c r="AE60" s="268"/>
      <c r="AG60" s="269"/>
      <c r="AH60" s="270"/>
      <c r="AI60" s="271" t="str">
        <f aca="false">Inf!E41</f>
        <v>Resurtido</v>
      </c>
      <c r="AJ60" s="272" t="str">
        <f aca="false">Inf!F41</f>
        <v>-</v>
      </c>
    </row>
    <row r="61" s="255" customFormat="true" ht="28.5" hidden="false" customHeight="true" outlineLevel="0" collapsed="false">
      <c r="A61" s="575" t="n">
        <v>2</v>
      </c>
      <c r="B61" s="732"/>
      <c r="C61" s="732"/>
      <c r="D61" s="732"/>
      <c r="E61" s="732"/>
      <c r="F61" s="732"/>
      <c r="G61" s="732"/>
      <c r="H61" s="732"/>
      <c r="I61" s="732"/>
      <c r="J61" s="732"/>
      <c r="K61" s="732"/>
      <c r="L61" s="265"/>
      <c r="M61" s="265"/>
      <c r="N61" s="265"/>
      <c r="O61" s="265"/>
      <c r="P61" s="265"/>
      <c r="Q61" s="265"/>
      <c r="R61" s="265"/>
      <c r="S61" s="731"/>
      <c r="T61" s="731"/>
      <c r="U61" s="731"/>
      <c r="V61" s="731"/>
      <c r="W61" s="731"/>
      <c r="X61" s="731"/>
      <c r="Y61" s="731"/>
      <c r="Z61" s="731"/>
      <c r="AA61" s="731"/>
      <c r="AB61" s="731"/>
      <c r="AC61" s="731"/>
      <c r="AD61" s="275"/>
      <c r="AE61" s="268"/>
      <c r="AH61" s="276"/>
      <c r="AI61" s="277" t="str">
        <f aca="false">Inf!E42</f>
        <v>Auxiliar de Zona DEN</v>
      </c>
      <c r="AJ61" s="278" t="str">
        <f aca="false">Inf!F42</f>
        <v>-</v>
      </c>
    </row>
    <row r="62" s="255" customFormat="true" ht="28.5" hidden="false" customHeight="true" outlineLevel="0" collapsed="false">
      <c r="A62" s="578" t="n">
        <v>3</v>
      </c>
      <c r="B62" s="730"/>
      <c r="C62" s="730"/>
      <c r="D62" s="730"/>
      <c r="E62" s="730"/>
      <c r="F62" s="730"/>
      <c r="G62" s="730"/>
      <c r="H62" s="730"/>
      <c r="I62" s="730"/>
      <c r="J62" s="730"/>
      <c r="K62" s="730"/>
      <c r="L62" s="265"/>
      <c r="M62" s="265"/>
      <c r="N62" s="265"/>
      <c r="O62" s="265"/>
      <c r="P62" s="265"/>
      <c r="Q62" s="265"/>
      <c r="R62" s="265"/>
      <c r="S62" s="731"/>
      <c r="T62" s="731"/>
      <c r="U62" s="731"/>
      <c r="V62" s="731"/>
      <c r="W62" s="731"/>
      <c r="X62" s="731"/>
      <c r="Y62" s="731"/>
      <c r="Z62" s="731"/>
      <c r="AA62" s="731"/>
      <c r="AB62" s="731"/>
      <c r="AC62" s="731"/>
      <c r="AD62" s="267"/>
      <c r="AE62" s="268"/>
      <c r="AG62" s="269"/>
      <c r="AH62" s="270"/>
      <c r="AI62" s="271" t="str">
        <f aca="false">Inf!E43</f>
        <v>Cambios Operativo</v>
      </c>
      <c r="AJ62" s="272" t="str">
        <f aca="false">Inf!F43</f>
        <v>-</v>
      </c>
      <c r="AMI62" s="279"/>
      <c r="AMJ62" s="279"/>
    </row>
    <row r="63" s="255" customFormat="true" ht="28.5" hidden="false" customHeight="true" outlineLevel="0" collapsed="false">
      <c r="A63" s="575" t="n">
        <v>4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265"/>
      <c r="M63" s="265"/>
      <c r="N63" s="265"/>
      <c r="O63" s="265"/>
      <c r="P63" s="265"/>
      <c r="Q63" s="265"/>
      <c r="R63" s="265"/>
      <c r="S63" s="731"/>
      <c r="T63" s="731"/>
      <c r="U63" s="731"/>
      <c r="V63" s="731"/>
      <c r="W63" s="731"/>
      <c r="X63" s="731"/>
      <c r="Y63" s="731"/>
      <c r="Z63" s="731"/>
      <c r="AA63" s="731"/>
      <c r="AB63" s="731"/>
      <c r="AC63" s="731"/>
      <c r="AD63" s="280"/>
      <c r="AE63" s="281"/>
      <c r="AF63" s="389"/>
      <c r="AG63" s="282"/>
      <c r="AH63" s="283"/>
      <c r="AI63" s="277" t="str">
        <f aca="false">Inf!E44</f>
        <v>Supervisor Calzado</v>
      </c>
      <c r="AJ63" s="278" t="str">
        <f aca="false">Inf!F44</f>
        <v>-</v>
      </c>
    </row>
    <row r="64" s="279" customFormat="true" ht="28.5" hidden="false" customHeight="true" outlineLevel="0" collapsed="false">
      <c r="A64" s="578" t="n">
        <v>5</v>
      </c>
      <c r="B64" s="730"/>
      <c r="C64" s="730"/>
      <c r="D64" s="730"/>
      <c r="E64" s="730"/>
      <c r="F64" s="730"/>
      <c r="G64" s="730"/>
      <c r="H64" s="730"/>
      <c r="I64" s="730"/>
      <c r="J64" s="730"/>
      <c r="K64" s="730"/>
      <c r="L64" s="265"/>
      <c r="M64" s="265"/>
      <c r="N64" s="265"/>
      <c r="O64" s="265"/>
      <c r="P64" s="265"/>
      <c r="Q64" s="265"/>
      <c r="R64" s="265"/>
      <c r="S64" s="731"/>
      <c r="T64" s="731"/>
      <c r="U64" s="731"/>
      <c r="V64" s="731"/>
      <c r="W64" s="731"/>
      <c r="X64" s="731"/>
      <c r="Y64" s="731"/>
      <c r="Z64" s="731"/>
      <c r="AA64" s="731"/>
      <c r="AB64" s="731"/>
      <c r="AC64" s="731"/>
      <c r="AD64" s="258" t="s">
        <v>851</v>
      </c>
      <c r="AE64" s="259"/>
      <c r="AF64" s="392"/>
      <c r="AG64" s="260"/>
      <c r="AH64" s="261"/>
      <c r="AI64" s="271" t="str">
        <f aca="false">Inf!E45</f>
        <v>Imagen</v>
      </c>
      <c r="AJ64" s="272" t="str">
        <f aca="false">Inf!F45</f>
        <v>-</v>
      </c>
      <c r="AMI64" s="255"/>
      <c r="AMJ64" s="255"/>
    </row>
    <row r="65" s="255" customFormat="true" ht="28.5" hidden="false" customHeight="true" outlineLevel="0" collapsed="false">
      <c r="A65" s="575" t="n">
        <v>6</v>
      </c>
      <c r="B65" s="732"/>
      <c r="C65" s="732"/>
      <c r="D65" s="732"/>
      <c r="E65" s="732"/>
      <c r="F65" s="732"/>
      <c r="G65" s="732"/>
      <c r="H65" s="732"/>
      <c r="I65" s="732"/>
      <c r="J65" s="732"/>
      <c r="K65" s="732"/>
      <c r="L65" s="607" t="s">
        <v>850</v>
      </c>
      <c r="M65" s="607"/>
      <c r="N65" s="607"/>
      <c r="O65" s="607"/>
      <c r="P65" s="607"/>
      <c r="Q65" s="607"/>
      <c r="R65" s="607"/>
      <c r="S65" s="733"/>
      <c r="T65" s="733"/>
      <c r="U65" s="733"/>
      <c r="V65" s="733"/>
      <c r="W65" s="733"/>
      <c r="X65" s="733"/>
      <c r="Y65" s="733"/>
      <c r="Z65" s="733"/>
      <c r="AA65" s="733"/>
      <c r="AB65" s="733"/>
      <c r="AC65" s="733"/>
      <c r="AD65" s="267"/>
      <c r="AE65" s="268"/>
      <c r="AG65" s="269"/>
      <c r="AH65" s="270"/>
      <c r="AI65" s="277" t="str">
        <f aca="false">Inf!E46</f>
        <v>Recibo</v>
      </c>
      <c r="AJ65" s="278" t="str">
        <f aca="false">Inf!F46</f>
        <v>-</v>
      </c>
    </row>
    <row r="66" s="255" customFormat="true" ht="28.5" hidden="false" customHeight="true" outlineLevel="0" collapsed="false">
      <c r="A66" s="578" t="n">
        <v>7</v>
      </c>
      <c r="B66" s="730"/>
      <c r="C66" s="730"/>
      <c r="D66" s="730"/>
      <c r="E66" s="730"/>
      <c r="F66" s="730"/>
      <c r="G66" s="730"/>
      <c r="H66" s="730"/>
      <c r="I66" s="730"/>
      <c r="J66" s="730"/>
      <c r="K66" s="730"/>
      <c r="L66" s="607"/>
      <c r="M66" s="607"/>
      <c r="N66" s="607"/>
      <c r="O66" s="607"/>
      <c r="P66" s="607"/>
      <c r="Q66" s="607"/>
      <c r="R66" s="607"/>
      <c r="S66" s="733"/>
      <c r="T66" s="733"/>
      <c r="U66" s="733"/>
      <c r="V66" s="733"/>
      <c r="W66" s="733"/>
      <c r="X66" s="733"/>
      <c r="Y66" s="733"/>
      <c r="Z66" s="733"/>
      <c r="AA66" s="733"/>
      <c r="AB66" s="733"/>
      <c r="AC66" s="733"/>
      <c r="AD66" s="275"/>
      <c r="AE66" s="268"/>
      <c r="AH66" s="276"/>
      <c r="AI66" s="271" t="str">
        <f aca="false">Inf!E47</f>
        <v>Sistemas</v>
      </c>
      <c r="AJ66" s="272" t="str">
        <f aca="false">Inf!F47</f>
        <v>-</v>
      </c>
    </row>
    <row r="67" s="255" customFormat="true" ht="28.5" hidden="false" customHeight="true" outlineLevel="0" collapsed="false">
      <c r="A67" s="575" t="n">
        <v>8</v>
      </c>
      <c r="B67" s="732"/>
      <c r="C67" s="732"/>
      <c r="D67" s="732"/>
      <c r="E67" s="732"/>
      <c r="F67" s="732"/>
      <c r="G67" s="732"/>
      <c r="H67" s="732"/>
      <c r="I67" s="732"/>
      <c r="J67" s="732"/>
      <c r="K67" s="732"/>
      <c r="L67" s="607"/>
      <c r="M67" s="607"/>
      <c r="N67" s="607"/>
      <c r="O67" s="607"/>
      <c r="P67" s="607"/>
      <c r="Q67" s="607"/>
      <c r="R67" s="607"/>
      <c r="S67" s="733"/>
      <c r="T67" s="733"/>
      <c r="U67" s="733"/>
      <c r="V67" s="733"/>
      <c r="W67" s="733"/>
      <c r="X67" s="733"/>
      <c r="Y67" s="733"/>
      <c r="Z67" s="733"/>
      <c r="AA67" s="733"/>
      <c r="AB67" s="733"/>
      <c r="AC67" s="733"/>
      <c r="AD67" s="275"/>
      <c r="AE67" s="268"/>
      <c r="AH67" s="276"/>
      <c r="AI67" s="277" t="str">
        <f aca="false">Inf!E48</f>
        <v>Indicadores</v>
      </c>
      <c r="AJ67" s="278" t="str">
        <f aca="false">Inf!F48</f>
        <v>-</v>
      </c>
    </row>
    <row r="68" s="255" customFormat="true" ht="28.5" hidden="false" customHeight="true" outlineLevel="0" collapsed="false">
      <c r="A68" s="578" t="n">
        <v>9</v>
      </c>
      <c r="B68" s="730"/>
      <c r="C68" s="730"/>
      <c r="D68" s="730"/>
      <c r="E68" s="730"/>
      <c r="F68" s="730"/>
      <c r="G68" s="730"/>
      <c r="H68" s="730"/>
      <c r="I68" s="730"/>
      <c r="J68" s="730"/>
      <c r="K68" s="730"/>
      <c r="L68" s="607"/>
      <c r="M68" s="607"/>
      <c r="N68" s="607"/>
      <c r="O68" s="607"/>
      <c r="P68" s="607"/>
      <c r="Q68" s="607"/>
      <c r="R68" s="607"/>
      <c r="S68" s="733"/>
      <c r="T68" s="733"/>
      <c r="U68" s="733"/>
      <c r="V68" s="733"/>
      <c r="W68" s="733"/>
      <c r="X68" s="733"/>
      <c r="Y68" s="733"/>
      <c r="Z68" s="733"/>
      <c r="AA68" s="733"/>
      <c r="AB68" s="733"/>
      <c r="AC68" s="733"/>
      <c r="AD68" s="267"/>
      <c r="AE68" s="268"/>
      <c r="AG68" s="269"/>
      <c r="AH68" s="270"/>
      <c r="AI68" s="288" t="s">
        <v>853</v>
      </c>
      <c r="AJ68" s="289" t="str">
        <f aca="false">IF(COUNT(AJ60:AJ67)&gt;0,AVERAGE(AJ60:AJ67),"-")</f>
        <v>-</v>
      </c>
    </row>
    <row r="69" s="255" customFormat="true" ht="28.5" hidden="false" customHeight="true" outlineLevel="0" collapsed="false">
      <c r="A69" s="575" t="n">
        <v>10</v>
      </c>
      <c r="B69" s="732"/>
      <c r="C69" s="732"/>
      <c r="D69" s="732"/>
      <c r="E69" s="732"/>
      <c r="F69" s="732"/>
      <c r="G69" s="732"/>
      <c r="H69" s="732"/>
      <c r="I69" s="732"/>
      <c r="J69" s="732"/>
      <c r="K69" s="732"/>
      <c r="L69" s="265" t="s">
        <v>852</v>
      </c>
      <c r="M69" s="265"/>
      <c r="N69" s="265"/>
      <c r="O69" s="265"/>
      <c r="P69" s="265"/>
      <c r="Q69" s="265"/>
      <c r="R69" s="265"/>
      <c r="S69" s="734"/>
      <c r="T69" s="734"/>
      <c r="U69" s="734"/>
      <c r="V69" s="734"/>
      <c r="W69" s="734"/>
      <c r="X69" s="734"/>
      <c r="Y69" s="734"/>
      <c r="Z69" s="734"/>
      <c r="AA69" s="734"/>
      <c r="AB69" s="734"/>
      <c r="AC69" s="734"/>
      <c r="AD69" s="258" t="s">
        <v>854</v>
      </c>
      <c r="AE69" s="259"/>
      <c r="AF69" s="260"/>
      <c r="AG69" s="260"/>
      <c r="AH69" s="261"/>
    </row>
    <row r="70" s="255" customFormat="true" ht="28.5" hidden="false" customHeight="true" outlineLevel="0" collapsed="false">
      <c r="A70" s="578" t="n">
        <v>11</v>
      </c>
      <c r="B70" s="730"/>
      <c r="C70" s="730"/>
      <c r="D70" s="730"/>
      <c r="E70" s="730"/>
      <c r="F70" s="730"/>
      <c r="G70" s="730"/>
      <c r="H70" s="730"/>
      <c r="I70" s="730"/>
      <c r="J70" s="730"/>
      <c r="K70" s="730"/>
      <c r="L70" s="265"/>
      <c r="M70" s="265"/>
      <c r="N70" s="265"/>
      <c r="O70" s="265"/>
      <c r="P70" s="265"/>
      <c r="Q70" s="265"/>
      <c r="R70" s="265"/>
      <c r="S70" s="735"/>
      <c r="T70" s="735"/>
      <c r="U70" s="735"/>
      <c r="V70" s="735"/>
      <c r="W70" s="735"/>
      <c r="X70" s="735"/>
      <c r="Y70" s="735"/>
      <c r="Z70" s="735"/>
      <c r="AA70" s="735"/>
      <c r="AB70" s="735"/>
      <c r="AC70" s="735"/>
      <c r="AD70" s="267"/>
      <c r="AE70" s="268"/>
      <c r="AG70" s="269"/>
      <c r="AH70" s="270"/>
    </row>
    <row r="71" s="255" customFormat="true" ht="33.75" hidden="false" customHeight="true" outlineLevel="0" collapsed="false">
      <c r="A71" s="575" t="n">
        <v>12</v>
      </c>
      <c r="B71" s="732"/>
      <c r="C71" s="732"/>
      <c r="D71" s="732"/>
      <c r="E71" s="732"/>
      <c r="F71" s="732"/>
      <c r="G71" s="732"/>
      <c r="H71" s="732"/>
      <c r="I71" s="732"/>
      <c r="J71" s="732"/>
      <c r="K71" s="732"/>
      <c r="L71" s="265"/>
      <c r="M71" s="265"/>
      <c r="N71" s="265"/>
      <c r="O71" s="265"/>
      <c r="P71" s="265"/>
      <c r="Q71" s="265"/>
      <c r="R71" s="265"/>
      <c r="S71" s="735"/>
      <c r="T71" s="735"/>
      <c r="U71" s="735"/>
      <c r="V71" s="735"/>
      <c r="W71" s="735"/>
      <c r="X71" s="735"/>
      <c r="Y71" s="735"/>
      <c r="Z71" s="735"/>
      <c r="AA71" s="735"/>
      <c r="AB71" s="735"/>
      <c r="AC71" s="735"/>
      <c r="AD71" s="275"/>
      <c r="AE71" s="268"/>
      <c r="AH71" s="276"/>
    </row>
    <row r="72" s="255" customFormat="true" ht="33.75" hidden="false" customHeight="true" outlineLevel="0" collapsed="false">
      <c r="A72" s="578" t="n">
        <v>13</v>
      </c>
      <c r="B72" s="730"/>
      <c r="C72" s="730"/>
      <c r="D72" s="730"/>
      <c r="E72" s="730"/>
      <c r="F72" s="730"/>
      <c r="G72" s="730"/>
      <c r="H72" s="730"/>
      <c r="I72" s="730"/>
      <c r="J72" s="730"/>
      <c r="K72" s="730"/>
      <c r="L72" s="265"/>
      <c r="M72" s="265"/>
      <c r="N72" s="265"/>
      <c r="O72" s="265"/>
      <c r="P72" s="265"/>
      <c r="Q72" s="265"/>
      <c r="R72" s="265"/>
      <c r="S72" s="736"/>
      <c r="T72" s="736"/>
      <c r="U72" s="736"/>
      <c r="V72" s="736"/>
      <c r="W72" s="736"/>
      <c r="X72" s="736"/>
      <c r="Y72" s="736"/>
      <c r="Z72" s="736"/>
      <c r="AA72" s="736"/>
      <c r="AB72" s="736"/>
      <c r="AC72" s="736"/>
      <c r="AD72" s="275"/>
      <c r="AE72" s="268"/>
      <c r="AH72" s="276"/>
    </row>
    <row r="73" s="255" customFormat="true" ht="18.75" hidden="false" customHeight="true" outlineLevel="0" collapsed="false">
      <c r="L73" s="296"/>
      <c r="M73" s="296"/>
      <c r="N73" s="296"/>
      <c r="O73" s="296"/>
      <c r="P73" s="296"/>
      <c r="Q73" s="296"/>
      <c r="R73" s="296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80"/>
      <c r="AE73" s="281"/>
      <c r="AF73" s="389"/>
      <c r="AG73" s="282"/>
      <c r="AH73" s="283"/>
    </row>
    <row r="74" s="255" customFormat="true" ht="12.75" hidden="false" customHeight="true" outlineLevel="0" collapsed="false">
      <c r="B74" s="294"/>
      <c r="C74" s="294"/>
      <c r="D74" s="294"/>
      <c r="E74" s="294"/>
      <c r="F74" s="294"/>
      <c r="G74" s="294"/>
      <c r="H74" s="294"/>
      <c r="I74" s="295"/>
      <c r="J74" s="295"/>
      <c r="K74" s="295"/>
      <c r="L74" s="296"/>
      <c r="M74" s="296"/>
      <c r="N74" s="296"/>
      <c r="O74" s="296"/>
      <c r="P74" s="296"/>
      <c r="Q74" s="296"/>
      <c r="R74" s="296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58" t="s">
        <v>855</v>
      </c>
      <c r="AE74" s="259"/>
      <c r="AF74" s="260"/>
      <c r="AG74" s="260"/>
      <c r="AH74" s="261"/>
      <c r="AI74" s="301" t="s">
        <v>919</v>
      </c>
    </row>
    <row r="75" s="255" customFormat="true" ht="30.75" hidden="false" customHeight="true" outlineLevel="0" collapsed="false">
      <c r="A75" s="399"/>
      <c r="B75" s="543"/>
      <c r="C75" s="543"/>
      <c r="D75" s="543"/>
      <c r="E75" s="543"/>
      <c r="F75" s="543"/>
      <c r="G75" s="543"/>
      <c r="H75" s="543"/>
      <c r="I75" s="544"/>
      <c r="J75" s="544"/>
      <c r="K75" s="544"/>
      <c r="L75" s="296"/>
      <c r="M75" s="296"/>
      <c r="N75" s="296"/>
      <c r="O75" s="296"/>
      <c r="P75" s="296"/>
      <c r="Q75" s="296"/>
      <c r="R75" s="296"/>
      <c r="S75" s="543"/>
      <c r="T75" s="543"/>
      <c r="U75" s="543"/>
      <c r="V75" s="543"/>
      <c r="W75" s="543"/>
      <c r="X75" s="543"/>
      <c r="Y75" s="543"/>
      <c r="Z75" s="543"/>
      <c r="AA75" s="543"/>
      <c r="AB75" s="543"/>
      <c r="AC75" s="543"/>
      <c r="AD75" s="267"/>
      <c r="AE75" s="268"/>
      <c r="AG75" s="269"/>
      <c r="AH75" s="270"/>
      <c r="AI75" s="301" t="s">
        <v>856</v>
      </c>
    </row>
    <row r="76" s="255" customFormat="true" ht="21" hidden="false" customHeight="false" outlineLevel="0" collapsed="false">
      <c r="A76" s="546"/>
      <c r="B76" s="546"/>
      <c r="C76" s="546"/>
      <c r="D76" s="546"/>
      <c r="E76" s="546"/>
      <c r="F76" s="546"/>
      <c r="G76" s="546"/>
      <c r="H76" s="546"/>
      <c r="I76" s="546"/>
      <c r="J76" s="546"/>
      <c r="K76" s="546"/>
      <c r="L76" s="546"/>
      <c r="M76" s="546"/>
      <c r="N76" s="546"/>
      <c r="O76" s="546"/>
      <c r="P76" s="546"/>
      <c r="Q76" s="546"/>
      <c r="R76" s="547"/>
      <c r="S76" s="548"/>
      <c r="T76" s="548"/>
      <c r="U76" s="548"/>
      <c r="V76" s="548"/>
      <c r="W76" s="399"/>
      <c r="X76" s="399"/>
      <c r="Y76" s="399"/>
      <c r="Z76" s="399"/>
      <c r="AA76" s="548"/>
      <c r="AB76" s="548"/>
      <c r="AC76" s="548"/>
      <c r="AD76" s="275"/>
      <c r="AE76" s="268"/>
      <c r="AH76" s="276"/>
    </row>
    <row r="77" s="255" customFormat="true" ht="21" hidden="false" customHeight="false" outlineLevel="0" collapsed="false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302"/>
      <c r="S77" s="268"/>
      <c r="T77" s="268"/>
      <c r="U77" s="268"/>
      <c r="V77" s="268"/>
      <c r="AA77" s="268"/>
      <c r="AB77" s="268"/>
      <c r="AC77" s="268"/>
      <c r="AD77" s="280"/>
      <c r="AE77" s="281"/>
      <c r="AF77" s="389"/>
      <c r="AG77" s="282"/>
      <c r="AH77" s="283"/>
      <c r="AMI77" s="0"/>
      <c r="AMJ77" s="0"/>
    </row>
    <row r="78" s="255" customFormat="true" ht="21" hidden="false" customHeight="false" outlineLevel="0" collapsed="false">
      <c r="AMI78" s="0"/>
      <c r="AMJ78" s="0"/>
    </row>
    <row r="79" s="549" customFormat="true" ht="15" hidden="false" customHeight="false" outlineLevel="0" collapsed="false">
      <c r="A79" s="554" t="s">
        <v>857</v>
      </c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187"/>
      <c r="AM79" s="187"/>
      <c r="AN79" s="187"/>
      <c r="AO79" s="187"/>
      <c r="AP79" s="187"/>
      <c r="AQ79" s="187"/>
      <c r="AR79" s="187"/>
      <c r="AS79" s="187"/>
      <c r="AT79" s="187"/>
      <c r="AU79" s="187"/>
      <c r="AV79" s="187"/>
      <c r="AW79" s="187"/>
      <c r="AX79" s="187"/>
      <c r="AY79" s="187"/>
      <c r="AZ79" s="187"/>
      <c r="BA79" s="187"/>
      <c r="BB79" s="187"/>
      <c r="BC79" s="187"/>
      <c r="BD79" s="187"/>
      <c r="BE79" s="187"/>
      <c r="BF79" s="187"/>
      <c r="BG79" s="187"/>
      <c r="BH79" s="187"/>
      <c r="BI79" s="187"/>
      <c r="BJ79" s="187"/>
      <c r="BK79" s="187"/>
      <c r="BL79" s="187"/>
      <c r="BM79" s="187"/>
      <c r="BN79" s="187"/>
      <c r="BO79" s="187"/>
      <c r="BP79" s="187"/>
      <c r="BQ79" s="187"/>
      <c r="BR79" s="187"/>
      <c r="BS79" s="187"/>
      <c r="BT79" s="187"/>
      <c r="BU79" s="187"/>
      <c r="BV79" s="187"/>
      <c r="BW79" s="187"/>
      <c r="BX79" s="187"/>
      <c r="BY79" s="187"/>
      <c r="BZ79" s="187"/>
      <c r="CA79" s="187"/>
      <c r="CB79" s="187"/>
      <c r="CC79" s="187"/>
      <c r="CD79" s="187"/>
      <c r="CE79" s="187"/>
      <c r="CF79" s="187"/>
      <c r="CG79" s="187"/>
      <c r="CH79" s="187"/>
      <c r="CI79" s="187"/>
      <c r="CJ79" s="187"/>
      <c r="CK79" s="187"/>
      <c r="CL79" s="187"/>
      <c r="CM79" s="187"/>
      <c r="CN79" s="187"/>
      <c r="CO79" s="187"/>
      <c r="CP79" s="187"/>
      <c r="CQ79" s="187"/>
      <c r="CR79" s="187"/>
      <c r="CS79" s="187"/>
      <c r="CT79" s="187"/>
      <c r="CU79" s="187"/>
      <c r="CV79" s="187"/>
      <c r="CW79" s="187"/>
      <c r="CX79" s="187"/>
      <c r="CY79" s="187"/>
      <c r="CZ79" s="187"/>
      <c r="DA79" s="187"/>
      <c r="DB79" s="187"/>
      <c r="DC79" s="187"/>
      <c r="DD79" s="187"/>
      <c r="DE79" s="187"/>
      <c r="DF79" s="187"/>
      <c r="DG79" s="187"/>
      <c r="DH79" s="187"/>
      <c r="DI79" s="187"/>
      <c r="DJ79" s="187"/>
      <c r="DK79" s="187"/>
      <c r="DL79" s="187"/>
      <c r="DM79" s="187"/>
      <c r="DN79" s="187"/>
      <c r="DO79" s="187"/>
      <c r="DP79" s="187"/>
      <c r="DQ79" s="187"/>
      <c r="DR79" s="187"/>
      <c r="DS79" s="187"/>
      <c r="DT79" s="187"/>
      <c r="DU79" s="187"/>
      <c r="DV79" s="187"/>
      <c r="DW79" s="187"/>
      <c r="DX79" s="187"/>
      <c r="DY79" s="187"/>
      <c r="DZ79" s="187"/>
      <c r="EA79" s="187"/>
      <c r="EB79" s="187"/>
      <c r="EC79" s="187"/>
      <c r="ED79" s="187"/>
      <c r="EE79" s="187"/>
      <c r="EF79" s="187"/>
      <c r="EG79" s="187"/>
      <c r="EH79" s="187"/>
      <c r="EI79" s="187"/>
      <c r="EJ79" s="187"/>
      <c r="EK79" s="187"/>
      <c r="EL79" s="187"/>
      <c r="EM79" s="187"/>
      <c r="EN79" s="187"/>
      <c r="EO79" s="187"/>
      <c r="EP79" s="187"/>
      <c r="EQ79" s="187"/>
      <c r="ER79" s="187"/>
      <c r="ES79" s="187"/>
      <c r="ET79" s="187"/>
      <c r="EU79" s="187"/>
      <c r="EV79" s="187"/>
      <c r="EW79" s="187"/>
      <c r="EX79" s="187"/>
      <c r="EY79" s="187"/>
      <c r="EZ79" s="187"/>
      <c r="FA79" s="187"/>
      <c r="FB79" s="187"/>
      <c r="FC79" s="187"/>
      <c r="FD79" s="187"/>
      <c r="FE79" s="187"/>
      <c r="FF79" s="187"/>
      <c r="FG79" s="187"/>
      <c r="FH79" s="187"/>
      <c r="FI79" s="187"/>
      <c r="FJ79" s="187"/>
      <c r="FK79" s="187"/>
      <c r="FL79" s="187"/>
      <c r="FM79" s="187"/>
      <c r="FN79" s="187"/>
      <c r="FO79" s="187"/>
      <c r="FP79" s="187"/>
      <c r="FQ79" s="187"/>
      <c r="FR79" s="187"/>
      <c r="FS79" s="187"/>
      <c r="FT79" s="187"/>
      <c r="FU79" s="187"/>
      <c r="FV79" s="187"/>
      <c r="FW79" s="187"/>
      <c r="FX79" s="187"/>
      <c r="FY79" s="187"/>
      <c r="FZ79" s="187"/>
      <c r="GA79" s="187"/>
      <c r="GB79" s="187"/>
      <c r="GC79" s="187"/>
      <c r="GD79" s="187"/>
      <c r="GE79" s="187"/>
      <c r="GF79" s="187"/>
      <c r="GG79" s="187"/>
      <c r="GH79" s="187"/>
      <c r="GI79" s="187"/>
      <c r="GJ79" s="187"/>
      <c r="GK79" s="187"/>
      <c r="GL79" s="187"/>
      <c r="GM79" s="187"/>
      <c r="GN79" s="187"/>
      <c r="GO79" s="187"/>
      <c r="GP79" s="187"/>
      <c r="GQ79" s="187"/>
      <c r="GR79" s="187"/>
      <c r="GS79" s="187"/>
      <c r="GT79" s="187"/>
      <c r="GU79" s="187"/>
      <c r="GV79" s="187"/>
      <c r="GW79" s="187"/>
      <c r="GX79" s="187"/>
      <c r="GY79" s="187"/>
      <c r="GZ79" s="187"/>
      <c r="HA79" s="187"/>
      <c r="HB79" s="187"/>
      <c r="HC79" s="187"/>
      <c r="HD79" s="187"/>
      <c r="HE79" s="187"/>
      <c r="HF79" s="187"/>
      <c r="HG79" s="187"/>
      <c r="HH79" s="187"/>
      <c r="HI79" s="187"/>
      <c r="HJ79" s="187"/>
      <c r="HK79" s="187"/>
      <c r="HL79" s="187"/>
      <c r="HM79" s="187"/>
      <c r="HN79" s="187"/>
      <c r="HO79" s="187"/>
      <c r="HP79" s="187"/>
      <c r="HQ79" s="187"/>
      <c r="HR79" s="187"/>
      <c r="HS79" s="187"/>
      <c r="HT79" s="187"/>
      <c r="HU79" s="187"/>
      <c r="HV79" s="187"/>
      <c r="HW79" s="187"/>
      <c r="HX79" s="187"/>
      <c r="HY79" s="187"/>
      <c r="HZ79" s="187"/>
      <c r="IA79" s="187"/>
      <c r="IB79" s="187"/>
      <c r="IC79" s="187"/>
      <c r="ID79" s="187"/>
      <c r="IE79" s="187"/>
      <c r="IF79" s="187"/>
      <c r="IG79" s="187"/>
      <c r="IH79" s="187"/>
      <c r="II79" s="187"/>
      <c r="IJ79" s="187"/>
      <c r="IK79" s="187"/>
      <c r="IL79" s="187"/>
      <c r="IM79" s="187"/>
    </row>
    <row r="81" s="549" customFormat="true" ht="15" hidden="false" customHeight="false" outlineLevel="0" collapsed="false">
      <c r="A81" s="550"/>
      <c r="B81" s="550"/>
      <c r="C81" s="550"/>
      <c r="D81" s="551"/>
      <c r="E81" s="551"/>
      <c r="G81" s="551" t="s">
        <v>858</v>
      </c>
      <c r="H81" s="550" t="s">
        <v>858</v>
      </c>
      <c r="I81" s="550"/>
      <c r="J81" s="550"/>
      <c r="K81" s="550"/>
      <c r="L81" s="550"/>
      <c r="M81" s="550"/>
      <c r="N81" s="551"/>
      <c r="O81" s="551"/>
      <c r="P81" s="551"/>
      <c r="Q81" s="551"/>
      <c r="R81" s="551"/>
      <c r="S81" s="551" t="s">
        <v>859</v>
      </c>
      <c r="T81" s="550"/>
      <c r="U81" s="550"/>
      <c r="V81" s="550"/>
      <c r="W81" s="550"/>
      <c r="X81" s="550"/>
      <c r="Y81" s="550"/>
      <c r="Z81" s="550"/>
      <c r="AA81" s="550"/>
      <c r="AB81" s="550"/>
      <c r="AC81" s="552"/>
      <c r="AD81" s="552"/>
      <c r="AE81" s="552"/>
      <c r="AF81" s="550"/>
      <c r="AG81" s="551" t="s">
        <v>859</v>
      </c>
      <c r="AH81" s="551"/>
      <c r="AI81" s="551"/>
      <c r="AJ81" s="551"/>
      <c r="AMI81" s="0"/>
      <c r="AMJ81" s="0"/>
    </row>
    <row r="82" customFormat="false" ht="15" hidden="false" customHeight="false" outlineLevel="0" collapsed="false">
      <c r="B82" s="553" t="s">
        <v>377</v>
      </c>
      <c r="C82" s="554"/>
      <c r="D82" s="553"/>
      <c r="E82" s="553"/>
      <c r="G82" s="553" t="s">
        <v>860</v>
      </c>
      <c r="H82" s="554" t="s">
        <v>860</v>
      </c>
      <c r="I82" s="554"/>
      <c r="J82" s="554"/>
      <c r="K82" s="554"/>
      <c r="L82" s="554"/>
      <c r="M82" s="554"/>
      <c r="N82" s="553"/>
      <c r="O82" s="553"/>
      <c r="P82" s="553"/>
      <c r="Q82" s="553"/>
      <c r="R82" s="553"/>
      <c r="S82" s="553" t="s">
        <v>226</v>
      </c>
      <c r="T82" s="554"/>
      <c r="W82" s="554" t="s">
        <v>861</v>
      </c>
      <c r="AA82" s="554"/>
      <c r="AB82" s="555" t="s">
        <v>715</v>
      </c>
      <c r="AC82" s="555"/>
      <c r="AG82" s="553" t="s">
        <v>862</v>
      </c>
      <c r="AH82" s="553"/>
      <c r="AI82" s="553"/>
      <c r="AJ82" s="556" t="s">
        <v>863</v>
      </c>
    </row>
  </sheetData>
  <mergeCells count="53">
    <mergeCell ref="A1:C3"/>
    <mergeCell ref="D1:AG3"/>
    <mergeCell ref="AH1:AJ1"/>
    <mergeCell ref="AH2:AJ2"/>
    <mergeCell ref="AH3:AJ3"/>
    <mergeCell ref="R4:U4"/>
    <mergeCell ref="AE4:AF4"/>
    <mergeCell ref="AI4:AJ4"/>
    <mergeCell ref="R5:U5"/>
    <mergeCell ref="R6:U6"/>
    <mergeCell ref="D7:R7"/>
    <mergeCell ref="S7:AF7"/>
    <mergeCell ref="A32:C32"/>
    <mergeCell ref="D32:R32"/>
    <mergeCell ref="S32:AF32"/>
    <mergeCell ref="A33:B54"/>
    <mergeCell ref="A55:C55"/>
    <mergeCell ref="AG55:AH55"/>
    <mergeCell ref="A56:C56"/>
    <mergeCell ref="AG56:AH57"/>
    <mergeCell ref="A57:C57"/>
    <mergeCell ref="D57:R57"/>
    <mergeCell ref="B59:H59"/>
    <mergeCell ref="L59:R59"/>
    <mergeCell ref="S59:AC59"/>
    <mergeCell ref="B60:J60"/>
    <mergeCell ref="L60:R64"/>
    <mergeCell ref="S60:AC64"/>
    <mergeCell ref="B61:J61"/>
    <mergeCell ref="B62:J62"/>
    <mergeCell ref="B63:J63"/>
    <mergeCell ref="B64:J64"/>
    <mergeCell ref="B65:J65"/>
    <mergeCell ref="L65:R68"/>
    <mergeCell ref="S65:AC68"/>
    <mergeCell ref="B66:J66"/>
    <mergeCell ref="B67:J67"/>
    <mergeCell ref="B68:J68"/>
    <mergeCell ref="B69:J69"/>
    <mergeCell ref="L69:R72"/>
    <mergeCell ref="S69:AC69"/>
    <mergeCell ref="B70:J70"/>
    <mergeCell ref="S70:AC70"/>
    <mergeCell ref="B71:J71"/>
    <mergeCell ref="S71:AC71"/>
    <mergeCell ref="B72:J72"/>
    <mergeCell ref="S72:AC72"/>
    <mergeCell ref="L73:R75"/>
    <mergeCell ref="S73:AC73"/>
    <mergeCell ref="B74:H74"/>
    <mergeCell ref="S74:AC74"/>
    <mergeCell ref="B75:H75"/>
    <mergeCell ref="S75:AC75"/>
  </mergeCells>
  <printOptions headings="false" gridLines="false" gridLinesSet="true" horizontalCentered="false" verticalCentered="false"/>
  <pageMargins left="0.25" right="0.25" top="0.220138888888889" bottom="0.320138888888889" header="0.511805555555555" footer="0.511805555555555"/>
  <pageSetup paperSize="1" scale="27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pageBreakPreview" topLeftCell="B1" colorId="64" zoomScale="32" zoomScaleNormal="32" zoomScalePageLayoutView="32" workbookViewId="0">
      <selection pane="topLeft" activeCell="AT8" activeCellId="0" sqref="AT8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2.28"/>
    <col collapsed="false" customWidth="true" hidden="false" outlineLevel="0" max="3" min="3" style="0" width="55.57"/>
    <col collapsed="false" customWidth="true" hidden="false" outlineLevel="0" max="5" min="4" style="67" width="15.71"/>
    <col collapsed="false" customWidth="true" hidden="false" outlineLevel="0" max="6" min="6" style="67" width="19.85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8.85"/>
    <col collapsed="false" customWidth="true" hidden="false" outlineLevel="0" max="11" min="10" style="67" width="15"/>
    <col collapsed="false" customWidth="true" hidden="false" outlineLevel="0" max="13" min="13" style="0" width="34.13"/>
  </cols>
  <sheetData>
    <row r="1" s="403" customFormat="true" ht="48.75" hidden="false" customHeight="true" outlineLevel="0" collapsed="false">
      <c r="A1" s="71"/>
      <c r="B1" s="71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71"/>
      <c r="B2" s="71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71"/>
      <c r="B3" s="71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71"/>
      <c r="B4" s="71"/>
      <c r="C4" s="317" t="s">
        <v>866</v>
      </c>
      <c r="D4" s="318" t="str">
        <f aca="false">DInf!D4</f>
        <v>Infantiles</v>
      </c>
      <c r="E4" s="318"/>
      <c r="F4" s="318"/>
      <c r="G4" s="319" t="n">
        <f aca="false">DInf!AG4</f>
        <v>0</v>
      </c>
      <c r="H4" s="319"/>
      <c r="I4" s="319"/>
      <c r="J4" s="319"/>
      <c r="K4" s="319"/>
      <c r="L4" s="320"/>
      <c r="M4" s="321"/>
    </row>
    <row r="5" customFormat="false" ht="64.5" hidden="false" customHeight="true" outlineLevel="0" collapsed="false">
      <c r="A5" s="323" t="s">
        <v>867</v>
      </c>
      <c r="B5" s="323" t="s">
        <v>868</v>
      </c>
      <c r="C5" s="323" t="s">
        <v>869</v>
      </c>
      <c r="D5" s="323" t="s">
        <v>870</v>
      </c>
      <c r="E5" s="323" t="s">
        <v>871</v>
      </c>
      <c r="F5" s="323" t="s">
        <v>872</v>
      </c>
      <c r="G5" s="323" t="s">
        <v>728</v>
      </c>
      <c r="H5" s="323" t="s">
        <v>873</v>
      </c>
      <c r="I5" s="323" t="s">
        <v>874</v>
      </c>
      <c r="J5" s="323" t="s">
        <v>875</v>
      </c>
      <c r="K5" s="324" t="s">
        <v>876</v>
      </c>
      <c r="L5" s="324" t="s">
        <v>877</v>
      </c>
      <c r="M5" s="323" t="s">
        <v>878</v>
      </c>
    </row>
    <row r="6" s="268" customFormat="true" ht="42.75" hidden="false" customHeight="true" outlineLevel="0" collapsed="false">
      <c r="A6" s="325" t="n">
        <v>1</v>
      </c>
      <c r="B6" s="326" t="s">
        <v>226</v>
      </c>
      <c r="C6" s="327" t="s">
        <v>879</v>
      </c>
      <c r="D6" s="328" t="n">
        <v>0.0138888888888889</v>
      </c>
      <c r="E6" s="329" t="n">
        <f aca="false">DInf!AF31-DInf!AF55</f>
        <v>0</v>
      </c>
      <c r="F6" s="330" t="n">
        <f aca="false">D6*E6</f>
        <v>0</v>
      </c>
      <c r="G6" s="331"/>
      <c r="H6" s="332" t="n">
        <v>0.583333333333333</v>
      </c>
      <c r="I6" s="332" t="str">
        <f aca="false">IF(E6=0,"",H$6+F6)</f>
        <v/>
      </c>
      <c r="J6" s="333"/>
      <c r="K6" s="737"/>
      <c r="L6" s="335" t="str">
        <f aca="false">IF(E6=0,"",K6/E6)</f>
        <v/>
      </c>
      <c r="M6" s="333"/>
    </row>
    <row r="7" s="268" customFormat="true" ht="42.75" hidden="false" customHeight="true" outlineLevel="0" collapsed="false">
      <c r="A7" s="325" t="n">
        <v>3</v>
      </c>
      <c r="B7" s="326"/>
      <c r="C7" s="327" t="s">
        <v>827</v>
      </c>
      <c r="D7" s="328" t="n">
        <v>0.00694444444444444</v>
      </c>
      <c r="E7" s="329" t="n">
        <f aca="false">DInf!AA31-DInf!AA55</f>
        <v>0</v>
      </c>
      <c r="F7" s="330" t="n">
        <f aca="false">D7*E7</f>
        <v>0</v>
      </c>
      <c r="G7" s="331"/>
      <c r="H7" s="332"/>
      <c r="I7" s="332" t="str">
        <f aca="false">IF(E7=0,"",H$6+F7)</f>
        <v/>
      </c>
      <c r="J7" s="333"/>
      <c r="K7" s="737"/>
      <c r="L7" s="335" t="str">
        <f aca="false">IF(E7=0,"",K7/E7)</f>
        <v/>
      </c>
      <c r="M7" s="333"/>
    </row>
    <row r="8" s="268" customFormat="true" ht="42.75" hidden="false" customHeight="true" outlineLevel="0" collapsed="false">
      <c r="A8" s="325" t="n">
        <v>4</v>
      </c>
      <c r="B8" s="326"/>
      <c r="C8" s="327" t="s">
        <v>880</v>
      </c>
      <c r="D8" s="328" t="n">
        <v>1.00694444444444</v>
      </c>
      <c r="E8" s="329" t="n">
        <f aca="false">DInf!AB31-DInf!AB55</f>
        <v>0</v>
      </c>
      <c r="F8" s="330" t="n">
        <f aca="false">D8*E8</f>
        <v>0</v>
      </c>
      <c r="G8" s="331"/>
      <c r="H8" s="332"/>
      <c r="I8" s="332" t="str">
        <f aca="false">IF(E8=0,"",H$6+F8)</f>
        <v/>
      </c>
      <c r="J8" s="333"/>
      <c r="K8" s="557"/>
      <c r="L8" s="335" t="str">
        <f aca="false">IF(E8=0,"",K8/E8)</f>
        <v/>
      </c>
      <c r="M8" s="333"/>
    </row>
    <row r="9" s="268" customFormat="true" ht="42.75" hidden="false" customHeight="true" outlineLevel="0" collapsed="false">
      <c r="A9" s="325" t="n">
        <v>5</v>
      </c>
      <c r="B9" s="326"/>
      <c r="C9" s="327" t="s">
        <v>881</v>
      </c>
      <c r="D9" s="328" t="n">
        <v>1.00694444444444</v>
      </c>
      <c r="E9" s="557" t="n">
        <f aca="false">DInf!X31-DInf!X55</f>
        <v>0</v>
      </c>
      <c r="F9" s="330" t="n">
        <f aca="false">D9*E9</f>
        <v>0</v>
      </c>
      <c r="G9" s="331"/>
      <c r="H9" s="332"/>
      <c r="I9" s="332" t="str">
        <f aca="false">IF(E9=0,"",H$6+F9)</f>
        <v/>
      </c>
      <c r="J9" s="333"/>
      <c r="K9" s="557"/>
      <c r="L9" s="335" t="str">
        <f aca="false">IF(E9=0,"",K9/E9)</f>
        <v/>
      </c>
      <c r="M9" s="333"/>
    </row>
    <row r="10" s="268" customFormat="true" ht="42.75" hidden="false" customHeight="true" outlineLevel="0" collapsed="false">
      <c r="A10" s="325" t="n">
        <v>6</v>
      </c>
      <c r="B10" s="326"/>
      <c r="C10" s="327" t="s">
        <v>882</v>
      </c>
      <c r="D10" s="328" t="n">
        <v>1.00694444444444</v>
      </c>
      <c r="E10" s="557" t="n">
        <f aca="false">DInf!Y31-DInf!Y55</f>
        <v>0</v>
      </c>
      <c r="F10" s="330" t="n">
        <f aca="false">D10*E10</f>
        <v>0</v>
      </c>
      <c r="G10" s="331"/>
      <c r="H10" s="332"/>
      <c r="I10" s="332" t="str">
        <f aca="false">IF(E10=0,"",H$6+F10)</f>
        <v/>
      </c>
      <c r="J10" s="333"/>
      <c r="K10" s="557"/>
      <c r="L10" s="335" t="str">
        <f aca="false">IF(E10=0,"",K10/E10)</f>
        <v/>
      </c>
      <c r="M10" s="333"/>
    </row>
    <row r="11" s="268" customFormat="true" ht="42.75" hidden="false" customHeight="true" outlineLevel="0" collapsed="false">
      <c r="A11" s="325" t="n">
        <v>7</v>
      </c>
      <c r="B11" s="326"/>
      <c r="C11" s="327" t="s">
        <v>883</v>
      </c>
      <c r="D11" s="328" t="n">
        <v>1.00694444444444</v>
      </c>
      <c r="E11" s="557" t="n">
        <f aca="false">DInf!Z31-DInf!Z55</f>
        <v>0</v>
      </c>
      <c r="F11" s="330" t="n">
        <f aca="false">D11*E11</f>
        <v>0</v>
      </c>
      <c r="G11" s="331"/>
      <c r="H11" s="332"/>
      <c r="I11" s="332" t="str">
        <f aca="false">IF(E11=0,"",H$6+F11)</f>
        <v/>
      </c>
      <c r="J11" s="333"/>
      <c r="K11" s="557"/>
      <c r="L11" s="335" t="str">
        <f aca="false">IF(E11=0,"",K11/E11)</f>
        <v/>
      </c>
      <c r="M11" s="333"/>
    </row>
    <row r="12" s="268" customFormat="true" ht="42.75" hidden="false" customHeight="true" outlineLevel="0" collapsed="false">
      <c r="A12" s="325" t="n">
        <v>8</v>
      </c>
      <c r="B12" s="326"/>
      <c r="C12" s="558" t="s">
        <v>884</v>
      </c>
      <c r="D12" s="328" t="n">
        <v>0.00694444444444444</v>
      </c>
      <c r="E12" s="329" t="n">
        <f aca="false">DInf!W31-DInf!W55</f>
        <v>0</v>
      </c>
      <c r="F12" s="330" t="n">
        <f aca="false">D12*E12</f>
        <v>0</v>
      </c>
      <c r="G12" s="331"/>
      <c r="H12" s="332"/>
      <c r="I12" s="332" t="str">
        <f aca="false">IF(E12=0,"",H$6+F12)</f>
        <v/>
      </c>
      <c r="J12" s="333"/>
      <c r="K12" s="557"/>
      <c r="L12" s="335" t="str">
        <f aca="false">IF(E12=0,"",K12/E12)</f>
        <v/>
      </c>
      <c r="M12" s="333"/>
    </row>
    <row r="13" s="268" customFormat="true" ht="42.75" hidden="false" customHeight="true" outlineLevel="0" collapsed="false">
      <c r="A13" s="325" t="n">
        <v>9</v>
      </c>
      <c r="B13" s="326"/>
      <c r="C13" s="558" t="s">
        <v>885</v>
      </c>
      <c r="D13" s="328" t="n">
        <v>0.00694444444444444</v>
      </c>
      <c r="E13" s="329" t="n">
        <f aca="false">DInf!AD31-DInf!AD55</f>
        <v>0</v>
      </c>
      <c r="F13" s="330" t="n">
        <f aca="false">D13*E13</f>
        <v>0</v>
      </c>
      <c r="G13" s="331"/>
      <c r="H13" s="332"/>
      <c r="I13" s="332" t="str">
        <f aca="false">IF(E13=0,"",H$6+F13)</f>
        <v/>
      </c>
      <c r="J13" s="333"/>
      <c r="K13" s="557"/>
      <c r="L13" s="335" t="str">
        <f aca="false">IF(E13=0,"",K13/E13)</f>
        <v/>
      </c>
      <c r="M13" s="333"/>
    </row>
    <row r="14" s="268" customFormat="true" ht="42.75" hidden="false" customHeight="true" outlineLevel="0" collapsed="false">
      <c r="A14" s="325" t="n">
        <v>10</v>
      </c>
      <c r="B14" s="326"/>
      <c r="C14" s="558" t="s">
        <v>886</v>
      </c>
      <c r="D14" s="328" t="n">
        <v>0.00694444444444444</v>
      </c>
      <c r="E14" s="329" t="n">
        <f aca="false">DInf!AE31-DInf!AE55</f>
        <v>0</v>
      </c>
      <c r="F14" s="330" t="n">
        <f aca="false">D14*E14</f>
        <v>0</v>
      </c>
      <c r="G14" s="331"/>
      <c r="H14" s="332"/>
      <c r="I14" s="332" t="str">
        <f aca="false">IF(E14=0,"",H$6+F14)</f>
        <v/>
      </c>
      <c r="J14" s="333"/>
      <c r="K14" s="557"/>
      <c r="L14" s="335" t="str">
        <f aca="false">IF(E14=0,"",K14/E14)</f>
        <v/>
      </c>
      <c r="M14" s="333"/>
    </row>
    <row r="15" s="268" customFormat="true" ht="42.75" hidden="false" customHeight="true" outlineLevel="0" collapsed="false">
      <c r="A15" s="325" t="n">
        <v>11</v>
      </c>
      <c r="B15" s="326"/>
      <c r="C15" s="558" t="s">
        <v>829</v>
      </c>
      <c r="D15" s="328" t="n">
        <v>0.00694444444444444</v>
      </c>
      <c r="E15" s="329" t="n">
        <f aca="false">DInf!AC31-DInf!AC55</f>
        <v>0</v>
      </c>
      <c r="F15" s="330" t="n">
        <f aca="false">D15*E15</f>
        <v>0</v>
      </c>
      <c r="G15" s="331"/>
      <c r="H15" s="332"/>
      <c r="I15" s="332" t="str">
        <f aca="false">IF(E15=0,"",H$6+F15)</f>
        <v/>
      </c>
      <c r="J15" s="333"/>
      <c r="K15" s="557"/>
      <c r="L15" s="335" t="str">
        <f aca="false">IF(E15=0,"",K15/E15)</f>
        <v/>
      </c>
      <c r="M15" s="333"/>
    </row>
    <row r="16" s="268" customFormat="true" ht="42.75" hidden="false" customHeight="true" outlineLevel="0" collapsed="false">
      <c r="A16" s="325" t="n">
        <v>12</v>
      </c>
      <c r="B16" s="326" t="s">
        <v>887</v>
      </c>
      <c r="C16" s="558" t="s">
        <v>888</v>
      </c>
      <c r="D16" s="342" t="n">
        <v>0.00208333333333333</v>
      </c>
      <c r="E16" s="329" t="n">
        <f aca="false">DInf!F31-DInf!F55</f>
        <v>0</v>
      </c>
      <c r="F16" s="330" t="n">
        <f aca="false">D16*E16</f>
        <v>0</v>
      </c>
      <c r="G16" s="331"/>
      <c r="H16" s="332"/>
      <c r="I16" s="332" t="str">
        <f aca="false">IF(E16=0,"",H$6+F16)</f>
        <v/>
      </c>
      <c r="J16" s="333"/>
      <c r="K16" s="557"/>
      <c r="L16" s="335" t="str">
        <f aca="false">IF(E16=0,"",K16/E16)</f>
        <v/>
      </c>
      <c r="M16" s="333"/>
    </row>
    <row r="17" s="268" customFormat="true" ht="42.75" hidden="false" customHeight="true" outlineLevel="0" collapsed="false">
      <c r="A17" s="325" t="n">
        <v>13</v>
      </c>
      <c r="B17" s="326"/>
      <c r="C17" s="340" t="s">
        <v>889</v>
      </c>
      <c r="D17" s="328" t="n">
        <v>0.0138888888888889</v>
      </c>
      <c r="E17" s="329" t="n">
        <f aca="false">DInf!I31-DInf!I55</f>
        <v>0</v>
      </c>
      <c r="F17" s="330" t="n">
        <f aca="false">D17*E17</f>
        <v>0</v>
      </c>
      <c r="G17" s="331"/>
      <c r="H17" s="332"/>
      <c r="I17" s="332" t="str">
        <f aca="false">IF(E17=0,"",H$6+F17)</f>
        <v/>
      </c>
      <c r="J17" s="333"/>
      <c r="K17" s="557"/>
      <c r="L17" s="335" t="str">
        <f aca="false">IF(E17=0,"",K17/E17)</f>
        <v/>
      </c>
      <c r="M17" s="333"/>
    </row>
    <row r="18" s="268" customFormat="true" ht="42.75" hidden="false" customHeight="true" outlineLevel="0" collapsed="false">
      <c r="A18" s="325" t="n">
        <v>14</v>
      </c>
      <c r="B18" s="326"/>
      <c r="C18" s="340" t="s">
        <v>891</v>
      </c>
      <c r="D18" s="328" t="n">
        <v>0.0138888888888889</v>
      </c>
      <c r="E18" s="329" t="n">
        <f aca="false">DInf!N31-DInf!N55</f>
        <v>0</v>
      </c>
      <c r="F18" s="330" t="n">
        <f aca="false">D18*E18</f>
        <v>0</v>
      </c>
      <c r="G18" s="331"/>
      <c r="H18" s="332"/>
      <c r="I18" s="332" t="str">
        <f aca="false">IF(E18=0,"",H$6+F18)</f>
        <v/>
      </c>
      <c r="J18" s="333"/>
      <c r="K18" s="557"/>
      <c r="L18" s="335" t="str">
        <f aca="false">IF(E18=0,"",K18/E18)</f>
        <v/>
      </c>
      <c r="M18" s="333"/>
    </row>
    <row r="19" s="268" customFormat="true" ht="42.75" hidden="false" customHeight="true" outlineLevel="0" collapsed="false">
      <c r="A19" s="325" t="n">
        <v>15</v>
      </c>
      <c r="B19" s="326"/>
      <c r="C19" s="340" t="s">
        <v>890</v>
      </c>
      <c r="D19" s="328" t="n">
        <v>0.0138888888888889</v>
      </c>
      <c r="E19" s="329" t="n">
        <f aca="false">DInf!J31-DInf!J55</f>
        <v>0</v>
      </c>
      <c r="F19" s="330" t="n">
        <f aca="false">D19*E19</f>
        <v>0</v>
      </c>
      <c r="G19" s="331"/>
      <c r="H19" s="332"/>
      <c r="I19" s="332" t="str">
        <f aca="false">IF(E19=0,"",H$6+F19)</f>
        <v/>
      </c>
      <c r="J19" s="333"/>
      <c r="K19" s="557"/>
      <c r="L19" s="335" t="str">
        <f aca="false">IF(E19=0,"",K19/E19)</f>
        <v/>
      </c>
      <c r="M19" s="333"/>
    </row>
    <row r="20" s="268" customFormat="true" ht="42.75" hidden="false" customHeight="true" outlineLevel="0" collapsed="false">
      <c r="A20" s="325" t="n">
        <v>16</v>
      </c>
      <c r="B20" s="326"/>
      <c r="C20" s="558" t="s">
        <v>892</v>
      </c>
      <c r="D20" s="328" t="n">
        <v>0.0138888888888889</v>
      </c>
      <c r="E20" s="329" t="n">
        <f aca="false">DInf!L31-DInf!L55</f>
        <v>0</v>
      </c>
      <c r="F20" s="330" t="n">
        <f aca="false">D20*E20</f>
        <v>0</v>
      </c>
      <c r="G20" s="331"/>
      <c r="H20" s="332"/>
      <c r="I20" s="332" t="str">
        <f aca="false">IF(E20=0,"",H$6+F20)</f>
        <v/>
      </c>
      <c r="J20" s="333"/>
      <c r="K20" s="557"/>
      <c r="L20" s="335" t="str">
        <f aca="false">IF(E20=0,"",K20/E20)</f>
        <v/>
      </c>
      <c r="M20" s="333"/>
    </row>
    <row r="21" s="268" customFormat="true" ht="42.75" hidden="false" customHeight="true" outlineLevel="0" collapsed="false">
      <c r="A21" s="325" t="n">
        <v>17</v>
      </c>
      <c r="B21" s="326"/>
      <c r="C21" s="340" t="s">
        <v>893</v>
      </c>
      <c r="D21" s="328" t="n">
        <v>0.0138888888888889</v>
      </c>
      <c r="E21" s="329" t="n">
        <f aca="false">DInf!K31-DInf!K55</f>
        <v>0</v>
      </c>
      <c r="F21" s="330" t="n">
        <f aca="false">D21*E21</f>
        <v>0</v>
      </c>
      <c r="G21" s="331"/>
      <c r="H21" s="332"/>
      <c r="I21" s="332"/>
      <c r="J21" s="333"/>
      <c r="K21" s="557"/>
      <c r="L21" s="335"/>
      <c r="M21" s="333"/>
    </row>
    <row r="22" s="268" customFormat="true" ht="48" hidden="false" customHeight="true" outlineLevel="0" collapsed="false">
      <c r="A22" s="325" t="n">
        <v>18</v>
      </c>
      <c r="B22" s="326" t="s">
        <v>894</v>
      </c>
      <c r="C22" s="558" t="s">
        <v>895</v>
      </c>
      <c r="D22" s="342" t="n">
        <v>0.00347222222222222</v>
      </c>
      <c r="E22" s="329" t="n">
        <f aca="false">DInf!H31-DInf!H55</f>
        <v>0</v>
      </c>
      <c r="F22" s="330" t="n">
        <f aca="false">D22*E22</f>
        <v>0</v>
      </c>
      <c r="G22" s="331"/>
      <c r="H22" s="332"/>
      <c r="I22" s="332" t="str">
        <f aca="false">IF(E22=0,"",H$6+F22)</f>
        <v/>
      </c>
      <c r="J22" s="343"/>
      <c r="K22" s="557"/>
      <c r="L22" s="335" t="str">
        <f aca="false">IF(E22=0,"",K22/E22)</f>
        <v/>
      </c>
      <c r="M22" s="343"/>
    </row>
    <row r="23" s="268" customFormat="true" ht="48" hidden="false" customHeight="true" outlineLevel="0" collapsed="false">
      <c r="A23" s="325" t="n">
        <v>19</v>
      </c>
      <c r="B23" s="326" t="s">
        <v>896</v>
      </c>
      <c r="C23" s="558" t="s">
        <v>897</v>
      </c>
      <c r="D23" s="328" t="n">
        <v>0.00694444444444444</v>
      </c>
      <c r="E23" s="329" t="n">
        <f aca="false">DInf!G31-DInf!G55</f>
        <v>0</v>
      </c>
      <c r="F23" s="330" t="n">
        <f aca="false">D23*E23</f>
        <v>0</v>
      </c>
      <c r="G23" s="331"/>
      <c r="H23" s="332"/>
      <c r="I23" s="332" t="str">
        <f aca="false">IF(E23=0,"",H$6+F23)</f>
        <v/>
      </c>
      <c r="J23" s="343"/>
      <c r="K23" s="557"/>
      <c r="L23" s="335" t="str">
        <f aca="false">IF(E23=0,"",K23/E23)</f>
        <v/>
      </c>
      <c r="M23" s="343"/>
    </row>
    <row r="24" s="268" customFormat="true" ht="42.75" hidden="false" customHeight="true" outlineLevel="0" collapsed="false">
      <c r="A24" s="325" t="n">
        <v>20</v>
      </c>
      <c r="B24" s="326" t="s">
        <v>759</v>
      </c>
      <c r="C24" s="558" t="s">
        <v>898</v>
      </c>
      <c r="D24" s="328" t="n">
        <v>0.0138888888888889</v>
      </c>
      <c r="E24" s="329" t="n">
        <f aca="false">DInf!S31-DInf!S55</f>
        <v>0</v>
      </c>
      <c r="F24" s="330" t="n">
        <f aca="false">D24*E24</f>
        <v>0</v>
      </c>
      <c r="G24" s="331"/>
      <c r="H24" s="332"/>
      <c r="I24" s="332" t="str">
        <f aca="false">IF(E24=0,"",H$6+F24)</f>
        <v/>
      </c>
      <c r="J24" s="333"/>
      <c r="K24" s="557"/>
      <c r="L24" s="335" t="str">
        <f aca="false">IF(E24=0,"",K24/E24)</f>
        <v/>
      </c>
      <c r="M24" s="333"/>
    </row>
    <row r="25" s="268" customFormat="true" ht="42.75" hidden="false" customHeight="true" outlineLevel="0" collapsed="false">
      <c r="A25" s="325" t="n">
        <v>21</v>
      </c>
      <c r="B25" s="326"/>
      <c r="C25" s="558" t="s">
        <v>899</v>
      </c>
      <c r="D25" s="342" t="n">
        <v>0.00138888888888889</v>
      </c>
      <c r="E25" s="329" t="n">
        <f aca="false">DInf!D31-DInf!D55</f>
        <v>0</v>
      </c>
      <c r="F25" s="330" t="n">
        <f aca="false">D25*E25</f>
        <v>0</v>
      </c>
      <c r="G25" s="331"/>
      <c r="H25" s="332"/>
      <c r="I25" s="332" t="str">
        <f aca="false">IF(E25=0,"",H$6+F25)</f>
        <v/>
      </c>
      <c r="J25" s="333"/>
      <c r="K25" s="557"/>
      <c r="L25" s="335" t="str">
        <f aca="false">IF(E25=0,"",K25/E25)</f>
        <v/>
      </c>
      <c r="M25" s="333"/>
    </row>
    <row r="26" s="268" customFormat="true" ht="42.75" hidden="false" customHeight="true" outlineLevel="0" collapsed="false">
      <c r="A26" s="325" t="n">
        <v>22</v>
      </c>
      <c r="B26" s="326"/>
      <c r="C26" s="341" t="s">
        <v>900</v>
      </c>
      <c r="D26" s="342" t="n">
        <v>0.00138888888888889</v>
      </c>
      <c r="E26" s="329" t="n">
        <f aca="false">DInf!E31-DInf!E55</f>
        <v>0</v>
      </c>
      <c r="F26" s="330" t="n">
        <f aca="false">D26*E26</f>
        <v>0</v>
      </c>
      <c r="G26" s="331"/>
      <c r="H26" s="332"/>
      <c r="I26" s="332"/>
      <c r="J26" s="333"/>
      <c r="K26" s="557"/>
      <c r="L26" s="335"/>
      <c r="M26" s="333"/>
    </row>
    <row r="27" customFormat="false" ht="18.75" hidden="false" customHeight="true" outlineLevel="0" collapsed="false">
      <c r="E27" s="425" t="n">
        <f aca="false">SUM(E6:E25)</f>
        <v>0</v>
      </c>
      <c r="F27" s="118"/>
      <c r="G27" s="426"/>
      <c r="H27" s="86"/>
      <c r="I27" s="86"/>
      <c r="J27" s="118"/>
      <c r="K27" s="118"/>
      <c r="L27" s="346" t="str">
        <f aca="false">IF(E27=0,"",AVERAGE(L6:L25))</f>
        <v/>
      </c>
    </row>
    <row r="28" customFormat="false" ht="23.25" hidden="false" customHeight="false" outlineLevel="0" collapsed="false">
      <c r="E28" s="118"/>
      <c r="F28" s="118"/>
      <c r="G28" s="426"/>
      <c r="H28" s="86"/>
      <c r="I28" s="86"/>
      <c r="J28" s="118"/>
      <c r="K28" s="118"/>
      <c r="L28" s="346"/>
    </row>
    <row r="29" customFormat="false" ht="23.25" hidden="true" customHeight="false" outlineLevel="0" collapsed="false">
      <c r="E29" s="118"/>
      <c r="F29" s="118"/>
      <c r="G29" s="426"/>
      <c r="H29" s="86"/>
      <c r="I29" s="86"/>
      <c r="J29" s="118"/>
      <c r="K29" s="118"/>
      <c r="L29" s="346"/>
    </row>
    <row r="30" customFormat="false" ht="39.75" hidden="false" customHeight="true" outlineLevel="0" collapsed="false">
      <c r="B30" s="348" t="s">
        <v>901</v>
      </c>
      <c r="C30" s="348"/>
      <c r="D30" s="323" t="s">
        <v>902</v>
      </c>
      <c r="E30" s="323"/>
      <c r="F30" s="323" t="s">
        <v>903</v>
      </c>
      <c r="G30" s="348" t="s">
        <v>904</v>
      </c>
      <c r="H30" s="348"/>
      <c r="I30" s="348" t="s">
        <v>905</v>
      </c>
      <c r="J30" s="348"/>
      <c r="K30" s="349"/>
    </row>
    <row r="31" customFormat="false" ht="39.75" hidden="false" customHeight="true" outlineLevel="0" collapsed="false">
      <c r="B31" s="350" t="s">
        <v>906</v>
      </c>
      <c r="C31" s="350"/>
      <c r="D31" s="351"/>
      <c r="E31" s="351"/>
      <c r="F31" s="35"/>
      <c r="G31" s="352"/>
      <c r="H31" s="353"/>
      <c r="I31" s="354"/>
      <c r="J31" s="355"/>
    </row>
    <row r="32" customFormat="false" ht="24.75" hidden="false" customHeight="true" outlineLevel="0" collapsed="false">
      <c r="B32" s="350" t="s">
        <v>907</v>
      </c>
      <c r="C32" s="350"/>
      <c r="D32" s="356"/>
      <c r="E32" s="356"/>
      <c r="F32" s="350"/>
      <c r="G32" s="357"/>
      <c r="H32" s="358"/>
      <c r="I32" s="359"/>
      <c r="J32" s="360"/>
    </row>
  </sheetData>
  <mergeCells count="20">
    <mergeCell ref="A1:B4"/>
    <mergeCell ref="C1:J3"/>
    <mergeCell ref="K1:M1"/>
    <mergeCell ref="K2:M2"/>
    <mergeCell ref="K3:M3"/>
    <mergeCell ref="D4:F4"/>
    <mergeCell ref="G4:K4"/>
    <mergeCell ref="B6:B15"/>
    <mergeCell ref="H6:H25"/>
    <mergeCell ref="B16:B21"/>
    <mergeCell ref="B24:B26"/>
    <mergeCell ref="L27:L29"/>
    <mergeCell ref="B30:C30"/>
    <mergeCell ref="D30:E30"/>
    <mergeCell ref="G30:H30"/>
    <mergeCell ref="I30:J30"/>
    <mergeCell ref="B31:C31"/>
    <mergeCell ref="D31:E31"/>
    <mergeCell ref="B32:C32"/>
    <mergeCell ref="D32:E32"/>
  </mergeCells>
  <printOptions headings="false" gridLines="false" gridLinesSet="true" horizontalCentered="false" verticalCentered="false"/>
  <pageMargins left="0.35" right="0.259722222222222" top="0.509722222222222" bottom="0.6" header="0.25" footer="0.329861111111111"/>
  <pageSetup paperSize="1" scale="44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E49"/>
  <sheetViews>
    <sheetView showFormulas="false" showGridLines="false" showRowColHeaders="true" showZeros="true" rightToLeft="false" tabSelected="false" showOutlineSymbols="true" defaultGridColor="true" view="pageBreakPreview" topLeftCell="C1" colorId="64" zoomScale="32" zoomScaleNormal="32" zoomScalePageLayoutView="32" workbookViewId="0">
      <selection pane="topLeft" activeCell="D6" activeCellId="0" sqref="D6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24.41"/>
    <col collapsed="false" customWidth="true" hidden="false" outlineLevel="0" max="3" min="3" style="0" width="17"/>
    <col collapsed="false" customWidth="true" hidden="false" outlineLevel="0" max="4" min="4" style="0" width="68.42"/>
    <col collapsed="false" customWidth="true" hidden="false" outlineLevel="0" max="5" min="5" style="67" width="59.14"/>
    <col collapsed="false" customWidth="true" hidden="false" outlineLevel="0" max="6" min="6" style="67" width="10.29"/>
    <col collapsed="false" customWidth="true" hidden="false" outlineLevel="0" max="7" min="7" style="68" width="13.02"/>
    <col collapsed="false" customWidth="true" hidden="false" outlineLevel="0" max="8" min="8" style="67" width="11.71"/>
    <col collapsed="false" customWidth="true" hidden="false" outlineLevel="0" max="9" min="9" style="67" width="14.57"/>
    <col collapsed="false" customWidth="true" hidden="false" outlineLevel="0" max="10" min="10" style="67" width="24.57"/>
    <col collapsed="false" customWidth="true" hidden="false" outlineLevel="0" max="11" min="11" style="69" width="11.99"/>
    <col collapsed="false" customWidth="true" hidden="false" outlineLevel="0" max="13" min="13" style="70" width="11.99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24.75" hidden="false" customHeight="true" outlineLevel="0" collapsed="false">
      <c r="B4" s="74" t="s">
        <v>85</v>
      </c>
      <c r="C4" s="74"/>
      <c r="D4" s="75" t="s">
        <v>712</v>
      </c>
      <c r="E4" s="76"/>
      <c r="F4" s="76"/>
      <c r="H4" s="76"/>
      <c r="I4" s="76"/>
      <c r="J4" s="77"/>
    </row>
    <row r="5" customFormat="false" ht="24.75" hidden="false" customHeight="true" outlineLevel="0" collapsed="false">
      <c r="B5" s="74" t="s">
        <v>713</v>
      </c>
      <c r="C5" s="74"/>
      <c r="D5" s="78" t="s">
        <v>921</v>
      </c>
      <c r="E5" s="74" t="s">
        <v>715</v>
      </c>
      <c r="F5" s="79" t="s">
        <v>908</v>
      </c>
      <c r="G5" s="79"/>
      <c r="H5" s="79"/>
      <c r="I5" s="79"/>
      <c r="J5" s="79"/>
    </row>
    <row r="6" customFormat="false" ht="24.75" hidden="false" customHeight="true" outlineLevel="0" collapsed="false">
      <c r="B6" s="74" t="s">
        <v>717</v>
      </c>
      <c r="C6" s="74"/>
      <c r="D6" s="75" t="s">
        <v>923</v>
      </c>
      <c r="E6" s="74" t="s">
        <v>719</v>
      </c>
      <c r="F6" s="79" t="s">
        <v>720</v>
      </c>
      <c r="G6" s="79"/>
      <c r="H6" s="79"/>
      <c r="I6" s="79"/>
      <c r="J6" s="79"/>
      <c r="M6" s="70" t="s">
        <v>35</v>
      </c>
    </row>
    <row r="7" customFormat="false" ht="24.75" hidden="false" customHeight="true" outlineLevel="0" collapsed="false">
      <c r="A7" s="80"/>
      <c r="B7" s="81" t="s">
        <v>721</v>
      </c>
      <c r="C7" s="81"/>
      <c r="D7" s="82" t="s">
        <v>910</v>
      </c>
      <c r="E7" s="81" t="s">
        <v>723</v>
      </c>
      <c r="F7" s="79"/>
      <c r="G7" s="79"/>
      <c r="H7" s="79"/>
      <c r="I7" s="79"/>
      <c r="J7" s="79"/>
      <c r="K7" s="83"/>
      <c r="L7" s="80"/>
      <c r="M7" s="80" t="s">
        <v>724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4"/>
      <c r="AC7" s="84"/>
      <c r="AD7" s="84"/>
      <c r="AE7" s="84"/>
    </row>
    <row r="8" customFormat="false" ht="24.75" hidden="false" customHeight="true" outlineLevel="0" collapsed="false">
      <c r="A8" s="80"/>
      <c r="B8" s="81" t="s">
        <v>725</v>
      </c>
      <c r="C8" s="81"/>
      <c r="D8" s="82" t="n">
        <v>43660</v>
      </c>
      <c r="E8" s="81" t="s">
        <v>726</v>
      </c>
      <c r="F8" s="79" t="s">
        <v>720</v>
      </c>
      <c r="G8" s="79"/>
      <c r="H8" s="79"/>
      <c r="I8" s="79"/>
      <c r="J8" s="79"/>
      <c r="K8" s="83"/>
      <c r="L8" s="80"/>
      <c r="M8" s="80" t="s">
        <v>727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4"/>
      <c r="AC8" s="84"/>
      <c r="AD8" s="84"/>
      <c r="AE8" s="84"/>
    </row>
    <row r="9" customFormat="false" ht="6" hidden="false" customHeight="true" outlineLevel="0" collapsed="false">
      <c r="A9" s="80"/>
      <c r="B9" s="80"/>
      <c r="C9" s="80"/>
      <c r="D9" s="85"/>
      <c r="E9" s="86"/>
      <c r="F9" s="87"/>
      <c r="G9" s="88"/>
      <c r="H9" s="89"/>
      <c r="I9" s="89"/>
      <c r="J9" s="87"/>
      <c r="K9" s="83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4"/>
      <c r="AC9" s="84"/>
      <c r="AD9" s="84"/>
      <c r="AE9" s="84"/>
    </row>
    <row r="10" customFormat="false" ht="6" hidden="false" customHeight="true" outlineLevel="0" collapsed="false">
      <c r="A10" s="80"/>
      <c r="B10" s="86"/>
      <c r="C10" s="86"/>
      <c r="D10" s="83"/>
      <c r="E10" s="83"/>
      <c r="F10" s="86"/>
      <c r="G10" s="90"/>
      <c r="H10" s="86"/>
      <c r="I10" s="86"/>
      <c r="J10" s="86"/>
      <c r="K10" s="83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4"/>
      <c r="AC10" s="84"/>
      <c r="AD10" s="84"/>
      <c r="AE10" s="84"/>
    </row>
    <row r="11" s="99" customFormat="true" ht="27.75" hidden="false" customHeight="true" outlineLevel="0" collapsed="false">
      <c r="A11" s="80"/>
      <c r="B11" s="91" t="s">
        <v>728</v>
      </c>
      <c r="C11" s="92" t="s">
        <v>729</v>
      </c>
      <c r="D11" s="93" t="s">
        <v>730</v>
      </c>
      <c r="E11" s="94" t="s">
        <v>731</v>
      </c>
      <c r="F11" s="93" t="s">
        <v>732</v>
      </c>
      <c r="G11" s="95" t="s">
        <v>733</v>
      </c>
      <c r="H11" s="94" t="s">
        <v>734</v>
      </c>
      <c r="I11" s="92" t="s">
        <v>735</v>
      </c>
      <c r="J11" s="92" t="s">
        <v>736</v>
      </c>
      <c r="K11" s="96" t="s">
        <v>737</v>
      </c>
      <c r="L11" s="97" t="s">
        <v>738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98"/>
      <c r="AC11" s="98"/>
      <c r="AD11" s="98"/>
      <c r="AE11" s="98"/>
    </row>
    <row r="12" s="99" customFormat="true" ht="27.75" hidden="false" customHeight="true" outlineLevel="0" collapsed="false">
      <c r="A12" s="80"/>
      <c r="B12" s="100" t="s">
        <v>739</v>
      </c>
      <c r="C12" s="92"/>
      <c r="D12" s="101" t="s">
        <v>740</v>
      </c>
      <c r="E12" s="94"/>
      <c r="F12" s="102" t="n">
        <f aca="false">DCab!C38</f>
        <v>52</v>
      </c>
      <c r="G12" s="95"/>
      <c r="H12" s="94"/>
      <c r="I12" s="92"/>
      <c r="J12" s="92"/>
      <c r="K12" s="96"/>
      <c r="L12" s="97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98"/>
      <c r="AC12" s="98"/>
      <c r="AD12" s="98"/>
      <c r="AE12" s="98"/>
    </row>
    <row r="13" s="99" customFormat="true" ht="27.75" hidden="false" customHeight="true" outlineLevel="0" collapsed="false">
      <c r="A13" s="80"/>
      <c r="B13" s="100" t="s">
        <v>739</v>
      </c>
      <c r="C13" s="92"/>
      <c r="D13" s="101" t="s">
        <v>741</v>
      </c>
      <c r="E13" s="94"/>
      <c r="F13" s="102" t="n">
        <f aca="false">DCab!D38</f>
        <v>0</v>
      </c>
      <c r="G13" s="103" t="n">
        <f aca="false">IF(F12=0,"",F13/F12)</f>
        <v>0</v>
      </c>
      <c r="H13" s="94"/>
      <c r="I13" s="94"/>
      <c r="J13" s="92"/>
      <c r="K13" s="96"/>
      <c r="L13" s="97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98"/>
      <c r="AC13" s="98"/>
      <c r="AD13" s="98"/>
      <c r="AE13" s="98"/>
    </row>
    <row r="14" s="99" customFormat="true" ht="27.75" hidden="false" customHeight="true" outlineLevel="0" collapsed="false">
      <c r="A14" s="80"/>
      <c r="B14" s="100" t="s">
        <v>739</v>
      </c>
      <c r="C14" s="92"/>
      <c r="D14" s="104" t="s">
        <v>742</v>
      </c>
      <c r="E14" s="94"/>
      <c r="F14" s="102"/>
      <c r="G14" s="95"/>
      <c r="H14" s="94"/>
      <c r="I14" s="92"/>
      <c r="J14" s="92"/>
      <c r="K14" s="96"/>
      <c r="L14" s="97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98"/>
      <c r="AC14" s="98"/>
      <c r="AD14" s="98"/>
      <c r="AE14" s="98"/>
    </row>
    <row r="15" s="99" customFormat="true" ht="27.75" hidden="false" customHeight="true" outlineLevel="0" collapsed="false">
      <c r="A15" s="80"/>
      <c r="B15" s="105" t="s">
        <v>739</v>
      </c>
      <c r="C15" s="92"/>
      <c r="D15" s="106" t="s">
        <v>743</v>
      </c>
      <c r="E15" s="94"/>
      <c r="F15" s="107"/>
      <c r="G15" s="108"/>
      <c r="H15" s="94"/>
      <c r="I15" s="92"/>
      <c r="J15" s="92"/>
      <c r="K15" s="96"/>
      <c r="L15" s="97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98"/>
      <c r="AC15" s="98"/>
      <c r="AD15" s="98"/>
      <c r="AE15" s="98"/>
    </row>
    <row r="16" s="99" customFormat="true" ht="60.75" hidden="false" customHeight="true" outlineLevel="0" collapsed="false">
      <c r="A16" s="80"/>
      <c r="B16" s="434" t="s">
        <v>744</v>
      </c>
      <c r="C16" s="435" t="s">
        <v>143</v>
      </c>
      <c r="D16" s="436" t="s">
        <v>745</v>
      </c>
      <c r="E16" s="437" t="s">
        <v>746</v>
      </c>
      <c r="F16" s="112" t="s">
        <v>747</v>
      </c>
      <c r="G16" s="438" t="str">
        <f aca="false">IF(F16="NA","",IF(F16="SI",1,0))</f>
        <v/>
      </c>
      <c r="H16" s="439" t="n">
        <v>100</v>
      </c>
      <c r="I16" s="440" t="str">
        <f aca="false">IF(G16="","",IF(G16=0,0,IF(G16&gt;0,(H16*G16))))</f>
        <v/>
      </c>
      <c r="J16" s="441" t="str">
        <f aca="false">IF(SUM(M16)=0,"-",SUM(I16)/SUM(M16))</f>
        <v>-</v>
      </c>
      <c r="K16" s="116" t="s">
        <v>748</v>
      </c>
      <c r="L16" s="117" t="s">
        <v>749</v>
      </c>
      <c r="M16" s="118" t="str">
        <f aca="false">IF(F16="NA","No aplica",H16)</f>
        <v>No aplica</v>
      </c>
      <c r="N16" s="119"/>
      <c r="O16" s="119"/>
      <c r="P16" s="119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98"/>
      <c r="AC16" s="98"/>
      <c r="AD16" s="98"/>
      <c r="AE16" s="98"/>
    </row>
    <row r="17" s="99" customFormat="true" ht="60.75" hidden="false" customHeight="true" outlineLevel="0" collapsed="false">
      <c r="A17" s="80"/>
      <c r="B17" s="442" t="s">
        <v>750</v>
      </c>
      <c r="C17" s="443" t="s">
        <v>114</v>
      </c>
      <c r="D17" s="444" t="s">
        <v>751</v>
      </c>
      <c r="E17" s="445" t="s">
        <v>752</v>
      </c>
      <c r="F17" s="123" t="s">
        <v>747</v>
      </c>
      <c r="G17" s="446" t="str">
        <f aca="false">IF(F17="NA","",IF(F17="SI",1,0))</f>
        <v/>
      </c>
      <c r="H17" s="443" t="n">
        <v>100</v>
      </c>
      <c r="I17" s="447" t="str">
        <f aca="false">IF(G17="","",IF(G17=0,0,IF(G17&gt;0,(H17*G17))))</f>
        <v/>
      </c>
      <c r="J17" s="448" t="str">
        <f aca="false">IF(SUM(M17)=0,"-",SUM(I17)/SUM(M17))</f>
        <v>-</v>
      </c>
      <c r="K17" s="116" t="s">
        <v>748</v>
      </c>
      <c r="L17" s="117" t="s">
        <v>753</v>
      </c>
      <c r="M17" s="118" t="str">
        <f aca="false">IF(F17="NA","No aplica",H17)</f>
        <v>No aplica</v>
      </c>
      <c r="N17" s="119"/>
      <c r="O17" s="119"/>
      <c r="P17" s="119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98"/>
      <c r="AC17" s="98"/>
      <c r="AD17" s="98"/>
      <c r="AE17" s="98"/>
    </row>
    <row r="18" s="99" customFormat="true" ht="60.75" hidden="false" customHeight="true" outlineLevel="0" collapsed="false">
      <c r="A18" s="80"/>
      <c r="B18" s="434" t="s">
        <v>754</v>
      </c>
      <c r="C18" s="435" t="s">
        <v>143</v>
      </c>
      <c r="D18" s="449" t="s">
        <v>755</v>
      </c>
      <c r="E18" s="450" t="s">
        <v>756</v>
      </c>
      <c r="F18" s="128" t="s">
        <v>747</v>
      </c>
      <c r="G18" s="451" t="str">
        <f aca="false">IF(F18="NA","",IF(F18="SI",1,0))</f>
        <v/>
      </c>
      <c r="H18" s="452" t="n">
        <v>50</v>
      </c>
      <c r="I18" s="453" t="str">
        <f aca="false">IF(G18="","",IF(G18=0,0,IF(G18&gt;0,(H18*G18))))</f>
        <v/>
      </c>
      <c r="J18" s="441" t="str">
        <f aca="false">IF(SUM(M18:M19)=0,"-",SUM(I18:I19)/SUM(M18:M19))</f>
        <v>-</v>
      </c>
      <c r="K18" s="116" t="s">
        <v>748</v>
      </c>
      <c r="L18" s="117" t="s">
        <v>749</v>
      </c>
      <c r="M18" s="118" t="str">
        <f aca="false">IF(F18="NA","No aplica",H18)</f>
        <v>No aplica</v>
      </c>
      <c r="N18" s="119"/>
      <c r="O18" s="119"/>
      <c r="P18" s="119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98"/>
      <c r="AC18" s="98"/>
      <c r="AD18" s="98"/>
      <c r="AE18" s="98"/>
    </row>
    <row r="19" s="99" customFormat="true" ht="60.75" hidden="false" customHeight="true" outlineLevel="0" collapsed="false">
      <c r="A19" s="80"/>
      <c r="B19" s="434"/>
      <c r="C19" s="435"/>
      <c r="D19" s="454" t="s">
        <v>757</v>
      </c>
      <c r="E19" s="455" t="s">
        <v>758</v>
      </c>
      <c r="F19" s="132" t="s">
        <v>747</v>
      </c>
      <c r="G19" s="456" t="str">
        <f aca="false">IF(F19="NA","",IF(F19="SI",1,0))</f>
        <v/>
      </c>
      <c r="H19" s="457" t="n">
        <v>50</v>
      </c>
      <c r="I19" s="458" t="str">
        <f aca="false">IF(G19="","",IF(G19=0,0,IF(G19&gt;0,(H19*G19))))</f>
        <v/>
      </c>
      <c r="J19" s="441"/>
      <c r="K19" s="116" t="s">
        <v>748</v>
      </c>
      <c r="L19" s="117" t="s">
        <v>749</v>
      </c>
      <c r="M19" s="118" t="str">
        <f aca="false">IF(F19="NA","No aplica",H19)</f>
        <v>No aplica</v>
      </c>
      <c r="N19" s="119"/>
      <c r="O19" s="119"/>
      <c r="P19" s="119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98"/>
      <c r="AC19" s="98"/>
      <c r="AD19" s="98"/>
      <c r="AE19" s="98"/>
    </row>
    <row r="20" s="99" customFormat="true" ht="47.25" hidden="false" customHeight="true" outlineLevel="0" collapsed="false">
      <c r="A20" s="80"/>
      <c r="B20" s="459" t="s">
        <v>759</v>
      </c>
      <c r="C20" s="460" t="s">
        <v>114</v>
      </c>
      <c r="D20" s="461" t="s">
        <v>760</v>
      </c>
      <c r="E20" s="462" t="s">
        <v>761</v>
      </c>
      <c r="F20" s="137" t="s">
        <v>747</v>
      </c>
      <c r="G20" s="463" t="str">
        <f aca="false">IF(F20="NA","",IF(F20="SI",1,0))</f>
        <v/>
      </c>
      <c r="H20" s="135" t="n">
        <v>10</v>
      </c>
      <c r="I20" s="464" t="str">
        <f aca="false">IF(G20="","",IF(G20=0,0,IF(G20&gt;0,(H20*G20))))</f>
        <v/>
      </c>
      <c r="J20" s="465" t="str">
        <f aca="false">IF(SUM(M20:M30)=0,"-",SUM(I20:I30)/SUM(M20:M30))</f>
        <v>-</v>
      </c>
      <c r="K20" s="116" t="s">
        <v>748</v>
      </c>
      <c r="L20" s="117" t="s">
        <v>762</v>
      </c>
      <c r="M20" s="118" t="str">
        <f aca="false">IF(F20="NA","No aplica",H20)</f>
        <v>No aplica</v>
      </c>
      <c r="N20" s="119"/>
      <c r="O20" s="119"/>
      <c r="P20" s="11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98"/>
      <c r="AC20" s="98"/>
      <c r="AD20" s="98"/>
      <c r="AE20" s="98"/>
    </row>
    <row r="21" s="99" customFormat="true" ht="47.25" hidden="false" customHeight="true" outlineLevel="0" collapsed="false">
      <c r="A21" s="80"/>
      <c r="B21" s="459"/>
      <c r="C21" s="460"/>
      <c r="D21" s="466" t="s">
        <v>763</v>
      </c>
      <c r="E21" s="467" t="s">
        <v>764</v>
      </c>
      <c r="F21" s="141" t="s">
        <v>747</v>
      </c>
      <c r="G21" s="468" t="str">
        <f aca="false">IF(F21="NA","",IF(F21&lt;20,1-(F21*5/100),IF(F21&gt;10,0)))</f>
        <v/>
      </c>
      <c r="H21" s="141" t="n">
        <v>12</v>
      </c>
      <c r="I21" s="470" t="str">
        <f aca="false">IF(G21="","",IF(G21=0,0,IF(G21&gt;0,(H21*G21))))</f>
        <v/>
      </c>
      <c r="J21" s="465"/>
      <c r="K21" s="116" t="s">
        <v>765</v>
      </c>
      <c r="L21" s="117" t="s">
        <v>749</v>
      </c>
      <c r="M21" s="144" t="str">
        <f aca="false">IF(F21="NA","No aplica",H21)</f>
        <v>No aplica</v>
      </c>
      <c r="N21" s="119"/>
      <c r="O21" s="119"/>
      <c r="P21" s="119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98"/>
      <c r="AC21" s="98"/>
      <c r="AD21" s="98"/>
      <c r="AE21" s="98"/>
    </row>
    <row r="22" s="99" customFormat="true" ht="47.25" hidden="false" customHeight="true" outlineLevel="0" collapsed="false">
      <c r="A22" s="80"/>
      <c r="B22" s="459"/>
      <c r="C22" s="460"/>
      <c r="D22" s="466"/>
      <c r="E22" s="467"/>
      <c r="F22" s="141"/>
      <c r="G22" s="468"/>
      <c r="H22" s="141"/>
      <c r="I22" s="470"/>
      <c r="J22" s="465"/>
      <c r="K22" s="116"/>
      <c r="L22" s="117"/>
      <c r="M22" s="144"/>
      <c r="N22" s="119"/>
      <c r="O22" s="119"/>
      <c r="P22" s="119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98"/>
      <c r="AC22" s="98"/>
      <c r="AD22" s="98"/>
      <c r="AE22" s="98"/>
    </row>
    <row r="23" s="99" customFormat="true" ht="47.25" hidden="false" customHeight="true" outlineLevel="0" collapsed="false">
      <c r="A23" s="80"/>
      <c r="B23" s="459"/>
      <c r="C23" s="460"/>
      <c r="D23" s="471" t="s">
        <v>766</v>
      </c>
      <c r="E23" s="467" t="s">
        <v>767</v>
      </c>
      <c r="F23" s="141" t="s">
        <v>747</v>
      </c>
      <c r="G23" s="468" t="str">
        <f aca="false">IF(F23="NA","",1-(F23/F14))</f>
        <v/>
      </c>
      <c r="H23" s="141" t="n">
        <v>10</v>
      </c>
      <c r="I23" s="470" t="str">
        <f aca="false">IF(G23="","",IF(G23=0,0,IF(G23&gt;0,(H23*G23))))</f>
        <v/>
      </c>
      <c r="J23" s="465"/>
      <c r="K23" s="116" t="s">
        <v>748</v>
      </c>
      <c r="L23" s="117" t="s">
        <v>749</v>
      </c>
      <c r="M23" s="118" t="str">
        <f aca="false">IF(F23="NA","No aplica",H23)</f>
        <v>No aplica</v>
      </c>
      <c r="N23" s="119"/>
      <c r="O23" s="119"/>
      <c r="P23" s="119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98"/>
      <c r="AC23" s="98"/>
      <c r="AD23" s="98"/>
      <c r="AE23" s="98"/>
    </row>
    <row r="24" s="99" customFormat="true" ht="60.75" hidden="false" customHeight="true" outlineLevel="0" collapsed="false">
      <c r="B24" s="459"/>
      <c r="C24" s="460"/>
      <c r="D24" s="466" t="s">
        <v>768</v>
      </c>
      <c r="E24" s="467" t="s">
        <v>746</v>
      </c>
      <c r="F24" s="142" t="s">
        <v>747</v>
      </c>
      <c r="G24" s="472" t="str">
        <f aca="false">IF(F24="NA","",IF(F24="SI",1,0))</f>
        <v/>
      </c>
      <c r="H24" s="141" t="n">
        <v>21</v>
      </c>
      <c r="I24" s="473" t="str">
        <f aca="false">IF(G24="","",IF(G24=0,0,IF(G24&gt;0,(H24*G24))))</f>
        <v/>
      </c>
      <c r="J24" s="465"/>
      <c r="K24" s="146" t="s">
        <v>769</v>
      </c>
      <c r="L24" s="147" t="s">
        <v>770</v>
      </c>
      <c r="M24" s="148" t="str">
        <f aca="false">IF(F24="NA","No aplica",H24)</f>
        <v>No aplica</v>
      </c>
    </row>
    <row r="25" s="99" customFormat="true" ht="60.75" hidden="false" customHeight="true" outlineLevel="0" collapsed="false">
      <c r="B25" s="459"/>
      <c r="C25" s="460"/>
      <c r="D25" s="466"/>
      <c r="E25" s="467"/>
      <c r="F25" s="142"/>
      <c r="G25" s="472"/>
      <c r="H25" s="141"/>
      <c r="I25" s="473"/>
      <c r="J25" s="465"/>
      <c r="K25" s="146"/>
      <c r="L25" s="147"/>
      <c r="M25" s="148"/>
    </row>
    <row r="26" s="99" customFormat="true" ht="48.75" hidden="false" customHeight="true" outlineLevel="0" collapsed="false">
      <c r="B26" s="459"/>
      <c r="C26" s="460"/>
      <c r="D26" s="474" t="s">
        <v>771</v>
      </c>
      <c r="E26" s="467" t="s">
        <v>772</v>
      </c>
      <c r="F26" s="142" t="s">
        <v>747</v>
      </c>
      <c r="G26" s="472" t="str">
        <f aca="false">IF(F26="NA","",IF(F26="SI",1,0))</f>
        <v/>
      </c>
      <c r="H26" s="141" t="n">
        <v>11</v>
      </c>
      <c r="I26" s="473" t="str">
        <f aca="false">IF(G26="","",IF(G26=0,0,IF(G26&gt;0,(H26*G26))))</f>
        <v/>
      </c>
      <c r="J26" s="465"/>
      <c r="K26" s="146" t="s">
        <v>769</v>
      </c>
      <c r="L26" s="147" t="s">
        <v>749</v>
      </c>
      <c r="M26" s="150" t="str">
        <f aca="false">IF(F26="NA","No aplica",H26)</f>
        <v>No aplica</v>
      </c>
    </row>
    <row r="27" s="99" customFormat="true" ht="48.75" hidden="false" customHeight="true" outlineLevel="0" collapsed="false">
      <c r="B27" s="459"/>
      <c r="C27" s="460"/>
      <c r="D27" s="475" t="s">
        <v>773</v>
      </c>
      <c r="E27" s="467" t="s">
        <v>746</v>
      </c>
      <c r="F27" s="142" t="s">
        <v>747</v>
      </c>
      <c r="G27" s="472" t="str">
        <f aca="false">IF(F27="NA","",IF(F27="Si",1,0))</f>
        <v/>
      </c>
      <c r="H27" s="141" t="n">
        <v>11</v>
      </c>
      <c r="I27" s="473" t="str">
        <f aca="false">IF(G27="","",IF(G27=0,0,IF(G27&gt;0,(H27*G27))))</f>
        <v/>
      </c>
      <c r="J27" s="465"/>
      <c r="K27" s="146" t="s">
        <v>769</v>
      </c>
      <c r="L27" s="147" t="s">
        <v>749</v>
      </c>
      <c r="M27" s="150" t="str">
        <f aca="false">IF(F27="NA","No aplica",H27)</f>
        <v>No aplica</v>
      </c>
    </row>
    <row r="28" s="80" customFormat="true" ht="48.75" hidden="false" customHeight="true" outlineLevel="0" collapsed="false">
      <c r="B28" s="459"/>
      <c r="C28" s="460"/>
      <c r="D28" s="475" t="s">
        <v>774</v>
      </c>
      <c r="E28" s="467" t="s">
        <v>746</v>
      </c>
      <c r="F28" s="142" t="s">
        <v>747</v>
      </c>
      <c r="G28" s="468" t="str">
        <f aca="false">IF(F28="NA","",IF(F28="Si",1,0))</f>
        <v/>
      </c>
      <c r="H28" s="141" t="n">
        <v>9</v>
      </c>
      <c r="I28" s="470" t="str">
        <f aca="false">IF(G28="","",IF(G28=0,0,IF(G28&gt;0,(H28*G28))))</f>
        <v/>
      </c>
      <c r="J28" s="465"/>
      <c r="K28" s="116" t="s">
        <v>769</v>
      </c>
      <c r="L28" s="117" t="s">
        <v>749</v>
      </c>
      <c r="M28" s="118" t="str">
        <f aca="false">IF(F28="NA","No aplica",H28)</f>
        <v>No aplica</v>
      </c>
      <c r="N28" s="119"/>
      <c r="O28" s="119"/>
      <c r="P28" s="119"/>
    </row>
    <row r="29" s="80" customFormat="true" ht="48.75" hidden="false" customHeight="true" outlineLevel="0" collapsed="false">
      <c r="B29" s="459"/>
      <c r="C29" s="460"/>
      <c r="D29" s="475" t="s">
        <v>775</v>
      </c>
      <c r="E29" s="467" t="s">
        <v>746</v>
      </c>
      <c r="F29" s="142" t="s">
        <v>747</v>
      </c>
      <c r="G29" s="468" t="str">
        <f aca="false">IF(F29="NA","",IF(F29="Si",1,0))</f>
        <v/>
      </c>
      <c r="H29" s="141" t="n">
        <v>8</v>
      </c>
      <c r="I29" s="470" t="str">
        <f aca="false">IF(G29="","",IF(G29=0,0,IF(G29&gt;0,(H29*G29))))</f>
        <v/>
      </c>
      <c r="J29" s="465"/>
      <c r="K29" s="116" t="s">
        <v>769</v>
      </c>
      <c r="L29" s="117" t="s">
        <v>776</v>
      </c>
      <c r="M29" s="118" t="str">
        <f aca="false">IF(F29="NA","No aplica",H29)</f>
        <v>No aplica</v>
      </c>
      <c r="N29" s="119"/>
      <c r="O29" s="119"/>
      <c r="P29" s="119"/>
    </row>
    <row r="30" s="99" customFormat="true" ht="48.75" hidden="false" customHeight="true" outlineLevel="0" collapsed="false">
      <c r="B30" s="459"/>
      <c r="C30" s="476" t="s">
        <v>143</v>
      </c>
      <c r="D30" s="477" t="s">
        <v>777</v>
      </c>
      <c r="E30" s="476" t="s">
        <v>746</v>
      </c>
      <c r="F30" s="154" t="s">
        <v>747</v>
      </c>
      <c r="G30" s="478" t="str">
        <f aca="false">IF(F30="NA","",IF(F30="SI",1,0))</f>
        <v/>
      </c>
      <c r="H30" s="152" t="n">
        <v>8</v>
      </c>
      <c r="I30" s="479" t="str">
        <f aca="false">IF(G30="","",IF(G30=0,0,IF(G30&gt;0,(H30*G30))))</f>
        <v/>
      </c>
      <c r="J30" s="465"/>
      <c r="K30" s="146" t="s">
        <v>769</v>
      </c>
      <c r="L30" s="147" t="s">
        <v>778</v>
      </c>
      <c r="M30" s="150" t="str">
        <f aca="false">IF(F30="NA","No aplica",H30)</f>
        <v>No aplica</v>
      </c>
    </row>
    <row r="31" s="99" customFormat="true" ht="39.75" hidden="false" customHeight="true" outlineLevel="0" collapsed="false">
      <c r="B31" s="480" t="s">
        <v>393</v>
      </c>
      <c r="C31" s="435" t="s">
        <v>779</v>
      </c>
      <c r="D31" s="449" t="s">
        <v>780</v>
      </c>
      <c r="E31" s="450" t="s">
        <v>746</v>
      </c>
      <c r="F31" s="127" t="s">
        <v>747</v>
      </c>
      <c r="G31" s="451" t="str">
        <f aca="false">IF(F31="NA","",IF(F31="SI",1,0))</f>
        <v/>
      </c>
      <c r="H31" s="452" t="n">
        <v>30</v>
      </c>
      <c r="I31" s="453" t="str">
        <f aca="false">IF(G31="","",IF(G31=0,0,IF(G31&gt;0,(H31*G31))))</f>
        <v/>
      </c>
      <c r="J31" s="481" t="str">
        <f aca="false">IF(SUM(M31:M33)=0,"-",SUM(I31:I33)/SUM(M31:M33))</f>
        <v>-</v>
      </c>
      <c r="K31" s="116" t="s">
        <v>769</v>
      </c>
      <c r="L31" s="117" t="s">
        <v>749</v>
      </c>
      <c r="M31" s="118" t="str">
        <f aca="false">IF(F31="NA","No aplica",H31)</f>
        <v>No aplica</v>
      </c>
      <c r="N31" s="119"/>
      <c r="O31" s="119"/>
      <c r="P31" s="11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s="99" customFormat="true" ht="39.75" hidden="false" customHeight="true" outlineLevel="0" collapsed="false">
      <c r="B32" s="480"/>
      <c r="C32" s="435"/>
      <c r="D32" s="482" t="s">
        <v>781</v>
      </c>
      <c r="E32" s="483" t="s">
        <v>746</v>
      </c>
      <c r="F32" s="158" t="s">
        <v>747</v>
      </c>
      <c r="G32" s="484" t="str">
        <f aca="false">IF(F32="NA","",IF(F32="SI",1,0))</f>
        <v/>
      </c>
      <c r="H32" s="485" t="n">
        <v>30</v>
      </c>
      <c r="I32" s="486" t="str">
        <f aca="false">IF(G32="","",IF(G32=0,0,IF(G32&gt;0,(H32*G32))))</f>
        <v/>
      </c>
      <c r="J32" s="481"/>
      <c r="K32" s="116" t="s">
        <v>769</v>
      </c>
      <c r="L32" s="117" t="s">
        <v>749</v>
      </c>
      <c r="M32" s="118" t="str">
        <f aca="false">IF(F32="NA","No aplica",H32)</f>
        <v>No aplica</v>
      </c>
      <c r="N32" s="119"/>
      <c r="O32" s="119"/>
      <c r="P32" s="119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s="99" customFormat="true" ht="39.75" hidden="false" customHeight="true" outlineLevel="0" collapsed="false">
      <c r="B33" s="480"/>
      <c r="C33" s="435"/>
      <c r="D33" s="454" t="s">
        <v>782</v>
      </c>
      <c r="E33" s="455" t="s">
        <v>746</v>
      </c>
      <c r="F33" s="131" t="s">
        <v>747</v>
      </c>
      <c r="G33" s="456" t="str">
        <f aca="false">IF(F33="NA","",IF(F33="SI",1,0))</f>
        <v/>
      </c>
      <c r="H33" s="457" t="n">
        <v>40</v>
      </c>
      <c r="I33" s="458" t="str">
        <f aca="false">IF(G33="","",IF(G33=0,0,IF(G33&gt;0,(H33*G33))))</f>
        <v/>
      </c>
      <c r="J33" s="481"/>
      <c r="K33" s="116" t="s">
        <v>769</v>
      </c>
      <c r="L33" s="117" t="s">
        <v>749</v>
      </c>
      <c r="M33" s="118" t="str">
        <f aca="false">IF(F33="NA","No aplica",H33)</f>
        <v>No aplica</v>
      </c>
      <c r="N33" s="119"/>
      <c r="O33" s="119"/>
      <c r="P33" s="11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s="99" customFormat="true" ht="39.75" hidden="false" customHeight="true" outlineLevel="0" collapsed="false">
      <c r="B34" s="487" t="s">
        <v>783</v>
      </c>
      <c r="C34" s="488" t="s">
        <v>114</v>
      </c>
      <c r="D34" s="489" t="s">
        <v>784</v>
      </c>
      <c r="E34" s="490" t="s">
        <v>746</v>
      </c>
      <c r="F34" s="162" t="s">
        <v>747</v>
      </c>
      <c r="G34" s="491" t="str">
        <f aca="false">IF(F34="NA","",IF(F34="SI",1,0))</f>
        <v/>
      </c>
      <c r="H34" s="488" t="n">
        <v>100</v>
      </c>
      <c r="I34" s="492" t="str">
        <f aca="false">IF(G34="","",IF(G34=0,0,IF(G34&gt;0,(H34*G34))))</f>
        <v/>
      </c>
      <c r="J34" s="493" t="str">
        <f aca="false">IF(SUM(M34)=0,"-",SUM(I34)/SUM(M34))</f>
        <v>-</v>
      </c>
      <c r="K34" s="116" t="s">
        <v>769</v>
      </c>
      <c r="L34" s="117" t="s">
        <v>785</v>
      </c>
      <c r="M34" s="118" t="str">
        <f aca="false">IF(F34="NA","No aplica",H34)</f>
        <v>No aplica</v>
      </c>
      <c r="N34" s="119"/>
      <c r="O34" s="119"/>
      <c r="P34" s="11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="99" customFormat="true" ht="39.75" hidden="false" customHeight="true" outlineLevel="0" collapsed="false">
      <c r="B35" s="480" t="s">
        <v>786</v>
      </c>
      <c r="C35" s="435" t="s">
        <v>779</v>
      </c>
      <c r="D35" s="436" t="s">
        <v>787</v>
      </c>
      <c r="E35" s="437" t="s">
        <v>746</v>
      </c>
      <c r="F35" s="110" t="s">
        <v>747</v>
      </c>
      <c r="G35" s="494" t="str">
        <f aca="false">IF(F35="NA","",IF(F35="SI",1,0))</f>
        <v/>
      </c>
      <c r="H35" s="435" t="n">
        <v>100</v>
      </c>
      <c r="I35" s="435" t="str">
        <f aca="false">IF(G35="","",IF(G35=0,0,IF(G35&gt;0,(H35*G35))))</f>
        <v/>
      </c>
      <c r="J35" s="481" t="str">
        <f aca="false">IF(SUM(M35)=0,"-",SUM(I35)/SUM(M35))</f>
        <v>-</v>
      </c>
      <c r="K35" s="116" t="s">
        <v>749</v>
      </c>
      <c r="L35" s="117" t="s">
        <v>749</v>
      </c>
      <c r="M35" s="118" t="str">
        <f aca="false">IF(F35="NA","No aplica",H35)</f>
        <v>No aplica</v>
      </c>
      <c r="N35" s="119"/>
      <c r="O35" s="119"/>
      <c r="P35" s="119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="99" customFormat="true" ht="39.75" hidden="false" customHeight="true" outlineLevel="0" collapsed="false">
      <c r="B36" s="495" t="s">
        <v>788</v>
      </c>
      <c r="C36" s="496" t="s">
        <v>114</v>
      </c>
      <c r="D36" s="461" t="s">
        <v>789</v>
      </c>
      <c r="E36" s="462" t="s">
        <v>790</v>
      </c>
      <c r="F36" s="170" t="s">
        <v>747</v>
      </c>
      <c r="G36" s="451" t="str">
        <f aca="false">IF(F36="Na","",F36)</f>
        <v/>
      </c>
      <c r="H36" s="460" t="n">
        <v>50</v>
      </c>
      <c r="I36" s="464" t="str">
        <f aca="false">IF(G36="","",IF(G36=0,0,IF(G36&gt;0,(H36*G36))))</f>
        <v/>
      </c>
      <c r="J36" s="441" t="str">
        <f aca="false">IF(SUM(M36:M38)=0,"-",SUM(I36:I38)/SUM(M36:M38))</f>
        <v>-</v>
      </c>
      <c r="K36" s="116" t="s">
        <v>749</v>
      </c>
      <c r="L36" s="117" t="s">
        <v>749</v>
      </c>
      <c r="M36" s="118" t="str">
        <f aca="false">IF(F36="NA","No aplica",H36)</f>
        <v>No aplica</v>
      </c>
      <c r="N36" s="119"/>
      <c r="O36" s="119"/>
      <c r="P36" s="119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="99" customFormat="true" ht="39.75" hidden="false" customHeight="true" outlineLevel="0" collapsed="false">
      <c r="B37" s="495"/>
      <c r="C37" s="496"/>
      <c r="D37" s="471" t="s">
        <v>791</v>
      </c>
      <c r="E37" s="467" t="s">
        <v>792</v>
      </c>
      <c r="F37" s="171" t="s">
        <v>747</v>
      </c>
      <c r="G37" s="484" t="str">
        <f aca="false">IF(F37="Na","",F37)</f>
        <v/>
      </c>
      <c r="H37" s="469" t="n">
        <v>50</v>
      </c>
      <c r="I37" s="470" t="str">
        <f aca="false">IF(G37="","",IF(G37=0,0,IF(G37&gt;0,(H37*G37))))</f>
        <v/>
      </c>
      <c r="J37" s="441"/>
      <c r="K37" s="116" t="s">
        <v>749</v>
      </c>
      <c r="L37" s="117" t="s">
        <v>749</v>
      </c>
      <c r="M37" s="118" t="str">
        <f aca="false">IF(F37="NA","No aplica",H37)</f>
        <v>No aplica</v>
      </c>
      <c r="N37" s="119"/>
      <c r="O37" s="119"/>
      <c r="P37" s="11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="99" customFormat="true" ht="39.75" hidden="true" customHeight="true" outlineLevel="0" collapsed="false">
      <c r="K38" s="80"/>
      <c r="L38" s="80"/>
      <c r="M38" s="118"/>
      <c r="N38" s="119"/>
      <c r="O38" s="119"/>
      <c r="P38" s="11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customFormat="false" ht="23.25" hidden="false" customHeight="false" outlineLevel="0" collapsed="false">
      <c r="C39" s="80"/>
      <c r="D39" s="172"/>
      <c r="E39" s="173"/>
      <c r="F39" s="86"/>
      <c r="G39" s="90"/>
      <c r="H39" s="174"/>
      <c r="I39" s="174"/>
      <c r="J39" s="86"/>
      <c r="K39" s="83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customFormat="false" ht="23.25" hidden="false" customHeight="false" outlineLevel="0" collapsed="false">
      <c r="C40" s="80"/>
      <c r="D40" s="172"/>
      <c r="E40" s="175" t="str">
        <f aca="false">D6</f>
        <v>CABALLEROS</v>
      </c>
      <c r="F40" s="175"/>
      <c r="G40" s="175"/>
      <c r="H40" s="176"/>
      <c r="I40" s="86"/>
      <c r="J40" s="86"/>
      <c r="K40" s="83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customFormat="false" ht="21.75" hidden="false" customHeight="true" outlineLevel="0" collapsed="false">
      <c r="C41" s="80"/>
      <c r="D41" s="172"/>
      <c r="E41" s="177" t="s">
        <v>744</v>
      </c>
      <c r="F41" s="178" t="str">
        <f aca="false">J16</f>
        <v>-</v>
      </c>
      <c r="G41" s="178"/>
      <c r="H41" s="80"/>
      <c r="I41" s="86"/>
      <c r="J41" s="86"/>
      <c r="K41" s="83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customFormat="false" ht="21.75" hidden="false" customHeight="true" outlineLevel="0" collapsed="false">
      <c r="C42" s="80"/>
      <c r="D42" s="172"/>
      <c r="E42" s="179" t="s">
        <v>750</v>
      </c>
      <c r="F42" s="180" t="str">
        <f aca="false">J17</f>
        <v>-</v>
      </c>
      <c r="G42" s="180"/>
      <c r="H42" s="80"/>
      <c r="I42" s="80"/>
      <c r="J42" s="80"/>
      <c r="K42" s="83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customFormat="false" ht="21.75" hidden="false" customHeight="true" outlineLevel="0" collapsed="false">
      <c r="C43" s="80"/>
      <c r="D43" s="172"/>
      <c r="E43" s="181" t="s">
        <v>754</v>
      </c>
      <c r="F43" s="182" t="str">
        <f aca="false">J18</f>
        <v>-</v>
      </c>
      <c r="G43" s="182"/>
      <c r="H43" s="83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customFormat="false" ht="21.75" hidden="false" customHeight="true" outlineLevel="0" collapsed="false">
      <c r="C44" s="80"/>
      <c r="D44" s="172"/>
      <c r="E44" s="179" t="s">
        <v>759</v>
      </c>
      <c r="F44" s="180" t="str">
        <f aca="false">J20</f>
        <v>-</v>
      </c>
      <c r="G44" s="180"/>
      <c r="H44" s="83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customFormat="false" ht="21.75" hidden="false" customHeight="true" outlineLevel="0" collapsed="false">
      <c r="C45" s="80"/>
      <c r="D45" s="172"/>
      <c r="E45" s="181" t="s">
        <v>793</v>
      </c>
      <c r="F45" s="182" t="str">
        <f aca="false">J31</f>
        <v>-</v>
      </c>
      <c r="G45" s="182"/>
      <c r="H45" s="8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customFormat="false" ht="21.75" hidden="false" customHeight="true" outlineLevel="0" collapsed="false">
      <c r="C46" s="80"/>
      <c r="D46" s="172"/>
      <c r="E46" s="179" t="s">
        <v>783</v>
      </c>
      <c r="F46" s="180" t="str">
        <f aca="false">J34</f>
        <v>-</v>
      </c>
      <c r="G46" s="180"/>
      <c r="H46" s="8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customFormat="false" ht="21.75" hidden="false" customHeight="true" outlineLevel="0" collapsed="false">
      <c r="C47" s="80"/>
      <c r="D47" s="172"/>
      <c r="E47" s="181" t="s">
        <v>786</v>
      </c>
      <c r="F47" s="182" t="str">
        <f aca="false">J35</f>
        <v>-</v>
      </c>
      <c r="G47" s="182"/>
      <c r="H47" s="8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customFormat="false" ht="21.75" hidden="false" customHeight="true" outlineLevel="0" collapsed="false">
      <c r="C48" s="80"/>
      <c r="D48" s="172"/>
      <c r="E48" s="183" t="s">
        <v>788</v>
      </c>
      <c r="F48" s="184" t="str">
        <f aca="false">J36</f>
        <v>-</v>
      </c>
      <c r="G48" s="184"/>
      <c r="H48" s="83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customFormat="false" ht="53.25" hidden="false" customHeight="true" outlineLevel="0" collapsed="false">
      <c r="C49" s="80"/>
      <c r="D49" s="80"/>
      <c r="E49" s="185" t="s">
        <v>794</v>
      </c>
      <c r="F49" s="186" t="str">
        <f aca="false">IF(COUNT(F41:F48)&gt;0,AVERAGE(F41:F48),"-")</f>
        <v>-</v>
      </c>
      <c r="G49" s="186"/>
      <c r="H49" s="83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</sheetData>
  <mergeCells count="61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5"/>
    <mergeCell ref="E11:E15"/>
    <mergeCell ref="H11:H15"/>
    <mergeCell ref="I11:I15"/>
    <mergeCell ref="J11:J15"/>
    <mergeCell ref="K11:K15"/>
    <mergeCell ref="L11:L15"/>
    <mergeCell ref="B18:B19"/>
    <mergeCell ref="C18:C19"/>
    <mergeCell ref="J18:J19"/>
    <mergeCell ref="B20:B30"/>
    <mergeCell ref="C20:C29"/>
    <mergeCell ref="J20:J30"/>
    <mergeCell ref="D21:D22"/>
    <mergeCell ref="E21:E22"/>
    <mergeCell ref="F21:F22"/>
    <mergeCell ref="G21:G22"/>
    <mergeCell ref="H21:H22"/>
    <mergeCell ref="I21:I22"/>
    <mergeCell ref="K21:K22"/>
    <mergeCell ref="L21:L22"/>
    <mergeCell ref="M21:M22"/>
    <mergeCell ref="D24:D25"/>
    <mergeCell ref="E24:E25"/>
    <mergeCell ref="F24:F25"/>
    <mergeCell ref="G24:G25"/>
    <mergeCell ref="H24:H25"/>
    <mergeCell ref="I24:I25"/>
    <mergeCell ref="K24:K25"/>
    <mergeCell ref="L24:L25"/>
    <mergeCell ref="M24:M25"/>
    <mergeCell ref="B31:B33"/>
    <mergeCell ref="C31:C33"/>
    <mergeCell ref="J31:J33"/>
    <mergeCell ref="B36:B37"/>
    <mergeCell ref="C36:C37"/>
    <mergeCell ref="J36:J37"/>
    <mergeCell ref="E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</mergeCells>
  <conditionalFormatting sqref="G25">
    <cfRule type="cellIs" priority="2" operator="lessThan" aboveAverage="0" equalAverage="0" bottom="0" percent="0" rank="0" text="" dxfId="86">
      <formula>0.9</formula>
    </cfRule>
    <cfRule type="cellIs" priority="3" operator="between" aboveAverage="0" equalAverage="0" bottom="0" percent="0" rank="0" text="" dxfId="87">
      <formula>0.949</formula>
      <formula>0.9</formula>
    </cfRule>
    <cfRule type="cellIs" priority="4" operator="greaterThan" aboveAverage="0" equalAverage="0" bottom="0" percent="0" rank="0" text="" dxfId="88">
      <formula>0.949</formula>
    </cfRule>
  </conditionalFormatting>
  <conditionalFormatting sqref="J20:J30">
    <cfRule type="cellIs" priority="5" operator="greaterThan" aboveAverage="0" equalAverage="0" bottom="0" percent="0" rank="0" text="" dxfId="89">
      <formula>0.949</formula>
    </cfRule>
    <cfRule type="cellIs" priority="6" operator="between" aboveAverage="0" equalAverage="0" bottom="0" percent="0" rank="0" text="" dxfId="90">
      <formula>0.949</formula>
      <formula>0.9</formula>
    </cfRule>
    <cfRule type="cellIs" priority="7" operator="lessThan" aboveAverage="0" equalAverage="0" bottom="0" percent="0" rank="0" text="" dxfId="91">
      <formula>0.9</formula>
    </cfRule>
  </conditionalFormatting>
  <conditionalFormatting sqref="G26:G37 G16:G21 G23:G24">
    <cfRule type="cellIs" priority="8" operator="lessThan" aboveAverage="0" equalAverage="0" bottom="0" percent="0" rank="0" text="" dxfId="92">
      <formula>0.9</formula>
    </cfRule>
    <cfRule type="cellIs" priority="9" operator="between" aboveAverage="0" equalAverage="0" bottom="0" percent="0" rank="0" text="" dxfId="93">
      <formula>0.949</formula>
      <formula>0.9</formula>
    </cfRule>
    <cfRule type="cellIs" priority="10" operator="greaterThan" aboveAverage="0" equalAverage="0" bottom="0" percent="0" rank="0" text="" dxfId="94">
      <formula>0.949</formula>
    </cfRule>
  </conditionalFormatting>
  <conditionalFormatting sqref="J31:J36 J16:J19">
    <cfRule type="cellIs" priority="11" operator="greaterThan" aboveAverage="0" equalAverage="0" bottom="0" percent="0" rank="0" text="" dxfId="95">
      <formula>0.949</formula>
    </cfRule>
    <cfRule type="cellIs" priority="12" operator="between" aboveAverage="0" equalAverage="0" bottom="0" percent="0" rank="0" text="" dxfId="96">
      <formula>0.949</formula>
      <formula>0.9</formula>
    </cfRule>
    <cfRule type="cellIs" priority="13" operator="lessThan" aboveAverage="0" equalAverage="0" bottom="0" percent="0" rank="0" text="" dxfId="97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100" firstPageNumber="1" fitToWidth="1" fitToHeight="0" pageOrder="overThenDown" orientation="portrait" blackAndWhite="false" draft="false" cellComments="none" useFirstPageNumber="tru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rowBreaks count="1" manualBreakCount="1">
    <brk id="82" man="true" max="16383" min="0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T83"/>
  <sheetViews>
    <sheetView showFormulas="false" showGridLines="false" showRowColHeaders="true" showZeros="true" rightToLeft="false" tabSelected="false" showOutlineSymbols="true" defaultGridColor="true" view="pageBreakPreview" topLeftCell="A5" colorId="64" zoomScale="32" zoomScaleNormal="32" zoomScalePageLayoutView="32" workbookViewId="0">
      <selection pane="topLeft" activeCell="AA39" activeCellId="0" sqref="AA39"/>
    </sheetView>
  </sheetViews>
  <sheetFormatPr defaultColWidth="12.7421875" defaultRowHeight="15" zeroHeight="false" outlineLevelRow="0" outlineLevelCol="0"/>
  <cols>
    <col collapsed="false" customWidth="true" hidden="false" outlineLevel="0" max="1" min="1" style="187" width="16"/>
    <col collapsed="false" customWidth="true" hidden="false" outlineLevel="0" max="2" min="2" style="187" width="15.42"/>
    <col collapsed="false" customWidth="true" hidden="false" outlineLevel="0" max="3" min="3" style="187" width="19.14"/>
    <col collapsed="false" customWidth="true" hidden="false" outlineLevel="0" max="17" min="4" style="187" width="10.29"/>
    <col collapsed="false" customWidth="true" hidden="false" outlineLevel="0" max="18" min="18" style="187" width="24"/>
    <col collapsed="false" customWidth="true" hidden="false" outlineLevel="0" max="20" min="19" style="187" width="16.14"/>
    <col collapsed="false" customWidth="true" hidden="false" outlineLevel="0" max="22" min="21" style="187" width="16.71"/>
    <col collapsed="false" customWidth="true" hidden="false" outlineLevel="0" max="23" min="23" style="187" width="12.57"/>
    <col collapsed="false" customWidth="true" hidden="false" outlineLevel="0" max="24" min="24" style="187" width="14.86"/>
    <col collapsed="false" customWidth="true" hidden="false" outlineLevel="0" max="32" min="25" style="187" width="12.57"/>
    <col collapsed="false" customWidth="true" hidden="false" outlineLevel="0" max="33" min="33" style="187" width="21.57"/>
    <col collapsed="false" customWidth="true" hidden="false" outlineLevel="0" max="34" min="34" style="187" width="48.01"/>
    <col collapsed="false" customWidth="true" hidden="false" outlineLevel="0" max="35" min="35" style="187" width="54.42"/>
    <col collapsed="false" customWidth="true" hidden="false" outlineLevel="0" max="36" min="36" style="187" width="15.42"/>
    <col collapsed="false" customWidth="true" hidden="false" outlineLevel="0" max="37" min="37" style="187" width="38.14"/>
    <col collapsed="false" customWidth="true" hidden="false" outlineLevel="0" max="254" min="38" style="187" width="11.3"/>
  </cols>
  <sheetData>
    <row r="1" s="190" customFormat="true" ht="51.75" hidden="false" customHeight="true" outlineLevel="0" collapsed="false">
      <c r="A1" s="71"/>
      <c r="B1" s="71"/>
      <c r="C1" s="71"/>
      <c r="D1" s="188" t="s">
        <v>795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361" t="s">
        <v>796</v>
      </c>
      <c r="AI1" s="361"/>
      <c r="AJ1" s="361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361" t="s">
        <v>2</v>
      </c>
      <c r="AI2" s="361"/>
      <c r="AJ2" s="361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361" t="s">
        <v>5</v>
      </c>
      <c r="AI3" s="361"/>
      <c r="AJ3" s="361"/>
    </row>
    <row r="4" s="649" customFormat="true" ht="42" hidden="false" customHeight="true" outlineLevel="0" collapsed="false">
      <c r="A4" s="193"/>
      <c r="B4" s="193"/>
      <c r="C4" s="191" t="s">
        <v>797</v>
      </c>
      <c r="D4" s="192" t="str">
        <f aca="false">Cab!D6</f>
        <v>CABALLEROS</v>
      </c>
      <c r="E4" s="192"/>
      <c r="F4" s="191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4" t="s">
        <v>798</v>
      </c>
      <c r="S4" s="194"/>
      <c r="T4" s="194"/>
      <c r="U4" s="194"/>
      <c r="V4" s="195"/>
      <c r="W4" s="196" t="n">
        <v>517</v>
      </c>
      <c r="X4" s="196"/>
      <c r="Y4" s="196"/>
      <c r="Z4" s="196"/>
      <c r="AA4" s="193"/>
      <c r="AB4" s="193"/>
      <c r="AC4" s="198" t="s">
        <v>713</v>
      </c>
      <c r="AD4" s="198"/>
      <c r="AE4" s="198"/>
      <c r="AF4" s="198"/>
      <c r="AG4" s="738"/>
      <c r="AH4" s="364"/>
      <c r="AI4" s="200"/>
      <c r="AJ4" s="200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  <c r="BN4" s="193"/>
      <c r="BO4" s="193"/>
      <c r="BP4" s="193"/>
      <c r="BQ4" s="193"/>
      <c r="BR4" s="193"/>
      <c r="BS4" s="193"/>
      <c r="BT4" s="193"/>
      <c r="BU4" s="193"/>
      <c r="BV4" s="193"/>
      <c r="BW4" s="193"/>
      <c r="BX4" s="193"/>
      <c r="BY4" s="193"/>
      <c r="BZ4" s="193"/>
      <c r="CA4" s="193"/>
      <c r="CB4" s="193"/>
      <c r="CC4" s="193"/>
      <c r="CD4" s="193"/>
      <c r="CE4" s="193"/>
      <c r="CF4" s="193"/>
      <c r="CG4" s="193"/>
      <c r="CH4" s="193"/>
      <c r="CI4" s="193"/>
      <c r="CJ4" s="193"/>
      <c r="CK4" s="193"/>
      <c r="CL4" s="193"/>
      <c r="CM4" s="193"/>
      <c r="CN4" s="193"/>
      <c r="CO4" s="193"/>
      <c r="CP4" s="193"/>
      <c r="CQ4" s="193"/>
      <c r="CR4" s="193"/>
      <c r="CS4" s="193"/>
      <c r="CT4" s="193"/>
      <c r="CU4" s="193"/>
      <c r="CV4" s="193"/>
      <c r="CW4" s="193"/>
      <c r="CX4" s="193"/>
      <c r="CY4" s="193"/>
      <c r="CZ4" s="193"/>
      <c r="DA4" s="193"/>
      <c r="DB4" s="193"/>
      <c r="DC4" s="193"/>
      <c r="DD4" s="193"/>
      <c r="DE4" s="193"/>
      <c r="DF4" s="193"/>
      <c r="DG4" s="193"/>
      <c r="DH4" s="193"/>
      <c r="DI4" s="193"/>
      <c r="DJ4" s="193"/>
      <c r="DK4" s="193"/>
      <c r="DL4" s="193"/>
      <c r="DM4" s="193"/>
      <c r="DN4" s="193"/>
      <c r="DO4" s="193"/>
      <c r="DP4" s="193"/>
      <c r="DQ4" s="193"/>
      <c r="DR4" s="193"/>
      <c r="DS4" s="193"/>
      <c r="DT4" s="193"/>
      <c r="DU4" s="193"/>
      <c r="DV4" s="193"/>
      <c r="DW4" s="193"/>
      <c r="DX4" s="193"/>
      <c r="DY4" s="193"/>
      <c r="DZ4" s="193"/>
      <c r="EA4" s="193"/>
      <c r="EB4" s="193"/>
      <c r="EC4" s="193"/>
      <c r="ED4" s="193"/>
      <c r="EE4" s="193"/>
      <c r="EF4" s="193"/>
      <c r="EG4" s="193"/>
      <c r="EH4" s="193"/>
      <c r="EI4" s="193"/>
      <c r="EJ4" s="193"/>
      <c r="EK4" s="193"/>
      <c r="EL4" s="193"/>
      <c r="EM4" s="193"/>
      <c r="EN4" s="193"/>
      <c r="EO4" s="193"/>
      <c r="EP4" s="193"/>
      <c r="EQ4" s="193"/>
      <c r="ER4" s="193"/>
      <c r="ES4" s="193"/>
      <c r="ET4" s="193"/>
      <c r="EU4" s="193"/>
      <c r="EV4" s="193"/>
      <c r="EW4" s="193"/>
      <c r="EX4" s="193"/>
      <c r="EY4" s="193"/>
      <c r="EZ4" s="193"/>
      <c r="FA4" s="193"/>
      <c r="FB4" s="193"/>
      <c r="FC4" s="193"/>
      <c r="FD4" s="193"/>
      <c r="FE4" s="193"/>
      <c r="FF4" s="193"/>
      <c r="FG4" s="193"/>
      <c r="FH4" s="193"/>
      <c r="FI4" s="193"/>
      <c r="FJ4" s="193"/>
      <c r="FK4" s="193"/>
      <c r="FL4" s="193"/>
      <c r="FM4" s="193"/>
      <c r="FN4" s="193"/>
      <c r="FO4" s="193"/>
      <c r="FP4" s="193"/>
      <c r="FQ4" s="193"/>
      <c r="FR4" s="193"/>
      <c r="FS4" s="193"/>
      <c r="FT4" s="193"/>
      <c r="FU4" s="193"/>
      <c r="FV4" s="193"/>
      <c r="FW4" s="193"/>
      <c r="FX4" s="193"/>
      <c r="FY4" s="193"/>
      <c r="FZ4" s="193"/>
      <c r="GA4" s="193"/>
      <c r="GB4" s="193"/>
      <c r="GC4" s="193"/>
      <c r="GD4" s="193"/>
      <c r="GE4" s="193"/>
      <c r="GF4" s="193"/>
      <c r="GG4" s="193"/>
      <c r="GH4" s="193"/>
      <c r="GI4" s="193"/>
      <c r="GJ4" s="193"/>
      <c r="GK4" s="193"/>
      <c r="GL4" s="193"/>
      <c r="GM4" s="193"/>
      <c r="GN4" s="193"/>
      <c r="GO4" s="193"/>
      <c r="GP4" s="193"/>
      <c r="GQ4" s="193"/>
      <c r="GR4" s="193"/>
      <c r="GS4" s="193"/>
      <c r="GT4" s="193"/>
      <c r="GU4" s="193"/>
      <c r="GV4" s="193"/>
      <c r="GW4" s="193"/>
      <c r="GX4" s="193"/>
      <c r="GY4" s="193"/>
      <c r="GZ4" s="193"/>
      <c r="HA4" s="193"/>
      <c r="HB4" s="193"/>
      <c r="HC4" s="193"/>
      <c r="HD4" s="193"/>
      <c r="HE4" s="193"/>
      <c r="HF4" s="193"/>
      <c r="HG4" s="193"/>
      <c r="HH4" s="193"/>
      <c r="HI4" s="193"/>
      <c r="HJ4" s="193"/>
      <c r="HK4" s="193"/>
      <c r="HL4" s="193"/>
      <c r="HM4" s="193"/>
      <c r="HN4" s="193"/>
      <c r="HO4" s="193"/>
      <c r="HP4" s="193"/>
      <c r="HQ4" s="193"/>
      <c r="HR4" s="193"/>
      <c r="HS4" s="193"/>
      <c r="HT4" s="193"/>
      <c r="HU4" s="193"/>
      <c r="HV4" s="193"/>
      <c r="HW4" s="193"/>
      <c r="HX4" s="193"/>
      <c r="HY4" s="193"/>
      <c r="HZ4" s="193"/>
      <c r="IA4" s="193"/>
      <c r="IB4" s="193"/>
      <c r="IC4" s="193"/>
      <c r="ID4" s="193"/>
      <c r="IE4" s="193"/>
      <c r="IF4" s="193"/>
      <c r="IG4" s="193"/>
      <c r="IH4" s="193"/>
      <c r="II4" s="193"/>
      <c r="IJ4" s="193"/>
      <c r="IK4" s="193"/>
      <c r="IL4" s="193"/>
      <c r="IM4" s="193"/>
      <c r="IN4" s="193"/>
      <c r="IO4" s="193"/>
      <c r="IP4" s="193"/>
      <c r="IQ4" s="193"/>
      <c r="IR4" s="193"/>
      <c r="IS4" s="193"/>
      <c r="IT4" s="193"/>
    </row>
    <row r="5" s="649" customFormat="true" ht="24" hidden="false" customHeight="true" outlineLevel="0" collapsed="false">
      <c r="A5" s="193"/>
      <c r="B5" s="193"/>
      <c r="C5" s="201" t="s">
        <v>799</v>
      </c>
      <c r="D5" s="192" t="str">
        <f aca="false">Cab!D7</f>
        <v>Rosario García V.</v>
      </c>
      <c r="E5" s="192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4" t="s">
        <v>800</v>
      </c>
      <c r="S5" s="194"/>
      <c r="T5" s="194"/>
      <c r="U5" s="194"/>
      <c r="V5" s="195"/>
      <c r="W5" s="202" t="n">
        <f aca="false">Cab!F15</f>
        <v>0</v>
      </c>
      <c r="X5" s="202"/>
      <c r="Y5" s="202"/>
      <c r="Z5" s="202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  <c r="BM5" s="193"/>
      <c r="BN5" s="193"/>
      <c r="BO5" s="193"/>
      <c r="BP5" s="193"/>
      <c r="BQ5" s="193"/>
      <c r="BR5" s="193"/>
      <c r="BS5" s="193"/>
      <c r="BT5" s="193"/>
      <c r="BU5" s="193"/>
      <c r="BV5" s="193"/>
      <c r="BW5" s="193"/>
      <c r="BX5" s="193"/>
      <c r="BY5" s="193"/>
      <c r="BZ5" s="193"/>
      <c r="CA5" s="193"/>
      <c r="CB5" s="193"/>
      <c r="CC5" s="193"/>
      <c r="CD5" s="193"/>
      <c r="CE5" s="193"/>
      <c r="CF5" s="193"/>
      <c r="CG5" s="193"/>
      <c r="CH5" s="193"/>
      <c r="CI5" s="193"/>
      <c r="CJ5" s="193"/>
      <c r="CK5" s="193"/>
      <c r="CL5" s="193"/>
      <c r="CM5" s="193"/>
      <c r="CN5" s="193"/>
      <c r="CO5" s="193"/>
      <c r="CP5" s="193"/>
      <c r="CQ5" s="193"/>
      <c r="CR5" s="193"/>
      <c r="CS5" s="193"/>
      <c r="CT5" s="193"/>
      <c r="CU5" s="193"/>
      <c r="CV5" s="193"/>
      <c r="CW5" s="193"/>
      <c r="CX5" s="193"/>
      <c r="CY5" s="193"/>
      <c r="CZ5" s="193"/>
      <c r="DA5" s="193"/>
      <c r="DB5" s="193"/>
      <c r="DC5" s="193"/>
      <c r="DD5" s="193"/>
      <c r="DE5" s="193"/>
      <c r="DF5" s="193"/>
      <c r="DG5" s="193"/>
      <c r="DH5" s="193"/>
      <c r="DI5" s="193"/>
      <c r="DJ5" s="193"/>
      <c r="DK5" s="193"/>
      <c r="DL5" s="193"/>
      <c r="DM5" s="193"/>
      <c r="DN5" s="193"/>
      <c r="DO5" s="193"/>
      <c r="DP5" s="193"/>
      <c r="DQ5" s="193"/>
      <c r="DR5" s="193"/>
      <c r="DS5" s="193"/>
      <c r="DT5" s="193"/>
      <c r="DU5" s="193"/>
      <c r="DV5" s="193"/>
      <c r="DW5" s="193"/>
      <c r="DX5" s="193"/>
      <c r="DY5" s="193"/>
      <c r="DZ5" s="193"/>
      <c r="EA5" s="193"/>
      <c r="EB5" s="193"/>
      <c r="EC5" s="193"/>
      <c r="ED5" s="193"/>
      <c r="EE5" s="193"/>
      <c r="EF5" s="193"/>
      <c r="EG5" s="193"/>
      <c r="EH5" s="193"/>
      <c r="EI5" s="193"/>
      <c r="EJ5" s="193"/>
      <c r="EK5" s="193"/>
      <c r="EL5" s="193"/>
      <c r="EM5" s="193"/>
      <c r="EN5" s="193"/>
      <c r="EO5" s="193"/>
      <c r="EP5" s="193"/>
      <c r="EQ5" s="193"/>
      <c r="ER5" s="193"/>
      <c r="ES5" s="193"/>
      <c r="ET5" s="193"/>
      <c r="EU5" s="193"/>
      <c r="EV5" s="193"/>
      <c r="EW5" s="193"/>
      <c r="EX5" s="193"/>
      <c r="EY5" s="193"/>
      <c r="EZ5" s="193"/>
      <c r="FA5" s="193"/>
      <c r="FB5" s="193"/>
      <c r="FC5" s="193"/>
      <c r="FD5" s="193"/>
      <c r="FE5" s="193"/>
      <c r="FF5" s="193"/>
      <c r="FG5" s="193"/>
      <c r="FH5" s="193"/>
      <c r="FI5" s="193"/>
      <c r="FJ5" s="193"/>
      <c r="FK5" s="193"/>
      <c r="FL5" s="193"/>
      <c r="FM5" s="193"/>
      <c r="FN5" s="193"/>
      <c r="FO5" s="193"/>
      <c r="FP5" s="193"/>
      <c r="FQ5" s="193"/>
      <c r="FR5" s="193"/>
      <c r="FS5" s="193"/>
      <c r="FT5" s="193"/>
      <c r="FU5" s="193"/>
      <c r="FV5" s="193"/>
      <c r="FW5" s="193"/>
      <c r="FX5" s="193"/>
      <c r="FY5" s="193"/>
      <c r="FZ5" s="193"/>
      <c r="GA5" s="193"/>
      <c r="GB5" s="193"/>
      <c r="GC5" s="193"/>
      <c r="GD5" s="193"/>
      <c r="GE5" s="193"/>
      <c r="GF5" s="193"/>
      <c r="GG5" s="193"/>
      <c r="GH5" s="193"/>
      <c r="GI5" s="193"/>
      <c r="GJ5" s="193"/>
      <c r="GK5" s="193"/>
      <c r="GL5" s="193"/>
      <c r="GM5" s="193"/>
      <c r="GN5" s="193"/>
      <c r="GO5" s="193"/>
      <c r="GP5" s="193"/>
      <c r="GQ5" s="193"/>
      <c r="GR5" s="193"/>
      <c r="GS5" s="193"/>
      <c r="GT5" s="193"/>
      <c r="GU5" s="193"/>
      <c r="GV5" s="193"/>
      <c r="GW5" s="193"/>
      <c r="GX5" s="193"/>
      <c r="GY5" s="193"/>
      <c r="GZ5" s="193"/>
      <c r="HA5" s="193"/>
      <c r="HB5" s="193"/>
      <c r="HC5" s="193"/>
      <c r="HD5" s="193"/>
      <c r="HE5" s="193"/>
      <c r="HF5" s="193"/>
      <c r="HG5" s="193"/>
      <c r="HH5" s="193"/>
      <c r="HI5" s="193"/>
      <c r="HJ5" s="193"/>
      <c r="HK5" s="193"/>
      <c r="HL5" s="193"/>
      <c r="HM5" s="193"/>
      <c r="HN5" s="193"/>
      <c r="HO5" s="193"/>
      <c r="HP5" s="193"/>
      <c r="HQ5" s="193"/>
      <c r="HR5" s="193"/>
      <c r="HS5" s="193"/>
      <c r="HT5" s="193"/>
      <c r="HU5" s="193"/>
      <c r="HV5" s="193"/>
      <c r="HW5" s="193"/>
      <c r="HX5" s="193"/>
      <c r="HY5" s="193"/>
      <c r="HZ5" s="193"/>
      <c r="IA5" s="193"/>
      <c r="IB5" s="193"/>
      <c r="IC5" s="193"/>
      <c r="ID5" s="193"/>
      <c r="IE5" s="193"/>
      <c r="IF5" s="193"/>
      <c r="IG5" s="193"/>
      <c r="IH5" s="193"/>
      <c r="II5" s="193"/>
      <c r="IJ5" s="193"/>
      <c r="IK5" s="193"/>
      <c r="IL5" s="193"/>
      <c r="IM5" s="193"/>
      <c r="IN5" s="193"/>
      <c r="IO5" s="193"/>
      <c r="IP5" s="193"/>
      <c r="IQ5" s="193"/>
      <c r="IR5" s="193"/>
      <c r="IS5" s="193"/>
      <c r="IT5" s="193"/>
    </row>
    <row r="6" s="195" customFormat="true" ht="24" hidden="false" customHeight="true" outlineLevel="0" collapsed="false">
      <c r="A6" s="193"/>
      <c r="B6" s="193"/>
      <c r="C6" s="193"/>
      <c r="D6" s="193"/>
      <c r="E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4" t="s">
        <v>801</v>
      </c>
      <c r="S6" s="194"/>
      <c r="T6" s="194"/>
      <c r="U6" s="194"/>
      <c r="V6" s="193"/>
      <c r="W6" s="202" t="n">
        <f aca="false">B32</f>
        <v>4888</v>
      </c>
      <c r="X6" s="202"/>
      <c r="Y6" s="202"/>
      <c r="Z6" s="202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3"/>
      <c r="BK6" s="193"/>
      <c r="BL6" s="193"/>
      <c r="BM6" s="193"/>
      <c r="BN6" s="193"/>
      <c r="BO6" s="193"/>
      <c r="BP6" s="193"/>
      <c r="BQ6" s="193"/>
      <c r="BR6" s="193"/>
      <c r="BS6" s="193"/>
      <c r="BT6" s="193"/>
      <c r="BU6" s="193"/>
      <c r="BV6" s="193"/>
      <c r="BW6" s="193"/>
      <c r="BX6" s="193"/>
      <c r="BY6" s="193"/>
      <c r="BZ6" s="193"/>
      <c r="CA6" s="193"/>
      <c r="CB6" s="193"/>
      <c r="CC6" s="193"/>
      <c r="CD6" s="193"/>
      <c r="CE6" s="193"/>
      <c r="CF6" s="193"/>
      <c r="CG6" s="193"/>
      <c r="CH6" s="193"/>
      <c r="CI6" s="193"/>
      <c r="CJ6" s="193"/>
      <c r="CK6" s="193"/>
      <c r="CL6" s="193"/>
      <c r="CM6" s="193"/>
      <c r="CN6" s="193"/>
      <c r="CO6" s="193"/>
      <c r="CP6" s="193"/>
      <c r="CQ6" s="193"/>
      <c r="CR6" s="193"/>
      <c r="CS6" s="193"/>
      <c r="CT6" s="193"/>
      <c r="CU6" s="193"/>
      <c r="CV6" s="193"/>
      <c r="CW6" s="193"/>
      <c r="CX6" s="193"/>
      <c r="CY6" s="193"/>
      <c r="CZ6" s="193"/>
      <c r="DA6" s="193"/>
      <c r="DB6" s="193"/>
      <c r="DC6" s="193"/>
      <c r="DD6" s="193"/>
      <c r="DE6" s="193"/>
      <c r="DF6" s="193"/>
      <c r="DG6" s="193"/>
      <c r="DH6" s="193"/>
      <c r="DI6" s="193"/>
      <c r="DJ6" s="193"/>
      <c r="DK6" s="193"/>
      <c r="DL6" s="193"/>
      <c r="DM6" s="193"/>
      <c r="DN6" s="193"/>
      <c r="DO6" s="193"/>
      <c r="DP6" s="193"/>
      <c r="DQ6" s="193"/>
      <c r="DR6" s="193"/>
      <c r="DS6" s="193"/>
      <c r="DT6" s="193"/>
      <c r="DU6" s="193"/>
      <c r="DV6" s="193"/>
      <c r="DW6" s="193"/>
      <c r="DX6" s="193"/>
      <c r="DY6" s="193"/>
      <c r="DZ6" s="193"/>
      <c r="EA6" s="193"/>
      <c r="EB6" s="193"/>
      <c r="EC6" s="193"/>
      <c r="ED6" s="193"/>
      <c r="EE6" s="193"/>
      <c r="EF6" s="193"/>
      <c r="EG6" s="193"/>
      <c r="EH6" s="193"/>
      <c r="EI6" s="193"/>
      <c r="EJ6" s="193"/>
      <c r="EK6" s="193"/>
      <c r="EL6" s="193"/>
      <c r="EM6" s="193"/>
      <c r="EN6" s="193"/>
      <c r="EO6" s="193"/>
      <c r="EP6" s="193"/>
      <c r="EQ6" s="193"/>
      <c r="ER6" s="193"/>
      <c r="ES6" s="193"/>
      <c r="ET6" s="193"/>
      <c r="EU6" s="193"/>
      <c r="EV6" s="193"/>
      <c r="EW6" s="193"/>
      <c r="EX6" s="193"/>
      <c r="EY6" s="193"/>
      <c r="EZ6" s="193"/>
      <c r="FA6" s="193"/>
      <c r="FB6" s="193"/>
      <c r="FC6" s="193"/>
      <c r="FD6" s="193"/>
      <c r="FE6" s="193"/>
      <c r="FF6" s="193"/>
      <c r="FG6" s="193"/>
      <c r="FH6" s="193"/>
      <c r="FI6" s="193"/>
      <c r="FJ6" s="193"/>
      <c r="FK6" s="193"/>
      <c r="FL6" s="193"/>
      <c r="FM6" s="193"/>
      <c r="FN6" s="193"/>
      <c r="FO6" s="193"/>
      <c r="FP6" s="193"/>
      <c r="FQ6" s="193"/>
      <c r="FR6" s="193"/>
      <c r="FS6" s="193"/>
      <c r="FT6" s="193"/>
      <c r="FU6" s="193"/>
      <c r="FV6" s="193"/>
      <c r="FW6" s="193"/>
      <c r="FX6" s="193"/>
      <c r="FY6" s="193"/>
      <c r="FZ6" s="193"/>
      <c r="GA6" s="193"/>
      <c r="GB6" s="193"/>
      <c r="GC6" s="193"/>
      <c r="GD6" s="193"/>
      <c r="GE6" s="193"/>
      <c r="GF6" s="193"/>
      <c r="GG6" s="193"/>
      <c r="GH6" s="193"/>
      <c r="GI6" s="193"/>
      <c r="GJ6" s="193"/>
      <c r="GK6" s="193"/>
      <c r="GL6" s="193"/>
      <c r="GM6" s="193"/>
      <c r="GN6" s="193"/>
      <c r="GO6" s="193"/>
      <c r="GP6" s="193"/>
      <c r="GQ6" s="193"/>
      <c r="GR6" s="193"/>
      <c r="GS6" s="193"/>
      <c r="GT6" s="193"/>
      <c r="GU6" s="193"/>
      <c r="GV6" s="193"/>
      <c r="GW6" s="193"/>
      <c r="GX6" s="193"/>
      <c r="GY6" s="193"/>
      <c r="GZ6" s="193"/>
      <c r="HA6" s="193"/>
      <c r="HB6" s="193"/>
      <c r="HC6" s="193"/>
      <c r="HD6" s="193"/>
      <c r="HE6" s="193"/>
      <c r="HF6" s="193"/>
      <c r="HG6" s="193"/>
      <c r="HH6" s="193"/>
      <c r="HI6" s="193"/>
      <c r="HJ6" s="193"/>
      <c r="HK6" s="193"/>
      <c r="HL6" s="193"/>
      <c r="HM6" s="193"/>
      <c r="HN6" s="193"/>
      <c r="HO6" s="193"/>
      <c r="HP6" s="193"/>
      <c r="HQ6" s="193"/>
      <c r="HR6" s="193"/>
      <c r="HS6" s="193"/>
      <c r="HT6" s="193"/>
      <c r="HU6" s="193"/>
      <c r="HV6" s="193"/>
      <c r="HW6" s="193"/>
      <c r="HX6" s="193"/>
      <c r="HY6" s="193"/>
      <c r="HZ6" s="193"/>
      <c r="IA6" s="193"/>
      <c r="IB6" s="193"/>
      <c r="IC6" s="193"/>
      <c r="ID6" s="193"/>
      <c r="IE6" s="193"/>
      <c r="IF6" s="193"/>
      <c r="IG6" s="193"/>
      <c r="IH6" s="193"/>
      <c r="II6" s="193"/>
      <c r="IJ6" s="193"/>
      <c r="IK6" s="193"/>
      <c r="IL6" s="193"/>
      <c r="IM6" s="193"/>
      <c r="IN6" s="193"/>
      <c r="IO6" s="193"/>
      <c r="IP6" s="193"/>
      <c r="IQ6" s="193"/>
      <c r="IR6" s="193"/>
      <c r="IS6" s="193"/>
      <c r="IT6" s="193"/>
    </row>
    <row r="7" customFormat="false" ht="21.75" hidden="false" customHeight="true" outlineLevel="0" collapsed="false">
      <c r="C7" s="569"/>
      <c r="D7" s="570" t="s">
        <v>802</v>
      </c>
      <c r="E7" s="570"/>
      <c r="F7" s="570"/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570"/>
      <c r="S7" s="571" t="s">
        <v>803</v>
      </c>
      <c r="T7" s="571"/>
      <c r="U7" s="571"/>
      <c r="V7" s="571"/>
      <c r="W7" s="571"/>
      <c r="X7" s="571"/>
      <c r="Y7" s="571"/>
      <c r="Z7" s="571"/>
      <c r="AA7" s="571"/>
      <c r="AB7" s="571"/>
      <c r="AC7" s="571"/>
      <c r="AD7" s="571"/>
      <c r="AE7" s="571"/>
      <c r="AF7" s="571"/>
      <c r="AG7" s="572"/>
      <c r="AH7" s="572"/>
    </row>
    <row r="8" s="215" customFormat="true" ht="174" hidden="false" customHeight="true" outlineLevel="0" collapsed="false">
      <c r="A8" s="210" t="s">
        <v>9</v>
      </c>
      <c r="B8" s="211" t="s">
        <v>804</v>
      </c>
      <c r="C8" s="212" t="s">
        <v>805</v>
      </c>
      <c r="D8" s="213" t="s">
        <v>87</v>
      </c>
      <c r="E8" s="213" t="s">
        <v>806</v>
      </c>
      <c r="F8" s="213" t="s">
        <v>807</v>
      </c>
      <c r="G8" s="213" t="s">
        <v>808</v>
      </c>
      <c r="H8" s="213" t="s">
        <v>809</v>
      </c>
      <c r="I8" s="213" t="s">
        <v>810</v>
      </c>
      <c r="J8" s="213" t="s">
        <v>811</v>
      </c>
      <c r="K8" s="213" t="s">
        <v>812</v>
      </c>
      <c r="L8" s="213" t="s">
        <v>813</v>
      </c>
      <c r="M8" s="213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213" t="s">
        <v>819</v>
      </c>
      <c r="S8" s="214" t="s">
        <v>820</v>
      </c>
      <c r="T8" s="214" t="s">
        <v>821</v>
      </c>
      <c r="U8" s="214" t="s">
        <v>822</v>
      </c>
      <c r="V8" s="214" t="s">
        <v>92</v>
      </c>
      <c r="W8" s="214" t="s">
        <v>823</v>
      </c>
      <c r="X8" s="214" t="s">
        <v>824</v>
      </c>
      <c r="Y8" s="214" t="s">
        <v>825</v>
      </c>
      <c r="Z8" s="214" t="s">
        <v>826</v>
      </c>
      <c r="AA8" s="214" t="s">
        <v>827</v>
      </c>
      <c r="AB8" s="214" t="s">
        <v>828</v>
      </c>
      <c r="AC8" s="214" t="s">
        <v>829</v>
      </c>
      <c r="AD8" s="214" t="s">
        <v>830</v>
      </c>
      <c r="AE8" s="214" t="s">
        <v>831</v>
      </c>
      <c r="AF8" s="214" t="s">
        <v>832</v>
      </c>
      <c r="AG8" s="210" t="s">
        <v>833</v>
      </c>
      <c r="AH8" s="210" t="s">
        <v>834</v>
      </c>
      <c r="AI8" s="187"/>
      <c r="AJ8" s="187"/>
      <c r="AK8" s="187"/>
    </row>
    <row r="9" s="508" customFormat="true" ht="30" hidden="false" customHeight="true" outlineLevel="0" collapsed="false">
      <c r="A9" s="216" t="n">
        <v>48</v>
      </c>
      <c r="B9" s="216" t="n">
        <v>520</v>
      </c>
      <c r="C9" s="216" t="n">
        <v>520</v>
      </c>
      <c r="D9" s="216" t="n">
        <v>0</v>
      </c>
      <c r="E9" s="216" t="n">
        <v>0</v>
      </c>
      <c r="F9" s="216" t="n">
        <v>0</v>
      </c>
      <c r="G9" s="216" t="n">
        <v>0</v>
      </c>
      <c r="H9" s="216" t="n">
        <v>0</v>
      </c>
      <c r="I9" s="216" t="n">
        <v>0</v>
      </c>
      <c r="J9" s="216" t="n">
        <v>0</v>
      </c>
      <c r="K9" s="216" t="n">
        <v>0</v>
      </c>
      <c r="L9" s="216" t="n">
        <v>0</v>
      </c>
      <c r="M9" s="216" t="n">
        <v>0</v>
      </c>
      <c r="N9" s="216" t="n">
        <v>0</v>
      </c>
      <c r="O9" s="216" t="n">
        <v>0</v>
      </c>
      <c r="P9" s="216" t="n">
        <v>0</v>
      </c>
      <c r="Q9" s="216" t="n">
        <v>0</v>
      </c>
      <c r="R9" s="505" t="n">
        <f aca="false">($W$4*(SUM(D9:Q9)))</f>
        <v>0</v>
      </c>
      <c r="S9" s="216" t="n">
        <f aca="false">IFERROR(SUMIF('Exhibiciones '!$E$5:$E$550,A9,'Exhibiciones '!$AF$5:$AF$550),"")</f>
        <v>0</v>
      </c>
      <c r="T9" s="216" t="n">
        <f aca="false">IFERROR(SUMIF('Exhibiciones '!$E$5:$E$550,A9,'Exhibiciones '!$AG$5:$AG$550),"-")</f>
        <v>0</v>
      </c>
      <c r="U9" s="216" t="n">
        <v>0</v>
      </c>
      <c r="V9" s="216" t="n">
        <v>0</v>
      </c>
      <c r="W9" s="216" t="n">
        <v>0</v>
      </c>
      <c r="X9" s="216" t="n">
        <v>0</v>
      </c>
      <c r="Y9" s="216" t="n">
        <v>0</v>
      </c>
      <c r="Z9" s="216" t="n">
        <v>0</v>
      </c>
      <c r="AA9" s="216" t="n">
        <v>0</v>
      </c>
      <c r="AB9" s="216" t="n">
        <v>0</v>
      </c>
      <c r="AC9" s="216" t="n">
        <v>0</v>
      </c>
      <c r="AD9" s="216" t="n">
        <v>0</v>
      </c>
      <c r="AE9" s="216" t="n">
        <v>0</v>
      </c>
      <c r="AF9" s="216" t="n">
        <v>0</v>
      </c>
      <c r="AG9" s="216" t="n">
        <v>143199</v>
      </c>
      <c r="AH9" s="575" t="str">
        <f aca="false">IFERROR(VLOOKUP(AG9,'Plantilla y Concentrado'!$B$4:$C$677,2,0),"")</f>
        <v>Hernandez Mendoza Leticia</v>
      </c>
      <c r="AK9" s="739"/>
      <c r="AL9" s="740"/>
      <c r="AN9" s="741"/>
      <c r="AO9" s="741"/>
      <c r="AP9" s="741"/>
      <c r="AQ9" s="741"/>
      <c r="AR9" s="507"/>
    </row>
    <row r="10" s="508" customFormat="true" ht="30" hidden="false" customHeight="true" outlineLevel="0" collapsed="false">
      <c r="A10" s="220" t="n">
        <v>49</v>
      </c>
      <c r="B10" s="220" t="n">
        <v>467</v>
      </c>
      <c r="C10" s="220" t="n">
        <v>463</v>
      </c>
      <c r="D10" s="220" t="n">
        <v>0</v>
      </c>
      <c r="E10" s="220" t="n">
        <v>0</v>
      </c>
      <c r="F10" s="220" t="n">
        <v>0</v>
      </c>
      <c r="G10" s="220" t="n">
        <v>0</v>
      </c>
      <c r="H10" s="220" t="n">
        <v>0</v>
      </c>
      <c r="I10" s="220" t="n">
        <v>0</v>
      </c>
      <c r="J10" s="220" t="n">
        <v>0</v>
      </c>
      <c r="K10" s="220" t="n">
        <v>0</v>
      </c>
      <c r="L10" s="220" t="n">
        <v>0</v>
      </c>
      <c r="M10" s="220" t="n">
        <v>0</v>
      </c>
      <c r="N10" s="220" t="n">
        <v>0</v>
      </c>
      <c r="O10" s="220" t="n">
        <v>0</v>
      </c>
      <c r="P10" s="220" t="n">
        <v>0</v>
      </c>
      <c r="Q10" s="220" t="n">
        <v>0</v>
      </c>
      <c r="R10" s="509" t="n">
        <f aca="false">($W$4*(SUM(D10:Q10)))</f>
        <v>0</v>
      </c>
      <c r="S10" s="220" t="n">
        <f aca="false">IFERROR(SUMIF('Exhibiciones '!$E$5:$E$550,A10,'Exhibiciones '!$AF$5:$AF$550),"")</f>
        <v>0</v>
      </c>
      <c r="T10" s="220" t="n">
        <f aca="false">IFERROR(SUMIF('Exhibiciones '!$E$5:$E$550,A10,'Exhibiciones '!$AG$5:$AG$550),"-")</f>
        <v>0</v>
      </c>
      <c r="U10" s="220" t="n">
        <v>0</v>
      </c>
      <c r="V10" s="220" t="n">
        <v>0</v>
      </c>
      <c r="W10" s="220" t="n">
        <v>0</v>
      </c>
      <c r="X10" s="220" t="n">
        <v>0</v>
      </c>
      <c r="Y10" s="220" t="n">
        <v>0</v>
      </c>
      <c r="Z10" s="220" t="n">
        <v>0</v>
      </c>
      <c r="AA10" s="220" t="n">
        <v>0</v>
      </c>
      <c r="AB10" s="220" t="n">
        <v>0</v>
      </c>
      <c r="AC10" s="220" t="n">
        <v>0</v>
      </c>
      <c r="AD10" s="220" t="n">
        <v>0</v>
      </c>
      <c r="AE10" s="220" t="n">
        <v>0</v>
      </c>
      <c r="AF10" s="220" t="n">
        <v>0</v>
      </c>
      <c r="AG10" s="220" t="n">
        <v>137339</v>
      </c>
      <c r="AH10" s="578" t="str">
        <f aca="false">IFERROR(VLOOKUP(AG10,'Plantilla y Concentrado'!$B$4:$C$677,2,0),"")</f>
        <v>Nicolas De German Nadia Ivonne</v>
      </c>
      <c r="AK10" s="739"/>
      <c r="AL10" s="740"/>
      <c r="AN10" s="741"/>
      <c r="AO10" s="741"/>
      <c r="AP10" s="741"/>
      <c r="AQ10" s="741"/>
      <c r="AR10" s="507"/>
    </row>
    <row r="11" s="508" customFormat="true" ht="30" hidden="false" customHeight="true" outlineLevel="0" collapsed="false">
      <c r="A11" s="216" t="n">
        <v>50</v>
      </c>
      <c r="B11" s="216" t="n">
        <v>587</v>
      </c>
      <c r="C11" s="216" t="n">
        <v>587</v>
      </c>
      <c r="D11" s="216" t="n">
        <v>0</v>
      </c>
      <c r="E11" s="216" t="n">
        <v>0</v>
      </c>
      <c r="F11" s="216" t="n">
        <v>0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0</v>
      </c>
      <c r="L11" s="216" t="n">
        <v>0</v>
      </c>
      <c r="M11" s="216" t="n">
        <v>0</v>
      </c>
      <c r="N11" s="216" t="n">
        <v>0</v>
      </c>
      <c r="O11" s="216" t="n">
        <v>0</v>
      </c>
      <c r="P11" s="216" t="n">
        <v>0</v>
      </c>
      <c r="Q11" s="216" t="n">
        <v>0</v>
      </c>
      <c r="R11" s="505" t="n">
        <f aca="false">($W$4*(SUM(D11:Q11)))</f>
        <v>0</v>
      </c>
      <c r="S11" s="216" t="n">
        <f aca="false">IFERROR(SUMIF('Exhibiciones '!$E$5:$E$550,A11,'Exhibiciones '!$AF$5:$AF$550),"")</f>
        <v>0</v>
      </c>
      <c r="T11" s="216" t="n">
        <f aca="false">IFERROR(SUMIF('Exhibiciones '!$E$5:$E$550,A11,'Exhibiciones '!$AG$5:$AG$550),"-")</f>
        <v>0</v>
      </c>
      <c r="U11" s="216" t="n">
        <v>1</v>
      </c>
      <c r="V11" s="216" t="n">
        <v>0</v>
      </c>
      <c r="W11" s="216" t="n">
        <v>0</v>
      </c>
      <c r="X11" s="216" t="n">
        <v>0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0</v>
      </c>
      <c r="AF11" s="216" t="n">
        <v>0</v>
      </c>
      <c r="AG11" s="216" t="n">
        <v>145279</v>
      </c>
      <c r="AH11" s="575" t="str">
        <f aca="false">IFERROR(VLOOKUP(AG11,'Plantilla y Concentrado'!$B$4:$C$677,2,0),"")</f>
        <v>Ferrusca Solis Karla Marcela</v>
      </c>
      <c r="AK11" s="739"/>
      <c r="AL11" s="740"/>
      <c r="AN11" s="741"/>
      <c r="AO11" s="741"/>
      <c r="AP11" s="741"/>
      <c r="AQ11" s="741"/>
      <c r="AR11" s="507"/>
    </row>
    <row r="12" s="508" customFormat="true" ht="30" hidden="false" customHeight="true" outlineLevel="0" collapsed="false">
      <c r="A12" s="220" t="n">
        <v>51</v>
      </c>
      <c r="B12" s="220" t="n">
        <v>682</v>
      </c>
      <c r="C12" s="220" t="n">
        <v>682</v>
      </c>
      <c r="D12" s="220" t="n">
        <v>0</v>
      </c>
      <c r="E12" s="220" t="n">
        <v>0</v>
      </c>
      <c r="F12" s="220" t="n">
        <v>0</v>
      </c>
      <c r="G12" s="220" t="n">
        <v>0</v>
      </c>
      <c r="H12" s="220" t="n">
        <v>0</v>
      </c>
      <c r="I12" s="220" t="n">
        <v>0</v>
      </c>
      <c r="J12" s="220" t="n">
        <v>0</v>
      </c>
      <c r="K12" s="220" t="n">
        <v>0</v>
      </c>
      <c r="L12" s="220" t="n">
        <v>0</v>
      </c>
      <c r="M12" s="220" t="n">
        <v>0</v>
      </c>
      <c r="N12" s="220" t="n">
        <v>0</v>
      </c>
      <c r="O12" s="220" t="n">
        <v>0</v>
      </c>
      <c r="P12" s="220" t="n">
        <v>0</v>
      </c>
      <c r="Q12" s="220" t="n">
        <v>0</v>
      </c>
      <c r="R12" s="509" t="n">
        <f aca="false">($W$4*(SUM(D12:Q12)))</f>
        <v>0</v>
      </c>
      <c r="S12" s="220" t="n">
        <f aca="false">IFERROR(SUMIF('Exhibiciones '!$E$5:$E$550,A12,'Exhibiciones '!$AF$5:$AF$550),"")</f>
        <v>0</v>
      </c>
      <c r="T12" s="220" t="n">
        <f aca="false">IFERROR(SUMIF('Exhibiciones '!$E$5:$E$550,A12,'Exhibiciones '!$AG$5:$AG$550),"-")</f>
        <v>0</v>
      </c>
      <c r="U12" s="220" t="n">
        <v>4</v>
      </c>
      <c r="V12" s="220" t="n">
        <v>0</v>
      </c>
      <c r="W12" s="220" t="n">
        <v>0</v>
      </c>
      <c r="X12" s="220" t="n">
        <v>0</v>
      </c>
      <c r="Y12" s="220" t="n">
        <v>0</v>
      </c>
      <c r="Z12" s="220" t="n">
        <v>0</v>
      </c>
      <c r="AA12" s="220" t="n">
        <v>0</v>
      </c>
      <c r="AB12" s="220" t="n">
        <v>0</v>
      </c>
      <c r="AC12" s="220" t="n">
        <v>0</v>
      </c>
      <c r="AD12" s="220" t="n">
        <v>0</v>
      </c>
      <c r="AE12" s="220" t="n">
        <v>0</v>
      </c>
      <c r="AF12" s="220" t="n">
        <v>0</v>
      </c>
      <c r="AG12" s="220" t="n">
        <v>143199</v>
      </c>
      <c r="AH12" s="578" t="str">
        <f aca="false">IFERROR(VLOOKUP(AG12,'Plantilla y Concentrado'!$B$4:$C$677,2,0),"")</f>
        <v>Hernandez Mendoza Leticia</v>
      </c>
      <c r="AK12" s="739"/>
      <c r="AL12" s="740"/>
      <c r="AN12" s="741"/>
      <c r="AO12" s="741"/>
      <c r="AP12" s="741"/>
      <c r="AQ12" s="741"/>
      <c r="AR12" s="507"/>
    </row>
    <row r="13" s="508" customFormat="true" ht="30" hidden="false" customHeight="true" outlineLevel="0" collapsed="false">
      <c r="A13" s="216" t="n">
        <v>52</v>
      </c>
      <c r="B13" s="216" t="n">
        <v>361</v>
      </c>
      <c r="C13" s="216" t="n">
        <v>361</v>
      </c>
      <c r="D13" s="216" t="n">
        <v>0</v>
      </c>
      <c r="E13" s="216" t="n">
        <v>0</v>
      </c>
      <c r="F13" s="216" t="n">
        <v>0</v>
      </c>
      <c r="G13" s="216" t="n">
        <v>0</v>
      </c>
      <c r="H13" s="216" t="n">
        <v>0</v>
      </c>
      <c r="I13" s="216" t="n">
        <v>0</v>
      </c>
      <c r="J13" s="216" t="n">
        <v>0</v>
      </c>
      <c r="K13" s="216" t="n">
        <v>0</v>
      </c>
      <c r="L13" s="216" t="n">
        <v>0</v>
      </c>
      <c r="M13" s="216" t="n">
        <v>0</v>
      </c>
      <c r="N13" s="216" t="n">
        <v>0</v>
      </c>
      <c r="O13" s="216" t="n">
        <v>0</v>
      </c>
      <c r="P13" s="216" t="n">
        <v>0</v>
      </c>
      <c r="Q13" s="216" t="n">
        <v>0</v>
      </c>
      <c r="R13" s="505" t="n">
        <f aca="false">($W$4*(SUM(D13:Q13)))</f>
        <v>0</v>
      </c>
      <c r="S13" s="216" t="n">
        <f aca="false">IFERROR(SUMIF('Exhibiciones '!$E$5:$E$550,A13,'Exhibiciones '!$AF$5:$AF$550),"")</f>
        <v>0</v>
      </c>
      <c r="T13" s="216" t="n">
        <f aca="false">IFERROR(SUMIF('Exhibiciones '!$E$5:$E$550,A13,'Exhibiciones '!$AG$5:$AG$550),"-")</f>
        <v>0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</v>
      </c>
      <c r="AD13" s="216" t="n">
        <v>0</v>
      </c>
      <c r="AE13" s="216" t="n">
        <v>0</v>
      </c>
      <c r="AF13" s="216" t="n">
        <v>0</v>
      </c>
      <c r="AG13" s="216" t="n">
        <v>137339</v>
      </c>
      <c r="AH13" s="575" t="str">
        <f aca="false">IFERROR(VLOOKUP(AG13,'Plantilla y Concentrado'!$B$4:$C$677,2,0),"")</f>
        <v>Nicolas De German Nadia Ivonne</v>
      </c>
      <c r="AK13" s="739"/>
      <c r="AL13" s="740"/>
      <c r="AN13" s="741"/>
      <c r="AO13" s="741"/>
      <c r="AP13" s="741"/>
      <c r="AQ13" s="741"/>
      <c r="AR13" s="507"/>
    </row>
    <row r="14" s="508" customFormat="true" ht="30" hidden="false" customHeight="true" outlineLevel="0" collapsed="false">
      <c r="A14" s="220" t="n">
        <v>53</v>
      </c>
      <c r="B14" s="220" t="n">
        <v>584</v>
      </c>
      <c r="C14" s="220" t="n">
        <v>584</v>
      </c>
      <c r="D14" s="220" t="n">
        <v>0</v>
      </c>
      <c r="E14" s="220" t="n">
        <v>0</v>
      </c>
      <c r="F14" s="220" t="n">
        <v>0</v>
      </c>
      <c r="G14" s="220" t="n">
        <v>0</v>
      </c>
      <c r="H14" s="220" t="n">
        <v>0</v>
      </c>
      <c r="I14" s="220" t="n">
        <v>0</v>
      </c>
      <c r="J14" s="220" t="n">
        <v>0</v>
      </c>
      <c r="K14" s="220" t="n">
        <v>0</v>
      </c>
      <c r="L14" s="220" t="n">
        <v>0</v>
      </c>
      <c r="M14" s="220" t="n">
        <v>0</v>
      </c>
      <c r="N14" s="220" t="n">
        <v>0</v>
      </c>
      <c r="O14" s="220" t="n">
        <v>0</v>
      </c>
      <c r="P14" s="220" t="n">
        <v>0</v>
      </c>
      <c r="Q14" s="220" t="n">
        <v>0</v>
      </c>
      <c r="R14" s="509" t="n">
        <f aca="false">($W$4*(SUM(D14:Q14)))</f>
        <v>0</v>
      </c>
      <c r="S14" s="220" t="n">
        <f aca="false">IFERROR(SUMIF('Exhibiciones '!$E$5:$E$550,A14,'Exhibiciones '!$AF$5:$AF$550),"")</f>
        <v>0</v>
      </c>
      <c r="T14" s="220" t="n">
        <f aca="false">IFERROR(SUMIF('Exhibiciones '!$E$5:$E$550,A14,'Exhibiciones '!$AG$5:$AG$550),"-")</f>
        <v>0</v>
      </c>
      <c r="U14" s="220" t="n">
        <v>2</v>
      </c>
      <c r="V14" s="220" t="n">
        <v>0</v>
      </c>
      <c r="W14" s="220" t="n">
        <v>0</v>
      </c>
      <c r="X14" s="220" t="n">
        <v>0</v>
      </c>
      <c r="Y14" s="220" t="n">
        <v>0</v>
      </c>
      <c r="Z14" s="220" t="n">
        <v>0</v>
      </c>
      <c r="AA14" s="220" t="n">
        <v>0</v>
      </c>
      <c r="AB14" s="220" t="n">
        <v>0</v>
      </c>
      <c r="AC14" s="220" t="n">
        <v>0</v>
      </c>
      <c r="AD14" s="220" t="n">
        <v>0</v>
      </c>
      <c r="AE14" s="220" t="n">
        <v>0</v>
      </c>
      <c r="AF14" s="220" t="n">
        <v>0</v>
      </c>
      <c r="AG14" s="220" t="n">
        <v>150549</v>
      </c>
      <c r="AH14" s="578" t="str">
        <f aca="false">IFERROR(VLOOKUP(AG14,'Plantilla y Concentrado'!$B$4:$C$677,2,0),"")</f>
        <v>Vargas Villegas Mariana</v>
      </c>
      <c r="AK14" s="739"/>
      <c r="AL14" s="740"/>
      <c r="AN14" s="741"/>
      <c r="AO14" s="741"/>
      <c r="AP14" s="741"/>
      <c r="AQ14" s="741"/>
      <c r="AR14" s="507"/>
    </row>
    <row r="15" s="508" customFormat="true" ht="30" hidden="false" customHeight="true" outlineLevel="0" collapsed="false">
      <c r="A15" s="216" t="n">
        <v>56</v>
      </c>
      <c r="B15" s="216" t="n">
        <v>469</v>
      </c>
      <c r="C15" s="216" t="n">
        <v>426</v>
      </c>
      <c r="D15" s="216" t="n">
        <v>1</v>
      </c>
      <c r="E15" s="216" t="n">
        <v>0</v>
      </c>
      <c r="F15" s="216" t="n">
        <v>1</v>
      </c>
      <c r="G15" s="216" t="n">
        <v>0</v>
      </c>
      <c r="H15" s="216" t="n">
        <v>0</v>
      </c>
      <c r="I15" s="216" t="n">
        <v>0</v>
      </c>
      <c r="J15" s="216" t="n">
        <v>0</v>
      </c>
      <c r="K15" s="216" t="n">
        <v>0</v>
      </c>
      <c r="L15" s="216" t="n">
        <v>0</v>
      </c>
      <c r="M15" s="216" t="n">
        <v>0</v>
      </c>
      <c r="N15" s="216" t="n">
        <v>0</v>
      </c>
      <c r="O15" s="216" t="n">
        <v>0</v>
      </c>
      <c r="P15" s="216" t="n">
        <v>0</v>
      </c>
      <c r="Q15" s="216" t="n">
        <v>0</v>
      </c>
      <c r="R15" s="505" t="n">
        <f aca="false">($W$4*(SUM(D15:Q15)))</f>
        <v>1034</v>
      </c>
      <c r="S15" s="216" t="n">
        <f aca="false">IFERROR(SUMIF('Exhibiciones '!$E$5:$E$550,A15,'Exhibiciones '!$AF$5:$AF$550),"")</f>
        <v>0</v>
      </c>
      <c r="T15" s="216" t="n">
        <f aca="false">IFERROR(SUMIF('Exhibiciones '!$E$5:$E$550,A15,'Exhibiciones '!$AG$5:$AG$550),"-")</f>
        <v>1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6" t="n">
        <v>0</v>
      </c>
      <c r="AD15" s="216" t="n">
        <v>0</v>
      </c>
      <c r="AE15" s="216" t="n">
        <v>0</v>
      </c>
      <c r="AF15" s="216" t="n">
        <v>0</v>
      </c>
      <c r="AG15" s="216" t="n">
        <v>155312</v>
      </c>
      <c r="AH15" s="575" t="str">
        <f aca="false">IFERROR(VLOOKUP(AG15,'Plantilla y Concentrado'!$B$4:$C$677,2,0),"")</f>
        <v>Rosas Paniagua Elizabeth</v>
      </c>
      <c r="AK15" s="739"/>
      <c r="AL15" s="740"/>
      <c r="AN15" s="741"/>
      <c r="AO15" s="741"/>
      <c r="AP15" s="741"/>
      <c r="AQ15" s="741"/>
      <c r="AR15" s="507"/>
    </row>
    <row r="16" s="508" customFormat="true" ht="30" hidden="false" customHeight="true" outlineLevel="0" collapsed="false">
      <c r="A16" s="220" t="n">
        <v>57</v>
      </c>
      <c r="B16" s="220" t="n">
        <v>630</v>
      </c>
      <c r="C16" s="220" t="n">
        <v>630</v>
      </c>
      <c r="D16" s="220" t="n">
        <v>0</v>
      </c>
      <c r="E16" s="220" t="n">
        <v>0</v>
      </c>
      <c r="F16" s="220" t="n">
        <v>1</v>
      </c>
      <c r="G16" s="220" t="n">
        <v>0</v>
      </c>
      <c r="H16" s="220" t="n">
        <v>0</v>
      </c>
      <c r="I16" s="220" t="n">
        <v>0</v>
      </c>
      <c r="J16" s="220" t="n">
        <v>0</v>
      </c>
      <c r="K16" s="220" t="n">
        <v>0</v>
      </c>
      <c r="L16" s="220" t="n">
        <v>0</v>
      </c>
      <c r="M16" s="220" t="n">
        <v>0</v>
      </c>
      <c r="N16" s="220" t="n">
        <v>0</v>
      </c>
      <c r="O16" s="220" t="n">
        <v>0</v>
      </c>
      <c r="P16" s="220" t="n">
        <v>0</v>
      </c>
      <c r="Q16" s="220" t="n">
        <v>0</v>
      </c>
      <c r="R16" s="509" t="n">
        <f aca="false">($W$4*(SUM(D16:Q16)))</f>
        <v>517</v>
      </c>
      <c r="S16" s="220" t="n">
        <f aca="false">IFERROR(SUMIF('Exhibiciones '!$E$5:$E$550,A16,'Exhibiciones '!$AF$5:$AF$550),"")</f>
        <v>0</v>
      </c>
      <c r="T16" s="220" t="n">
        <f aca="false">IFERROR(SUMIF('Exhibiciones '!$E$5:$E$550,A16,'Exhibiciones '!$AG$5:$AG$550),"-")</f>
        <v>1</v>
      </c>
      <c r="U16" s="220" t="n">
        <v>0</v>
      </c>
      <c r="V16" s="220" t="n">
        <v>0</v>
      </c>
      <c r="W16" s="220" t="n">
        <v>0</v>
      </c>
      <c r="X16" s="220" t="n">
        <v>0</v>
      </c>
      <c r="Y16" s="220" t="n">
        <v>0</v>
      </c>
      <c r="Z16" s="220" t="n">
        <v>0</v>
      </c>
      <c r="AA16" s="220" t="n">
        <v>0</v>
      </c>
      <c r="AB16" s="220" t="n">
        <v>0</v>
      </c>
      <c r="AC16" s="220" t="n">
        <v>0</v>
      </c>
      <c r="AD16" s="220" t="n">
        <v>0</v>
      </c>
      <c r="AE16" s="220" t="n">
        <v>0</v>
      </c>
      <c r="AF16" s="220" t="n">
        <v>0</v>
      </c>
      <c r="AG16" s="220" t="n">
        <v>145279</v>
      </c>
      <c r="AH16" s="578" t="str">
        <f aca="false">IFERROR(VLOOKUP(AG16,'Plantilla y Concentrado'!$B$4:$C$677,2,0),"")</f>
        <v>Ferrusca Solis Karla Marcela</v>
      </c>
      <c r="AK16" s="739"/>
      <c r="AL16" s="740"/>
      <c r="AN16" s="741"/>
      <c r="AO16" s="741"/>
      <c r="AP16" s="741"/>
      <c r="AQ16" s="741"/>
      <c r="AR16" s="507"/>
    </row>
    <row r="17" s="508" customFormat="true" ht="30" hidden="false" customHeight="true" outlineLevel="0" collapsed="false">
      <c r="A17" s="216" t="n">
        <v>58</v>
      </c>
      <c r="B17" s="216" t="n">
        <v>411</v>
      </c>
      <c r="C17" s="216" t="n">
        <v>411</v>
      </c>
      <c r="D17" s="216" t="n">
        <v>0</v>
      </c>
      <c r="E17" s="216" t="n">
        <v>0</v>
      </c>
      <c r="F17" s="216" t="n">
        <v>0</v>
      </c>
      <c r="G17" s="216" t="n">
        <v>0</v>
      </c>
      <c r="H17" s="216" t="n">
        <v>0</v>
      </c>
      <c r="I17" s="216" t="n">
        <v>0</v>
      </c>
      <c r="J17" s="216" t="n">
        <v>0</v>
      </c>
      <c r="K17" s="216" t="n">
        <v>0</v>
      </c>
      <c r="L17" s="216" t="n">
        <v>0</v>
      </c>
      <c r="M17" s="216" t="n">
        <v>0</v>
      </c>
      <c r="N17" s="216" t="n">
        <v>0</v>
      </c>
      <c r="O17" s="216" t="n">
        <v>0</v>
      </c>
      <c r="P17" s="216" t="n">
        <v>0</v>
      </c>
      <c r="Q17" s="216" t="n">
        <v>0</v>
      </c>
      <c r="R17" s="505" t="n">
        <f aca="false">($W$4*(SUM(D17:Q17)))</f>
        <v>0</v>
      </c>
      <c r="S17" s="216" t="n">
        <f aca="false">IFERROR(SUMIF('Exhibiciones '!$E$5:$E$550,A17,'Exhibiciones '!$AF$5:$AF$550),"")</f>
        <v>0</v>
      </c>
      <c r="T17" s="216" t="n">
        <f aca="false">IFERROR(SUMIF('Exhibiciones '!$E$5:$E$550,A17,'Exhibiciones '!$AG$5:$AG$550),"-")</f>
        <v>0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0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0</v>
      </c>
      <c r="AG17" s="216" t="n">
        <v>160212</v>
      </c>
      <c r="AH17" s="575" t="str">
        <f aca="false">IFERROR(VLOOKUP(AG17,'Plantilla y Concentrado'!$B$4:$C$677,2,0),"")</f>
        <v/>
      </c>
      <c r="AK17" s="739"/>
      <c r="AL17" s="740"/>
      <c r="AN17" s="741"/>
      <c r="AO17" s="741"/>
      <c r="AP17" s="741"/>
      <c r="AQ17" s="741"/>
      <c r="AR17" s="507"/>
    </row>
    <row r="18" s="205" customFormat="true" ht="27.75" hidden="false" customHeight="true" outlineLevel="0" collapsed="false">
      <c r="A18" s="220" t="n">
        <v>59</v>
      </c>
      <c r="B18" s="220" t="n">
        <v>177</v>
      </c>
      <c r="C18" s="220" t="n">
        <v>49</v>
      </c>
      <c r="D18" s="220" t="n">
        <v>0</v>
      </c>
      <c r="E18" s="220" t="n">
        <v>0</v>
      </c>
      <c r="F18" s="220" t="n">
        <v>0</v>
      </c>
      <c r="G18" s="220" t="n">
        <v>0</v>
      </c>
      <c r="H18" s="220" t="n">
        <v>0</v>
      </c>
      <c r="I18" s="220" t="n">
        <v>0</v>
      </c>
      <c r="J18" s="220" t="n">
        <v>0</v>
      </c>
      <c r="K18" s="220" t="n">
        <v>0</v>
      </c>
      <c r="L18" s="220" t="n">
        <v>0</v>
      </c>
      <c r="M18" s="220" t="n">
        <v>0</v>
      </c>
      <c r="N18" s="220" t="n">
        <v>0</v>
      </c>
      <c r="O18" s="220" t="n">
        <v>0</v>
      </c>
      <c r="P18" s="220" t="n">
        <v>0</v>
      </c>
      <c r="Q18" s="220" t="n">
        <v>0</v>
      </c>
      <c r="R18" s="511" t="n">
        <f aca="false">($W$4*(SUM(D18:Q18)))</f>
        <v>0</v>
      </c>
      <c r="S18" s="220" t="n">
        <f aca="false">IFERROR(SUMIF('Exhibiciones '!$E$5:$E$550,A18,'Exhibiciones '!$AF$5:$AF$550),"")</f>
        <v>0</v>
      </c>
      <c r="T18" s="220" t="n">
        <f aca="false">IFERROR(SUMIF('Exhibiciones '!$E$5:$E$550,A18,'Exhibiciones '!$AG$5:$AG$550),"-")</f>
        <v>0</v>
      </c>
      <c r="U18" s="220" t="n">
        <v>0</v>
      </c>
      <c r="V18" s="220" t="n">
        <v>0</v>
      </c>
      <c r="W18" s="220" t="n">
        <v>0</v>
      </c>
      <c r="X18" s="220" t="n">
        <v>0</v>
      </c>
      <c r="Y18" s="220" t="n">
        <v>0</v>
      </c>
      <c r="Z18" s="220" t="n">
        <v>0</v>
      </c>
      <c r="AA18" s="220" t="n">
        <v>0</v>
      </c>
      <c r="AB18" s="220" t="n">
        <v>0</v>
      </c>
      <c r="AC18" s="220" t="n">
        <v>0</v>
      </c>
      <c r="AD18" s="220" t="n">
        <v>0</v>
      </c>
      <c r="AE18" s="220" t="n">
        <v>0</v>
      </c>
      <c r="AF18" s="220" t="n">
        <v>0</v>
      </c>
      <c r="AG18" s="220" t="n">
        <v>137339</v>
      </c>
      <c r="AH18" s="578" t="str">
        <f aca="false">IFERROR(VLOOKUP(AG18,'Plantilla y Concentrado'!$B$4:$C$677,2,0),"")</f>
        <v>Nicolas De German Nadia Ivonne</v>
      </c>
      <c r="AI18" s="187"/>
      <c r="AK18" s="742"/>
      <c r="AL18" s="740"/>
      <c r="AM18" s="187"/>
      <c r="AN18" s="741"/>
      <c r="AO18" s="741"/>
      <c r="AP18" s="741"/>
      <c r="AQ18" s="741"/>
      <c r="AR18" s="369"/>
    </row>
    <row r="19" s="205" customFormat="true" ht="27.75" hidden="true" customHeight="true" outlineLevel="0" collapsed="false">
      <c r="A19" s="216"/>
      <c r="B19" s="216"/>
      <c r="C19" s="216"/>
      <c r="D19" s="216" t="n">
        <v>0</v>
      </c>
      <c r="E19" s="216" t="n">
        <v>0</v>
      </c>
      <c r="F19" s="216" t="n">
        <v>0</v>
      </c>
      <c r="G19" s="216" t="n">
        <v>0</v>
      </c>
      <c r="H19" s="216" t="n">
        <v>0</v>
      </c>
      <c r="I19" s="216" t="n">
        <v>0</v>
      </c>
      <c r="J19" s="216" t="n">
        <v>0</v>
      </c>
      <c r="K19" s="216" t="n">
        <v>0</v>
      </c>
      <c r="L19" s="216" t="n">
        <v>0</v>
      </c>
      <c r="M19" s="216" t="n">
        <v>0</v>
      </c>
      <c r="N19" s="216" t="n">
        <v>0</v>
      </c>
      <c r="O19" s="216" t="n">
        <v>0</v>
      </c>
      <c r="P19" s="216" t="n">
        <v>0</v>
      </c>
      <c r="Q19" s="216" t="n">
        <v>0</v>
      </c>
      <c r="R19" s="510" t="n">
        <f aca="false">($W$4*(SUM(D19:Q19)))</f>
        <v>0</v>
      </c>
      <c r="S19" s="216" t="n">
        <f aca="false">IFERROR(SUMIF('Exhibiciones '!$E$5:$E$550,A19,'Exhibiciones '!$AF$5:$AF$550),"")</f>
        <v>0</v>
      </c>
      <c r="T19" s="216" t="n">
        <f aca="false">IFERROR(SUMIF('Exhibiciones '!$E$5:$E$550,A19,'Exhibiciones '!$AG$5:$AG$550),"-")</f>
        <v>0</v>
      </c>
      <c r="U19" s="216" t="n">
        <v>0</v>
      </c>
      <c r="V19" s="216" t="n">
        <v>0</v>
      </c>
      <c r="W19" s="216" t="n">
        <v>0</v>
      </c>
      <c r="X19" s="216" t="n">
        <v>0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</v>
      </c>
      <c r="AF19" s="216" t="n">
        <v>0</v>
      </c>
      <c r="AG19" s="216"/>
      <c r="AH19" s="216" t="str">
        <f aca="false">IFERROR(VLOOKUP(AG19,'Plantilla y Concentrado'!$B$4:$C$677,2,0),"")</f>
        <v/>
      </c>
      <c r="AI19" s="187"/>
      <c r="AK19" s="742"/>
      <c r="AL19" s="740"/>
      <c r="AM19" s="187"/>
      <c r="AN19" s="741"/>
      <c r="AO19" s="741"/>
      <c r="AP19" s="741"/>
      <c r="AQ19" s="741"/>
      <c r="AR19" s="369"/>
    </row>
    <row r="20" s="205" customFormat="true" ht="27.75" hidden="true" customHeight="true" outlineLevel="0" collapsed="false">
      <c r="A20" s="220"/>
      <c r="B20" s="220"/>
      <c r="C20" s="220"/>
      <c r="D20" s="220" t="n">
        <v>0</v>
      </c>
      <c r="E20" s="220" t="n">
        <v>0</v>
      </c>
      <c r="F20" s="220" t="n">
        <v>0</v>
      </c>
      <c r="G20" s="220" t="n">
        <v>0</v>
      </c>
      <c r="H20" s="220" t="n">
        <v>0</v>
      </c>
      <c r="I20" s="220" t="n">
        <v>0</v>
      </c>
      <c r="J20" s="220" t="n">
        <v>0</v>
      </c>
      <c r="K20" s="220" t="n">
        <v>0</v>
      </c>
      <c r="L20" s="220" t="n">
        <v>0</v>
      </c>
      <c r="M20" s="220" t="n">
        <v>0</v>
      </c>
      <c r="N20" s="220" t="n">
        <v>0</v>
      </c>
      <c r="O20" s="220" t="n">
        <v>0</v>
      </c>
      <c r="P20" s="220" t="n">
        <v>0</v>
      </c>
      <c r="Q20" s="220" t="n">
        <v>0</v>
      </c>
      <c r="R20" s="511" t="n">
        <f aca="false">($W$4*(SUM(D20:Q20)))</f>
        <v>0</v>
      </c>
      <c r="S20" s="220" t="n">
        <f aca="false">IFERROR(SUMIF('Exhibiciones '!$E$5:$E$550,A20,'Exhibiciones '!$AF$5:$AF$550),"")</f>
        <v>0</v>
      </c>
      <c r="T20" s="220" t="n">
        <f aca="false">IFERROR(SUMIF('Exhibiciones '!$E$5:$E$550,A20,'Exhibiciones '!$AG$5:$AG$550),"-")</f>
        <v>0</v>
      </c>
      <c r="U20" s="220" t="n">
        <v>0</v>
      </c>
      <c r="V20" s="220" t="n">
        <v>0</v>
      </c>
      <c r="W20" s="220" t="n">
        <v>0</v>
      </c>
      <c r="X20" s="220" t="n">
        <v>0</v>
      </c>
      <c r="Y20" s="220" t="n">
        <v>0</v>
      </c>
      <c r="Z20" s="220" t="n">
        <v>0</v>
      </c>
      <c r="AA20" s="220" t="n">
        <v>0</v>
      </c>
      <c r="AB20" s="220" t="n">
        <v>0</v>
      </c>
      <c r="AC20" s="220" t="n">
        <v>0</v>
      </c>
      <c r="AD20" s="220" t="n">
        <v>0</v>
      </c>
      <c r="AE20" s="220" t="n">
        <v>0</v>
      </c>
      <c r="AF20" s="220" t="n">
        <v>0</v>
      </c>
      <c r="AG20" s="220"/>
      <c r="AH20" s="220" t="str">
        <f aca="false">IFERROR(VLOOKUP(AG20,'Plantilla y Concentrado'!$B$4:$C$677,2,0),"")</f>
        <v/>
      </c>
      <c r="AI20" s="187"/>
      <c r="AK20" s="742"/>
      <c r="AL20" s="740"/>
      <c r="AM20" s="187"/>
      <c r="AN20" s="741"/>
      <c r="AO20" s="741"/>
      <c r="AP20" s="741"/>
      <c r="AQ20" s="741"/>
      <c r="AR20" s="369"/>
    </row>
    <row r="21" s="205" customFormat="true" ht="27.75" hidden="true" customHeight="true" outlineLevel="0" collapsed="false">
      <c r="A21" s="216"/>
      <c r="B21" s="216"/>
      <c r="C21" s="216"/>
      <c r="D21" s="216" t="n">
        <v>0</v>
      </c>
      <c r="E21" s="216" t="n">
        <v>0</v>
      </c>
      <c r="F21" s="216" t="n">
        <v>0</v>
      </c>
      <c r="G21" s="216" t="n">
        <v>0</v>
      </c>
      <c r="H21" s="216" t="n">
        <v>0</v>
      </c>
      <c r="I21" s="216" t="n">
        <v>0</v>
      </c>
      <c r="J21" s="216" t="n">
        <v>0</v>
      </c>
      <c r="K21" s="216" t="n">
        <v>0</v>
      </c>
      <c r="L21" s="216" t="n">
        <v>0</v>
      </c>
      <c r="M21" s="216" t="n">
        <v>0</v>
      </c>
      <c r="N21" s="216" t="n">
        <v>0</v>
      </c>
      <c r="O21" s="216" t="n">
        <v>0</v>
      </c>
      <c r="P21" s="216" t="n">
        <v>0</v>
      </c>
      <c r="Q21" s="216" t="n">
        <v>0</v>
      </c>
      <c r="R21" s="510" t="n">
        <f aca="false">($W$4*(SUM(D21:Q21)))</f>
        <v>0</v>
      </c>
      <c r="S21" s="216" t="n">
        <f aca="false">IFERROR(SUMIF('Exhibiciones '!$E$5:$E$550,A21,'Exhibiciones '!$AF$5:$AF$550),"")</f>
        <v>0</v>
      </c>
      <c r="T21" s="216" t="n">
        <f aca="false">IFERROR(SUMIF('Exhibiciones '!$E$5:$E$550,A21,'Exhibiciones '!$AG$5:$AG$550),"-")</f>
        <v>0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16" t="n">
        <v>0</v>
      </c>
      <c r="AD21" s="216" t="n">
        <v>0</v>
      </c>
      <c r="AE21" s="216" t="n">
        <v>0</v>
      </c>
      <c r="AF21" s="216" t="n">
        <v>0</v>
      </c>
      <c r="AG21" s="216"/>
      <c r="AH21" s="216" t="str">
        <f aca="false">IFERROR(VLOOKUP(AG21,'Plantilla y Concentrado'!$B$4:$C$677,2,0),"")</f>
        <v/>
      </c>
      <c r="AI21" s="187"/>
      <c r="AK21" s="742"/>
      <c r="AL21" s="740"/>
      <c r="AM21" s="187"/>
      <c r="AN21" s="741"/>
      <c r="AO21" s="741"/>
      <c r="AP21" s="741"/>
      <c r="AQ21" s="741"/>
      <c r="AR21" s="369"/>
    </row>
    <row r="22" s="205" customFormat="true" ht="27.75" hidden="true" customHeight="true" outlineLevel="0" collapsed="false">
      <c r="A22" s="220"/>
      <c r="B22" s="220"/>
      <c r="C22" s="220"/>
      <c r="D22" s="220" t="n">
        <v>0</v>
      </c>
      <c r="E22" s="220" t="n">
        <v>0</v>
      </c>
      <c r="F22" s="220" t="n">
        <v>0</v>
      </c>
      <c r="G22" s="220" t="n">
        <v>0</v>
      </c>
      <c r="H22" s="220" t="n">
        <v>0</v>
      </c>
      <c r="I22" s="220" t="n">
        <v>0</v>
      </c>
      <c r="J22" s="220" t="n">
        <v>0</v>
      </c>
      <c r="K22" s="220" t="n">
        <v>0</v>
      </c>
      <c r="L22" s="220" t="n">
        <v>0</v>
      </c>
      <c r="M22" s="220" t="n">
        <v>0</v>
      </c>
      <c r="N22" s="220" t="n">
        <v>0</v>
      </c>
      <c r="O22" s="220" t="n">
        <v>0</v>
      </c>
      <c r="P22" s="220" t="n">
        <v>0</v>
      </c>
      <c r="Q22" s="220" t="n">
        <v>0</v>
      </c>
      <c r="R22" s="511" t="n">
        <f aca="false">($W$4*(SUM(D22:Q22)))</f>
        <v>0</v>
      </c>
      <c r="S22" s="220" t="n">
        <f aca="false">IFERROR(SUMIF('Exhibiciones '!$E$5:$E$550,A22,'Exhibiciones '!$AF$5:$AF$550),"")</f>
        <v>0</v>
      </c>
      <c r="T22" s="220" t="n">
        <f aca="false">IFERROR(SUMIF('Exhibiciones '!$E$5:$E$550,A22,'Exhibiciones '!$AG$5:$AG$550),"-")</f>
        <v>0</v>
      </c>
      <c r="U22" s="220" t="n">
        <v>0</v>
      </c>
      <c r="V22" s="220" t="n">
        <v>0</v>
      </c>
      <c r="W22" s="220" t="n">
        <v>0</v>
      </c>
      <c r="X22" s="220" t="n">
        <v>0</v>
      </c>
      <c r="Y22" s="220" t="n">
        <v>0</v>
      </c>
      <c r="Z22" s="220" t="n">
        <v>0</v>
      </c>
      <c r="AA22" s="220" t="n">
        <v>0</v>
      </c>
      <c r="AB22" s="220" t="n">
        <v>0</v>
      </c>
      <c r="AC22" s="220" t="n">
        <v>0</v>
      </c>
      <c r="AD22" s="220" t="n">
        <v>0</v>
      </c>
      <c r="AE22" s="220" t="n">
        <v>0</v>
      </c>
      <c r="AF22" s="220" t="n">
        <v>0</v>
      </c>
      <c r="AG22" s="220"/>
      <c r="AH22" s="220" t="str">
        <f aca="false">IFERROR(VLOOKUP(AG22,'Plantilla y Concentrado'!$B$4:$C$677,2,0),"")</f>
        <v/>
      </c>
      <c r="AI22" s="187"/>
      <c r="AK22" s="742"/>
      <c r="AL22" s="740"/>
      <c r="AM22" s="187"/>
      <c r="AN22" s="741"/>
      <c r="AO22" s="741"/>
      <c r="AP22" s="741"/>
      <c r="AQ22" s="741"/>
      <c r="AR22" s="369"/>
    </row>
    <row r="23" s="205" customFormat="true" ht="27.75" hidden="true" customHeight="true" outlineLevel="0" collapsed="false">
      <c r="A23" s="216"/>
      <c r="B23" s="216"/>
      <c r="C23" s="216"/>
      <c r="D23" s="216" t="n">
        <v>0</v>
      </c>
      <c r="E23" s="216" t="n">
        <v>0</v>
      </c>
      <c r="F23" s="216" t="n">
        <v>0</v>
      </c>
      <c r="G23" s="216" t="n">
        <v>0</v>
      </c>
      <c r="H23" s="216" t="n">
        <v>0</v>
      </c>
      <c r="I23" s="216" t="n">
        <v>0</v>
      </c>
      <c r="J23" s="216" t="n">
        <v>0</v>
      </c>
      <c r="K23" s="216" t="n">
        <v>0</v>
      </c>
      <c r="L23" s="216" t="n">
        <v>0</v>
      </c>
      <c r="M23" s="216" t="n">
        <v>0</v>
      </c>
      <c r="N23" s="216" t="n">
        <v>0</v>
      </c>
      <c r="O23" s="216" t="n">
        <v>0</v>
      </c>
      <c r="P23" s="216" t="n">
        <v>0</v>
      </c>
      <c r="Q23" s="216" t="n">
        <v>0</v>
      </c>
      <c r="R23" s="510" t="n">
        <f aca="false">($W$4*(SUM(D23:Q23)))</f>
        <v>0</v>
      </c>
      <c r="S23" s="216" t="n">
        <f aca="false">IFERROR(SUMIF('Exhibiciones '!$E$5:$E$550,A23,'Exhibiciones '!$AF$5:$AF$550),"")</f>
        <v>0</v>
      </c>
      <c r="T23" s="216" t="n">
        <f aca="false">IFERROR(SUMIF('Exhibiciones '!$E$5:$E$550,A23,'Exhibiciones '!$AG$5:$AG$550),"-")</f>
        <v>0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16" t="n">
        <v>0</v>
      </c>
      <c r="AD23" s="216" t="n">
        <v>0</v>
      </c>
      <c r="AE23" s="216" t="n">
        <v>0</v>
      </c>
      <c r="AF23" s="216" t="n">
        <v>0</v>
      </c>
      <c r="AG23" s="216"/>
      <c r="AH23" s="216" t="str">
        <f aca="false">IFERROR(VLOOKUP(AG23,'Plantilla y Concentrado'!$B$4:$C$677,2,0),"")</f>
        <v/>
      </c>
      <c r="AI23" s="187"/>
      <c r="AK23" s="742"/>
      <c r="AL23" s="740"/>
      <c r="AM23" s="187"/>
      <c r="AN23" s="741"/>
      <c r="AO23" s="741"/>
      <c r="AP23" s="741"/>
      <c r="AQ23" s="741"/>
      <c r="AR23" s="369"/>
    </row>
    <row r="24" s="205" customFormat="true" ht="27.75" hidden="true" customHeight="true" outlineLevel="0" collapsed="false">
      <c r="A24" s="220"/>
      <c r="B24" s="220"/>
      <c r="C24" s="220"/>
      <c r="D24" s="220" t="n">
        <v>0</v>
      </c>
      <c r="E24" s="220" t="n">
        <v>0</v>
      </c>
      <c r="F24" s="220" t="n">
        <v>0</v>
      </c>
      <c r="G24" s="220" t="n">
        <v>0</v>
      </c>
      <c r="H24" s="220" t="n">
        <v>0</v>
      </c>
      <c r="I24" s="220" t="n">
        <v>0</v>
      </c>
      <c r="J24" s="220" t="n">
        <v>0</v>
      </c>
      <c r="K24" s="220" t="n">
        <v>0</v>
      </c>
      <c r="L24" s="220" t="n">
        <v>0</v>
      </c>
      <c r="M24" s="220" t="n">
        <v>0</v>
      </c>
      <c r="N24" s="220" t="n">
        <v>0</v>
      </c>
      <c r="O24" s="220" t="n">
        <v>0</v>
      </c>
      <c r="P24" s="220" t="n">
        <v>0</v>
      </c>
      <c r="Q24" s="220" t="n">
        <v>0</v>
      </c>
      <c r="R24" s="511" t="n">
        <f aca="false">($W$4*(SUM(D24:Q24)))</f>
        <v>0</v>
      </c>
      <c r="S24" s="220" t="n">
        <f aca="false">IFERROR(SUMIF('Exhibiciones '!$E$5:$E$550,A24,'Exhibiciones '!$AF$5:$AF$550),"")</f>
        <v>0</v>
      </c>
      <c r="T24" s="220" t="n">
        <f aca="false">IFERROR(SUMIF('Exhibiciones '!$E$5:$E$550,A24,'Exhibiciones '!$AG$5:$AG$550),"-")</f>
        <v>0</v>
      </c>
      <c r="U24" s="220" t="n">
        <v>0</v>
      </c>
      <c r="V24" s="220" t="n">
        <v>0</v>
      </c>
      <c r="W24" s="220" t="n">
        <v>0</v>
      </c>
      <c r="X24" s="220" t="n">
        <v>0</v>
      </c>
      <c r="Y24" s="220" t="n">
        <v>0</v>
      </c>
      <c r="Z24" s="220" t="n">
        <v>0</v>
      </c>
      <c r="AA24" s="220" t="n">
        <v>0</v>
      </c>
      <c r="AB24" s="220" t="n">
        <v>0</v>
      </c>
      <c r="AC24" s="220" t="n">
        <v>0</v>
      </c>
      <c r="AD24" s="220" t="n">
        <v>0</v>
      </c>
      <c r="AE24" s="220" t="n">
        <v>0</v>
      </c>
      <c r="AF24" s="220" t="n">
        <v>0</v>
      </c>
      <c r="AG24" s="220"/>
      <c r="AH24" s="220" t="str">
        <f aca="false">IFERROR(VLOOKUP(AG24,'Plantilla y Concentrado'!$B$4:$C$677,2,0),"")</f>
        <v/>
      </c>
      <c r="AI24" s="187"/>
      <c r="AK24" s="742"/>
      <c r="AL24" s="740"/>
      <c r="AM24" s="187"/>
      <c r="AN24" s="741"/>
      <c r="AO24" s="741"/>
      <c r="AP24" s="741"/>
      <c r="AQ24" s="741"/>
      <c r="AR24" s="369"/>
    </row>
    <row r="25" s="205" customFormat="true" ht="27.75" hidden="true" customHeight="true" outlineLevel="0" collapsed="false">
      <c r="A25" s="216"/>
      <c r="B25" s="216"/>
      <c r="C25" s="216"/>
      <c r="D25" s="216" t="n">
        <v>0</v>
      </c>
      <c r="E25" s="216" t="n">
        <v>0</v>
      </c>
      <c r="F25" s="216" t="n">
        <v>0</v>
      </c>
      <c r="G25" s="216" t="n">
        <v>0</v>
      </c>
      <c r="H25" s="216" t="n">
        <v>0</v>
      </c>
      <c r="I25" s="216" t="n">
        <v>0</v>
      </c>
      <c r="J25" s="216" t="n">
        <v>0</v>
      </c>
      <c r="K25" s="216" t="n">
        <v>0</v>
      </c>
      <c r="L25" s="216" t="n">
        <v>0</v>
      </c>
      <c r="M25" s="216" t="n">
        <v>0</v>
      </c>
      <c r="N25" s="216" t="n">
        <v>0</v>
      </c>
      <c r="O25" s="216" t="n">
        <v>0</v>
      </c>
      <c r="P25" s="216" t="n">
        <v>0</v>
      </c>
      <c r="Q25" s="216" t="n">
        <v>0</v>
      </c>
      <c r="R25" s="510" t="n">
        <f aca="false">($W$4*(SUM(D25:Q25)))</f>
        <v>0</v>
      </c>
      <c r="S25" s="216" t="n">
        <f aca="false">IFERROR(SUMIF('Exhibiciones '!$E$5:$E$550,A25,'Exhibiciones '!$AF$5:$AF$550),"")</f>
        <v>0</v>
      </c>
      <c r="T25" s="216" t="n">
        <f aca="false">IFERROR(SUMIF('Exhibiciones '!$E$5:$E$550,A25,'Exhibiciones '!$AG$5:$AG$550),"-")</f>
        <v>0</v>
      </c>
      <c r="U25" s="216" t="n">
        <v>0</v>
      </c>
      <c r="V25" s="216" t="n">
        <v>0</v>
      </c>
      <c r="W25" s="216" t="n">
        <v>0</v>
      </c>
      <c r="X25" s="216" t="n">
        <v>0</v>
      </c>
      <c r="Y25" s="216" t="n">
        <v>0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6" t="n">
        <v>0</v>
      </c>
      <c r="AG25" s="216"/>
      <c r="AH25" s="216" t="str">
        <f aca="false">IFERROR(VLOOKUP(AG25,'Plantilla y Concentrado'!$B$4:$C$677,2,0),"")</f>
        <v/>
      </c>
      <c r="AI25" s="187"/>
      <c r="AK25" s="742"/>
      <c r="AL25" s="740"/>
      <c r="AM25" s="187"/>
      <c r="AN25" s="741"/>
      <c r="AO25" s="741"/>
      <c r="AP25" s="741"/>
      <c r="AQ25" s="741"/>
      <c r="AR25" s="369"/>
    </row>
    <row r="26" s="205" customFormat="true" ht="27.75" hidden="true" customHeight="true" outlineLevel="0" collapsed="false">
      <c r="A26" s="220"/>
      <c r="B26" s="220"/>
      <c r="C26" s="220"/>
      <c r="D26" s="220" t="n">
        <v>0</v>
      </c>
      <c r="E26" s="220" t="n">
        <v>0</v>
      </c>
      <c r="F26" s="220" t="n">
        <v>0</v>
      </c>
      <c r="G26" s="220" t="n">
        <v>0</v>
      </c>
      <c r="H26" s="220" t="n">
        <v>0</v>
      </c>
      <c r="I26" s="220" t="n">
        <v>0</v>
      </c>
      <c r="J26" s="220" t="n">
        <v>0</v>
      </c>
      <c r="K26" s="220" t="n">
        <v>0</v>
      </c>
      <c r="L26" s="220" t="n">
        <v>0</v>
      </c>
      <c r="M26" s="220" t="n">
        <v>0</v>
      </c>
      <c r="N26" s="220" t="n">
        <v>0</v>
      </c>
      <c r="O26" s="220" t="n">
        <v>0</v>
      </c>
      <c r="P26" s="220" t="n">
        <v>0</v>
      </c>
      <c r="Q26" s="220" t="n">
        <v>0</v>
      </c>
      <c r="R26" s="511" t="n">
        <f aca="false">($W$4*(SUM(D26:Q26)))</f>
        <v>0</v>
      </c>
      <c r="S26" s="220" t="n">
        <f aca="false">IFERROR(SUMIF('Exhibiciones '!$E$5:$E$550,A26,'Exhibiciones '!$AF$5:$AF$550),"")</f>
        <v>0</v>
      </c>
      <c r="T26" s="220" t="n">
        <f aca="false">IFERROR(SUMIF('Exhibiciones '!$E$5:$E$550,A26,'Exhibiciones '!$AG$5:$AG$550),"-")</f>
        <v>0</v>
      </c>
      <c r="U26" s="220" t="n">
        <v>0</v>
      </c>
      <c r="V26" s="220" t="n">
        <v>0</v>
      </c>
      <c r="W26" s="220" t="n">
        <v>0</v>
      </c>
      <c r="X26" s="220" t="n">
        <v>0</v>
      </c>
      <c r="Y26" s="220" t="n">
        <v>0</v>
      </c>
      <c r="Z26" s="220" t="n">
        <v>0</v>
      </c>
      <c r="AA26" s="220" t="n">
        <v>0</v>
      </c>
      <c r="AB26" s="220" t="n">
        <v>0</v>
      </c>
      <c r="AC26" s="220" t="n">
        <v>0</v>
      </c>
      <c r="AD26" s="220" t="n">
        <v>0</v>
      </c>
      <c r="AE26" s="220" t="n">
        <v>0</v>
      </c>
      <c r="AF26" s="220" t="n">
        <v>0</v>
      </c>
      <c r="AG26" s="220"/>
      <c r="AH26" s="220" t="str">
        <f aca="false">IFERROR(VLOOKUP(AG26,'Plantilla y Concentrado'!$B$4:$C$677,2,0),"")</f>
        <v/>
      </c>
      <c r="AI26" s="187"/>
      <c r="AK26" s="742"/>
      <c r="AL26" s="740"/>
      <c r="AM26" s="187"/>
      <c r="AN26" s="741"/>
      <c r="AO26" s="741"/>
      <c r="AP26" s="741"/>
      <c r="AQ26" s="741"/>
      <c r="AR26" s="369"/>
    </row>
    <row r="27" s="205" customFormat="true" ht="27.75" hidden="true" customHeight="true" outlineLevel="0" collapsed="false">
      <c r="A27" s="216"/>
      <c r="B27" s="216"/>
      <c r="C27" s="216"/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216" t="n">
        <v>0</v>
      </c>
      <c r="R27" s="510" t="n">
        <f aca="false">($W$4*(SUM(D27:Q27)))</f>
        <v>0</v>
      </c>
      <c r="S27" s="216" t="n">
        <f aca="false">IFERROR(SUMIF('Exhibiciones '!$E$5:$E$550,A27,'Exhibiciones '!$AF$5:$AF$550),"")</f>
        <v>0</v>
      </c>
      <c r="T27" s="216" t="n">
        <f aca="false">IFERROR(SUMIF('Exhibiciones '!$E$5:$E$550,A27,'Exhibiciones '!$AG$5:$AG$550),"-")</f>
        <v>0</v>
      </c>
      <c r="U27" s="216" t="n">
        <v>0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/>
      <c r="AH27" s="216" t="str">
        <f aca="false">IFERROR(VLOOKUP(AG27,'Plantilla y Concentrado'!$B$4:$C$677,2,0),"")</f>
        <v/>
      </c>
      <c r="AI27" s="187"/>
      <c r="AK27" s="742"/>
      <c r="AL27" s="740"/>
      <c r="AM27" s="187"/>
      <c r="AN27" s="741"/>
      <c r="AO27" s="741"/>
      <c r="AP27" s="741"/>
      <c r="AQ27" s="741"/>
      <c r="AR27" s="369"/>
    </row>
    <row r="28" s="205" customFormat="true" ht="27.75" hidden="true" customHeight="true" outlineLevel="0" collapsed="false">
      <c r="A28" s="220"/>
      <c r="B28" s="220"/>
      <c r="C28" s="220"/>
      <c r="D28" s="220" t="n">
        <v>0</v>
      </c>
      <c r="E28" s="220" t="n">
        <v>0</v>
      </c>
      <c r="F28" s="220" t="n">
        <v>0</v>
      </c>
      <c r="G28" s="220" t="n">
        <v>0</v>
      </c>
      <c r="H28" s="220" t="n">
        <v>0</v>
      </c>
      <c r="I28" s="220" t="n">
        <v>0</v>
      </c>
      <c r="J28" s="220" t="n">
        <v>0</v>
      </c>
      <c r="K28" s="220" t="n">
        <v>0</v>
      </c>
      <c r="L28" s="220" t="n">
        <v>0</v>
      </c>
      <c r="M28" s="220" t="n">
        <v>0</v>
      </c>
      <c r="N28" s="220" t="n">
        <v>0</v>
      </c>
      <c r="O28" s="220" t="n">
        <v>0</v>
      </c>
      <c r="P28" s="220" t="n">
        <v>0</v>
      </c>
      <c r="Q28" s="220" t="n">
        <v>0</v>
      </c>
      <c r="R28" s="511" t="n">
        <f aca="false">($W$4*(SUM(D28:Q28)))</f>
        <v>0</v>
      </c>
      <c r="S28" s="220" t="n">
        <f aca="false">IFERROR(SUMIF('Exhibiciones '!$E$5:$E$550,A28,'Exhibiciones '!$AF$5:$AF$550),"")</f>
        <v>0</v>
      </c>
      <c r="T28" s="220" t="n">
        <f aca="false">IFERROR(SUMIF('Exhibiciones '!$E$5:$E$550,A28,'Exhibiciones '!$AG$5:$AG$550),"-")</f>
        <v>0</v>
      </c>
      <c r="U28" s="220" t="n">
        <v>0</v>
      </c>
      <c r="V28" s="220" t="n">
        <v>0</v>
      </c>
      <c r="W28" s="220" t="n">
        <v>0</v>
      </c>
      <c r="X28" s="220" t="n">
        <v>0</v>
      </c>
      <c r="Y28" s="220" t="n">
        <v>0</v>
      </c>
      <c r="Z28" s="220" t="n">
        <v>0</v>
      </c>
      <c r="AA28" s="220" t="n">
        <v>0</v>
      </c>
      <c r="AB28" s="220" t="n">
        <v>0</v>
      </c>
      <c r="AC28" s="220" t="n">
        <v>0</v>
      </c>
      <c r="AD28" s="220" t="n">
        <v>0</v>
      </c>
      <c r="AE28" s="220" t="n">
        <v>0</v>
      </c>
      <c r="AF28" s="220" t="n">
        <v>0</v>
      </c>
      <c r="AG28" s="220"/>
      <c r="AH28" s="220" t="str">
        <f aca="false">IFERROR(VLOOKUP(AG28,'Plantilla y Concentrado'!$B$4:$C$677,2,0),"")</f>
        <v/>
      </c>
      <c r="AI28" s="187"/>
      <c r="AK28" s="742"/>
      <c r="AL28" s="740"/>
      <c r="AM28" s="187"/>
      <c r="AN28" s="741"/>
      <c r="AO28" s="741"/>
      <c r="AP28" s="741"/>
      <c r="AQ28" s="741"/>
      <c r="AR28" s="369"/>
    </row>
    <row r="29" s="205" customFormat="true" ht="27.75" hidden="true" customHeight="true" outlineLevel="0" collapsed="false">
      <c r="A29" s="216"/>
      <c r="B29" s="216"/>
      <c r="C29" s="216"/>
      <c r="D29" s="216" t="n">
        <v>0</v>
      </c>
      <c r="E29" s="216" t="n">
        <v>0</v>
      </c>
      <c r="F29" s="216" t="n">
        <v>0</v>
      </c>
      <c r="G29" s="216" t="n">
        <v>0</v>
      </c>
      <c r="H29" s="216" t="n">
        <v>0</v>
      </c>
      <c r="I29" s="216" t="n">
        <v>0</v>
      </c>
      <c r="J29" s="216" t="n">
        <v>0</v>
      </c>
      <c r="K29" s="216" t="n">
        <v>0</v>
      </c>
      <c r="L29" s="216" t="n">
        <v>0</v>
      </c>
      <c r="M29" s="216" t="n">
        <v>0</v>
      </c>
      <c r="N29" s="216" t="n">
        <v>0</v>
      </c>
      <c r="O29" s="216" t="n">
        <v>0</v>
      </c>
      <c r="P29" s="216" t="n">
        <v>0</v>
      </c>
      <c r="Q29" s="216" t="n">
        <v>0</v>
      </c>
      <c r="R29" s="510" t="n">
        <f aca="false">($W$4*(SUM(D29:Q29)))</f>
        <v>0</v>
      </c>
      <c r="S29" s="216" t="n">
        <f aca="false">IFERROR(SUMIF('Exhibiciones '!$E$5:$E$550,A29,'Exhibiciones '!$AF$5:$AF$550),"")</f>
        <v>0</v>
      </c>
      <c r="T29" s="216" t="n">
        <f aca="false">IFERROR(SUMIF('Exhibiciones '!$E$5:$E$550,A29,'Exhibiciones '!$AG$5:$AG$550),"-")</f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16" t="n">
        <v>0</v>
      </c>
      <c r="AF29" s="216" t="n">
        <v>0</v>
      </c>
      <c r="AG29" s="216"/>
      <c r="AH29" s="216" t="str">
        <f aca="false">IFERROR(VLOOKUP(AG29,'Plantilla y Concentrado'!$B$4:$C$677,2,0),"")</f>
        <v/>
      </c>
      <c r="AI29" s="187"/>
      <c r="AK29" s="742"/>
      <c r="AL29" s="740"/>
      <c r="AM29" s="187"/>
      <c r="AN29" s="741"/>
      <c r="AO29" s="741"/>
      <c r="AP29" s="741"/>
      <c r="AQ29" s="741"/>
      <c r="AR29" s="369"/>
    </row>
    <row r="30" s="205" customFormat="true" ht="27.75" hidden="true" customHeight="true" outlineLevel="0" collapsed="false">
      <c r="A30" s="220"/>
      <c r="B30" s="220"/>
      <c r="C30" s="220"/>
      <c r="D30" s="220" t="n">
        <v>0</v>
      </c>
      <c r="E30" s="220" t="n">
        <v>0</v>
      </c>
      <c r="F30" s="220" t="n">
        <v>0</v>
      </c>
      <c r="G30" s="220" t="n">
        <v>0</v>
      </c>
      <c r="H30" s="220" t="n">
        <v>0</v>
      </c>
      <c r="I30" s="220" t="n">
        <v>0</v>
      </c>
      <c r="J30" s="220" t="n">
        <v>0</v>
      </c>
      <c r="K30" s="220" t="n">
        <v>0</v>
      </c>
      <c r="L30" s="220" t="n">
        <v>0</v>
      </c>
      <c r="M30" s="220" t="n">
        <v>0</v>
      </c>
      <c r="N30" s="220" t="n">
        <v>0</v>
      </c>
      <c r="O30" s="220" t="n">
        <v>0</v>
      </c>
      <c r="P30" s="220" t="n">
        <v>0</v>
      </c>
      <c r="Q30" s="220" t="n">
        <v>0</v>
      </c>
      <c r="R30" s="580" t="n">
        <f aca="false">($W$4*(SUM(D30:Q30)))</f>
        <v>0</v>
      </c>
      <c r="S30" s="220" t="n">
        <f aca="false">IFERROR(SUMIF('Exhibiciones '!$E$5:$E$550,A30,'Exhibiciones '!$AF$5:$AF$550),"")</f>
        <v>0</v>
      </c>
      <c r="T30" s="220" t="n">
        <f aca="false">IFERROR(SUMIF('Exhibiciones '!$E$5:$E$550,A30,'Exhibiciones '!$AG$5:$AG$550),"-")</f>
        <v>0</v>
      </c>
      <c r="U30" s="220" t="n">
        <v>0</v>
      </c>
      <c r="V30" s="220" t="n">
        <v>0</v>
      </c>
      <c r="W30" s="220" t="n">
        <v>0</v>
      </c>
      <c r="X30" s="220" t="n">
        <v>0</v>
      </c>
      <c r="Y30" s="220" t="n">
        <v>0</v>
      </c>
      <c r="Z30" s="220" t="n">
        <v>0</v>
      </c>
      <c r="AA30" s="220" t="n">
        <v>0</v>
      </c>
      <c r="AB30" s="220" t="n">
        <v>0</v>
      </c>
      <c r="AC30" s="220" t="n">
        <v>0</v>
      </c>
      <c r="AD30" s="220" t="n">
        <v>0</v>
      </c>
      <c r="AE30" s="220" t="n">
        <v>0</v>
      </c>
      <c r="AF30" s="220" t="n">
        <v>0</v>
      </c>
      <c r="AG30" s="220"/>
      <c r="AH30" s="220" t="str">
        <f aca="false">IFERROR(VLOOKUP(AG30,'Plantilla y Concentrado'!$B$4:$C$677,2,0),"")</f>
        <v/>
      </c>
      <c r="AI30" s="187"/>
      <c r="AK30" s="742"/>
      <c r="AL30" s="740"/>
      <c r="AM30" s="187"/>
      <c r="AN30" s="741"/>
      <c r="AO30" s="741"/>
      <c r="AP30" s="741"/>
      <c r="AQ30" s="741"/>
      <c r="AR30" s="369"/>
    </row>
    <row r="31" s="205" customFormat="true" ht="27.75" hidden="true" customHeight="true" outlineLevel="0" collapsed="false">
      <c r="A31" s="216"/>
      <c r="B31" s="216"/>
      <c r="C31" s="216"/>
      <c r="D31" s="216" t="n">
        <v>0</v>
      </c>
      <c r="E31" s="216" t="n">
        <v>0</v>
      </c>
      <c r="F31" s="216" t="n">
        <v>0</v>
      </c>
      <c r="G31" s="216" t="n">
        <v>0</v>
      </c>
      <c r="H31" s="216" t="n">
        <v>0</v>
      </c>
      <c r="I31" s="216" t="n">
        <v>0</v>
      </c>
      <c r="J31" s="216" t="n">
        <v>0</v>
      </c>
      <c r="K31" s="216" t="n">
        <v>0</v>
      </c>
      <c r="L31" s="216" t="n">
        <v>0</v>
      </c>
      <c r="M31" s="216" t="n">
        <v>0</v>
      </c>
      <c r="N31" s="216" t="n">
        <v>0</v>
      </c>
      <c r="O31" s="216" t="n">
        <v>0</v>
      </c>
      <c r="P31" s="216" t="n">
        <v>0</v>
      </c>
      <c r="Q31" s="216" t="n">
        <v>0</v>
      </c>
      <c r="R31" s="217" t="n">
        <f aca="false">($W$4*(SUM(D31:Q31)))</f>
        <v>0</v>
      </c>
      <c r="S31" s="216" t="n">
        <f aca="false">IFERROR(SUMIF('Exhibiciones '!$E$5:$E$550,A31,'Exhibiciones '!$AF$5:$AF$550),"")</f>
        <v>0</v>
      </c>
      <c r="T31" s="216" t="n">
        <f aca="false">IFERROR(SUMIF('Exhibiciones '!$E$5:$E$550,A31,'Exhibiciones '!$AG$5:$AG$550),"-")</f>
        <v>0</v>
      </c>
      <c r="U31" s="216" t="n">
        <v>0</v>
      </c>
      <c r="V31" s="216" t="n">
        <v>0</v>
      </c>
      <c r="W31" s="216" t="n">
        <v>0</v>
      </c>
      <c r="X31" s="216" t="n">
        <v>0</v>
      </c>
      <c r="Y31" s="216" t="n">
        <v>0</v>
      </c>
      <c r="Z31" s="216" t="n">
        <v>0</v>
      </c>
      <c r="AA31" s="216" t="n">
        <v>0</v>
      </c>
      <c r="AB31" s="216" t="n">
        <v>0</v>
      </c>
      <c r="AC31" s="216" t="n">
        <v>0</v>
      </c>
      <c r="AD31" s="216" t="n">
        <v>0</v>
      </c>
      <c r="AE31" s="216" t="n">
        <v>0</v>
      </c>
      <c r="AF31" s="216" t="n">
        <v>0</v>
      </c>
      <c r="AG31" s="216"/>
      <c r="AH31" s="216" t="str">
        <f aca="false">IFERROR(VLOOKUP(AG31,'Plantilla y Concentrado'!$B$4:$C$677,2,0),"")</f>
        <v/>
      </c>
      <c r="AI31" s="187"/>
      <c r="AK31" s="742"/>
      <c r="AL31" s="740"/>
      <c r="AM31" s="187"/>
      <c r="AN31" s="741"/>
      <c r="AO31" s="741"/>
      <c r="AP31" s="741"/>
      <c r="AQ31" s="741"/>
      <c r="AR31" s="369"/>
    </row>
    <row r="32" s="230" customFormat="true" ht="43.5" hidden="false" customHeight="true" outlineLevel="0" collapsed="false">
      <c r="A32" s="225" t="s">
        <v>82</v>
      </c>
      <c r="B32" s="225" t="n">
        <f aca="false">SUM(B9:B31)</f>
        <v>4888</v>
      </c>
      <c r="C32" s="225" t="n">
        <f aca="false">SUM(C9:C31)</f>
        <v>4713</v>
      </c>
      <c r="D32" s="226" t="n">
        <f aca="false">SUM(D9:D31)</f>
        <v>1</v>
      </c>
      <c r="E32" s="226" t="n">
        <f aca="false">SUM(E9:E31)</f>
        <v>0</v>
      </c>
      <c r="F32" s="226" t="n">
        <f aca="false">SUM(F9:F31)</f>
        <v>2</v>
      </c>
      <c r="G32" s="226" t="n">
        <f aca="false">SUM(G9:G31)</f>
        <v>0</v>
      </c>
      <c r="H32" s="226" t="n">
        <f aca="false">SUM(H9:H31)</f>
        <v>0</v>
      </c>
      <c r="I32" s="226" t="n">
        <f aca="false">SUM(I9:I31)</f>
        <v>0</v>
      </c>
      <c r="J32" s="226" t="n">
        <f aca="false">SUM(J9:J31)</f>
        <v>0</v>
      </c>
      <c r="K32" s="226" t="n">
        <f aca="false">SUM(K9:K31)</f>
        <v>0</v>
      </c>
      <c r="L32" s="226" t="n">
        <f aca="false">SUM(L9:L31)</f>
        <v>0</v>
      </c>
      <c r="M32" s="226" t="n">
        <f aca="false">SUM(M9:M31)</f>
        <v>0</v>
      </c>
      <c r="N32" s="226" t="n">
        <f aca="false">SUM(N9:N31)</f>
        <v>0</v>
      </c>
      <c r="O32" s="226" t="n">
        <f aca="false">SUM(O9:O31)</f>
        <v>0</v>
      </c>
      <c r="P32" s="226" t="n">
        <f aca="false">SUM(P9:P31)</f>
        <v>0</v>
      </c>
      <c r="Q32" s="226" t="n">
        <f aca="false">SUM(Q9:Q31)</f>
        <v>0</v>
      </c>
      <c r="R32" s="513" t="n">
        <f aca="false">SUM(D32:Q32)</f>
        <v>3</v>
      </c>
      <c r="S32" s="228" t="n">
        <f aca="false">SUM(S9:S31)</f>
        <v>0</v>
      </c>
      <c r="T32" s="228" t="n">
        <f aca="false">SUM(T9:T31)</f>
        <v>2</v>
      </c>
      <c r="U32" s="228" t="n">
        <f aca="false">SUM(U9:U31)</f>
        <v>7</v>
      </c>
      <c r="V32" s="228" t="n">
        <f aca="false">SUM(V9:V31)</f>
        <v>0</v>
      </c>
      <c r="W32" s="228" t="n">
        <f aca="false">SUM(W9:W31)</f>
        <v>0</v>
      </c>
      <c r="X32" s="228" t="n">
        <f aca="false">SUM(X9:X31)</f>
        <v>0</v>
      </c>
      <c r="Y32" s="228" t="n">
        <f aca="false">SUM(Y9:Y31)</f>
        <v>0</v>
      </c>
      <c r="Z32" s="228" t="n">
        <f aca="false">SUM(Z9:Z31)</f>
        <v>0</v>
      </c>
      <c r="AA32" s="228" t="n">
        <f aca="false">SUM(AA9:AA31)</f>
        <v>0</v>
      </c>
      <c r="AB32" s="228" t="n">
        <f aca="false">SUM(AB9:AB31)</f>
        <v>0</v>
      </c>
      <c r="AC32" s="228" t="n">
        <f aca="false">SUM(AC9:AC31)</f>
        <v>0</v>
      </c>
      <c r="AD32" s="228" t="n">
        <f aca="false">SUM(AD9:AD31)</f>
        <v>0</v>
      </c>
      <c r="AE32" s="228" t="n">
        <f aca="false">SUM(AE9:AE31)</f>
        <v>0</v>
      </c>
      <c r="AF32" s="228" t="n">
        <f aca="false">SUM(AF9:AF31)</f>
        <v>0</v>
      </c>
      <c r="AG32" s="373"/>
      <c r="AH32" s="373"/>
      <c r="AN32" s="369"/>
      <c r="AO32" s="369"/>
      <c r="AP32" s="369"/>
      <c r="AQ32" s="369"/>
      <c r="AR32" s="369"/>
    </row>
    <row r="33" s="508" customFormat="true" ht="51" hidden="false" customHeight="true" outlineLevel="0" collapsed="false">
      <c r="A33" s="729" t="s">
        <v>835</v>
      </c>
      <c r="B33" s="729"/>
      <c r="C33" s="729"/>
      <c r="D33" s="231" t="n">
        <f aca="false">($W$4*R32)</f>
        <v>1551</v>
      </c>
      <c r="E33" s="231"/>
      <c r="F33" s="231"/>
      <c r="G33" s="231"/>
      <c r="H33" s="231"/>
      <c r="I33" s="231"/>
      <c r="J33" s="231"/>
      <c r="K33" s="231"/>
      <c r="L33" s="231"/>
      <c r="M33" s="231" t="str">
        <f aca="false">IFERROR(VLOOKUP(AM33,#REF!,11,0)+VLOOKUP(AM33,#REF!,11,0)+VLOOKUP(AM33,#REF!,11,0)+VLOOKUP(AM33,#REF!,11,0)+VLOOKUP(AM33,#REF!,11,0),"")</f>
        <v/>
      </c>
      <c r="N33" s="231"/>
      <c r="O33" s="231"/>
      <c r="P33" s="231"/>
      <c r="Q33" s="231"/>
      <c r="R33" s="231"/>
      <c r="S33" s="743" t="s">
        <v>836</v>
      </c>
      <c r="T33" s="743"/>
      <c r="U33" s="743"/>
      <c r="V33" s="743"/>
      <c r="W33" s="743"/>
      <c r="X33" s="743"/>
      <c r="Y33" s="743"/>
      <c r="Z33" s="743"/>
      <c r="AA33" s="743"/>
      <c r="AB33" s="743"/>
      <c r="AC33" s="743"/>
      <c r="AD33" s="743"/>
      <c r="AE33" s="743"/>
      <c r="AF33" s="743"/>
      <c r="AG33" s="376"/>
      <c r="AH33" s="376"/>
      <c r="AI33" s="376"/>
      <c r="AJ33" s="376"/>
      <c r="AK33" s="187"/>
      <c r="AL33" s="187"/>
      <c r="AM33" s="187"/>
      <c r="AN33" s="369"/>
      <c r="AO33" s="369"/>
      <c r="AP33" s="369"/>
      <c r="AQ33" s="369"/>
      <c r="AR33" s="369"/>
      <c r="AS33" s="187"/>
      <c r="AT33" s="187"/>
      <c r="AU33" s="187"/>
      <c r="AV33" s="187"/>
      <c r="AW33" s="187"/>
      <c r="AX33" s="187"/>
      <c r="AY33" s="187"/>
      <c r="AZ33" s="187"/>
      <c r="BA33" s="187"/>
      <c r="BB33" s="187"/>
      <c r="BC33" s="187"/>
      <c r="BD33" s="187"/>
      <c r="BE33" s="187"/>
      <c r="BF33" s="187"/>
      <c r="BG33" s="187"/>
      <c r="BH33" s="187"/>
      <c r="BI33" s="187"/>
      <c r="BJ33" s="187"/>
      <c r="BK33" s="187"/>
      <c r="BL33" s="187"/>
      <c r="BM33" s="187"/>
      <c r="BN33" s="187"/>
      <c r="BO33" s="187"/>
      <c r="BP33" s="187"/>
      <c r="BQ33" s="187"/>
      <c r="BR33" s="187"/>
      <c r="BS33" s="187"/>
      <c r="BT33" s="187"/>
      <c r="BU33" s="187"/>
      <c r="BV33" s="187"/>
      <c r="BW33" s="187"/>
      <c r="BX33" s="187"/>
      <c r="BY33" s="187"/>
      <c r="BZ33" s="187"/>
      <c r="CA33" s="187"/>
      <c r="CB33" s="187"/>
      <c r="CC33" s="187"/>
      <c r="CD33" s="187"/>
      <c r="CE33" s="187"/>
      <c r="CF33" s="187"/>
      <c r="CG33" s="187"/>
      <c r="CH33" s="187"/>
      <c r="CI33" s="187"/>
      <c r="CJ33" s="187"/>
      <c r="CK33" s="187"/>
      <c r="CL33" s="187"/>
      <c r="CM33" s="187"/>
      <c r="CN33" s="187"/>
      <c r="CO33" s="187"/>
      <c r="CP33" s="187"/>
      <c r="CQ33" s="187"/>
      <c r="CR33" s="187"/>
      <c r="CS33" s="187"/>
      <c r="CT33" s="187"/>
      <c r="CU33" s="187"/>
      <c r="CV33" s="187"/>
      <c r="CW33" s="187"/>
      <c r="CX33" s="187"/>
      <c r="CY33" s="187"/>
      <c r="CZ33" s="187"/>
      <c r="DA33" s="187"/>
      <c r="DB33" s="187"/>
      <c r="DC33" s="187"/>
      <c r="DD33" s="187"/>
      <c r="DE33" s="187"/>
      <c r="DF33" s="187"/>
      <c r="DG33" s="187"/>
      <c r="DH33" s="187"/>
      <c r="DI33" s="187"/>
      <c r="DJ33" s="187"/>
      <c r="DK33" s="187"/>
      <c r="DL33" s="187"/>
      <c r="DM33" s="187"/>
      <c r="DN33" s="187"/>
      <c r="DO33" s="187"/>
      <c r="DP33" s="187"/>
      <c r="DQ33" s="187"/>
      <c r="DR33" s="187"/>
      <c r="DS33" s="187"/>
      <c r="DT33" s="187"/>
      <c r="DU33" s="187"/>
      <c r="DV33" s="187"/>
      <c r="DW33" s="187"/>
      <c r="DX33" s="187"/>
      <c r="DY33" s="187"/>
      <c r="DZ33" s="187"/>
      <c r="EA33" s="187"/>
      <c r="EB33" s="187"/>
      <c r="EC33" s="187"/>
      <c r="ED33" s="187"/>
      <c r="EE33" s="187"/>
      <c r="EF33" s="187"/>
      <c r="EG33" s="187"/>
      <c r="EH33" s="187"/>
      <c r="EI33" s="187"/>
      <c r="EJ33" s="187"/>
      <c r="EK33" s="187"/>
      <c r="EL33" s="187"/>
      <c r="EM33" s="187"/>
      <c r="EN33" s="187"/>
      <c r="EO33" s="187"/>
      <c r="EP33" s="187"/>
      <c r="EQ33" s="187"/>
      <c r="ER33" s="187"/>
      <c r="ES33" s="187"/>
      <c r="ET33" s="187"/>
      <c r="EU33" s="187"/>
      <c r="EV33" s="187"/>
      <c r="EW33" s="187"/>
      <c r="EX33" s="187"/>
      <c r="EY33" s="187"/>
      <c r="EZ33" s="187"/>
      <c r="FA33" s="187"/>
      <c r="FB33" s="187"/>
      <c r="FC33" s="187"/>
      <c r="FD33" s="187"/>
      <c r="FE33" s="187"/>
      <c r="FF33" s="187"/>
      <c r="FG33" s="187"/>
      <c r="FH33" s="187"/>
      <c r="FI33" s="187"/>
      <c r="FJ33" s="187"/>
      <c r="FK33" s="187"/>
      <c r="FL33" s="187"/>
      <c r="FM33" s="187"/>
      <c r="FN33" s="187"/>
      <c r="FO33" s="187"/>
      <c r="FP33" s="187"/>
      <c r="FQ33" s="187"/>
      <c r="FR33" s="187"/>
      <c r="FS33" s="187"/>
      <c r="FT33" s="187"/>
      <c r="FU33" s="187"/>
      <c r="FV33" s="187"/>
      <c r="FW33" s="187"/>
      <c r="FX33" s="187"/>
      <c r="FY33" s="187"/>
      <c r="FZ33" s="187"/>
      <c r="GA33" s="187"/>
      <c r="GB33" s="187"/>
      <c r="GC33" s="187"/>
      <c r="GD33" s="187"/>
      <c r="GE33" s="187"/>
      <c r="GF33" s="187"/>
      <c r="GG33" s="187"/>
      <c r="GH33" s="187"/>
      <c r="GI33" s="187"/>
      <c r="GJ33" s="187"/>
      <c r="GK33" s="187"/>
      <c r="GL33" s="187"/>
      <c r="GM33" s="187"/>
      <c r="GN33" s="187"/>
      <c r="GO33" s="187"/>
      <c r="GP33" s="187"/>
      <c r="GQ33" s="187"/>
      <c r="GR33" s="187"/>
      <c r="GS33" s="187"/>
      <c r="GT33" s="187"/>
      <c r="GU33" s="187"/>
      <c r="GV33" s="187"/>
      <c r="GW33" s="187"/>
      <c r="GX33" s="187"/>
      <c r="GY33" s="187"/>
      <c r="GZ33" s="187"/>
      <c r="HA33" s="187"/>
      <c r="HB33" s="187"/>
      <c r="HC33" s="187"/>
      <c r="HD33" s="187"/>
      <c r="HE33" s="187"/>
      <c r="HF33" s="187"/>
      <c r="HG33" s="187"/>
      <c r="HH33" s="187"/>
      <c r="HI33" s="187"/>
      <c r="HJ33" s="187"/>
      <c r="HK33" s="187"/>
      <c r="HL33" s="187"/>
      <c r="HM33" s="187"/>
      <c r="HN33" s="187"/>
      <c r="HO33" s="187"/>
      <c r="HP33" s="187"/>
      <c r="HQ33" s="187"/>
      <c r="HR33" s="187"/>
      <c r="HS33" s="187"/>
      <c r="HT33" s="187"/>
      <c r="HU33" s="187"/>
      <c r="HV33" s="187"/>
      <c r="HW33" s="187"/>
      <c r="HX33" s="187"/>
      <c r="HY33" s="187"/>
      <c r="HZ33" s="187"/>
      <c r="IA33" s="187"/>
      <c r="IB33" s="187"/>
      <c r="IC33" s="187"/>
      <c r="ID33" s="187"/>
      <c r="IE33" s="187"/>
      <c r="IF33" s="187"/>
      <c r="IG33" s="187"/>
      <c r="IH33" s="187"/>
      <c r="II33" s="187"/>
      <c r="IJ33" s="187"/>
      <c r="IK33" s="187"/>
      <c r="IL33" s="187"/>
      <c r="IM33" s="187"/>
      <c r="IN33" s="187"/>
      <c r="IO33" s="187"/>
      <c r="IP33" s="187"/>
      <c r="IQ33" s="187"/>
      <c r="IR33" s="187"/>
      <c r="IS33" s="187"/>
      <c r="IT33" s="187"/>
    </row>
    <row r="34" s="508" customFormat="true" ht="30" hidden="false" customHeight="true" outlineLevel="0" collapsed="false">
      <c r="A34" s="516" t="s">
        <v>837</v>
      </c>
      <c r="B34" s="516"/>
      <c r="C34" s="517" t="n">
        <f aca="false">A9</f>
        <v>48</v>
      </c>
      <c r="D34" s="216" t="n">
        <v>0</v>
      </c>
      <c r="E34" s="216" t="n">
        <v>0</v>
      </c>
      <c r="F34" s="216" t="n">
        <v>0</v>
      </c>
      <c r="G34" s="216" t="n">
        <v>0</v>
      </c>
      <c r="H34" s="216" t="n">
        <v>0</v>
      </c>
      <c r="I34" s="216" t="n">
        <v>0</v>
      </c>
      <c r="J34" s="216" t="n">
        <v>0</v>
      </c>
      <c r="K34" s="216" t="n">
        <v>0</v>
      </c>
      <c r="L34" s="216" t="n">
        <v>0</v>
      </c>
      <c r="M34" s="216" t="n">
        <v>0</v>
      </c>
      <c r="N34" s="216" t="n">
        <v>0</v>
      </c>
      <c r="O34" s="216" t="n">
        <v>0</v>
      </c>
      <c r="P34" s="216" t="n">
        <v>0</v>
      </c>
      <c r="Q34" s="216" t="n">
        <v>0</v>
      </c>
      <c r="R34" s="505" t="n">
        <f aca="false">($W$4*(SUM(D34:Q34)))</f>
        <v>0</v>
      </c>
      <c r="S34" s="517" t="n">
        <v>0</v>
      </c>
      <c r="T34" s="517" t="n">
        <v>0</v>
      </c>
      <c r="U34" s="517" t="n">
        <v>0</v>
      </c>
      <c r="V34" s="517" t="n">
        <v>0</v>
      </c>
      <c r="W34" s="517" t="n">
        <v>0</v>
      </c>
      <c r="X34" s="517" t="n">
        <v>0</v>
      </c>
      <c r="Y34" s="517" t="n">
        <v>0</v>
      </c>
      <c r="Z34" s="517" t="n">
        <v>0</v>
      </c>
      <c r="AA34" s="517" t="n">
        <v>0</v>
      </c>
      <c r="AB34" s="517" t="n">
        <v>0</v>
      </c>
      <c r="AC34" s="517" t="n">
        <v>0</v>
      </c>
      <c r="AD34" s="517" t="n">
        <v>0</v>
      </c>
      <c r="AE34" s="517" t="n">
        <v>0</v>
      </c>
      <c r="AF34" s="517" t="n">
        <v>0</v>
      </c>
      <c r="AN34" s="507"/>
      <c r="AO34" s="507"/>
      <c r="AP34" s="507"/>
      <c r="AQ34" s="507"/>
      <c r="AR34" s="507"/>
    </row>
    <row r="35" s="508" customFormat="true" ht="30" hidden="false" customHeight="true" outlineLevel="0" collapsed="false">
      <c r="A35" s="516"/>
      <c r="B35" s="516"/>
      <c r="C35" s="518" t="n">
        <f aca="false">A10</f>
        <v>49</v>
      </c>
      <c r="D35" s="220" t="n">
        <v>0</v>
      </c>
      <c r="E35" s="220" t="n">
        <v>0</v>
      </c>
      <c r="F35" s="220" t="n">
        <v>0</v>
      </c>
      <c r="G35" s="220" t="n">
        <v>0</v>
      </c>
      <c r="H35" s="220" t="n">
        <v>0</v>
      </c>
      <c r="I35" s="220" t="n">
        <v>0</v>
      </c>
      <c r="J35" s="220" t="n">
        <v>0</v>
      </c>
      <c r="K35" s="220" t="n">
        <v>0</v>
      </c>
      <c r="L35" s="220" t="n">
        <v>0</v>
      </c>
      <c r="M35" s="220" t="n">
        <v>0</v>
      </c>
      <c r="N35" s="220" t="n">
        <v>0</v>
      </c>
      <c r="O35" s="236" t="n">
        <v>0</v>
      </c>
      <c r="P35" s="236" t="n">
        <v>0</v>
      </c>
      <c r="Q35" s="236" t="n">
        <v>0</v>
      </c>
      <c r="R35" s="509" t="n">
        <f aca="false">($W$4*(SUM(D35:Q35)))</f>
        <v>0</v>
      </c>
      <c r="S35" s="518" t="n">
        <v>0</v>
      </c>
      <c r="T35" s="518" t="n">
        <v>0</v>
      </c>
      <c r="U35" s="518" t="n">
        <v>0</v>
      </c>
      <c r="V35" s="518" t="n">
        <v>0</v>
      </c>
      <c r="W35" s="518" t="n">
        <v>0</v>
      </c>
      <c r="X35" s="518" t="n">
        <v>0</v>
      </c>
      <c r="Y35" s="518" t="n">
        <v>0</v>
      </c>
      <c r="Z35" s="518" t="n">
        <v>0</v>
      </c>
      <c r="AA35" s="518" t="n">
        <v>0</v>
      </c>
      <c r="AB35" s="518" t="n">
        <v>0</v>
      </c>
      <c r="AC35" s="518" t="n">
        <v>0</v>
      </c>
      <c r="AD35" s="518" t="n">
        <v>0</v>
      </c>
      <c r="AE35" s="518" t="n">
        <v>0</v>
      </c>
      <c r="AF35" s="518" t="n">
        <v>0</v>
      </c>
      <c r="AG35" s="519"/>
      <c r="AH35" s="519"/>
      <c r="AI35" s="519"/>
      <c r="AJ35" s="519"/>
      <c r="AK35" s="519"/>
      <c r="AN35" s="507"/>
      <c r="AO35" s="507"/>
      <c r="AP35" s="507"/>
      <c r="AQ35" s="507"/>
      <c r="AR35" s="507"/>
    </row>
    <row r="36" s="508" customFormat="true" ht="30" hidden="false" customHeight="true" outlineLevel="0" collapsed="false">
      <c r="A36" s="516"/>
      <c r="B36" s="516"/>
      <c r="C36" s="517" t="n">
        <f aca="false">A11</f>
        <v>50</v>
      </c>
      <c r="D36" s="216" t="n">
        <v>0</v>
      </c>
      <c r="E36" s="216" t="n">
        <v>0</v>
      </c>
      <c r="F36" s="216" t="n">
        <v>0</v>
      </c>
      <c r="G36" s="216" t="n">
        <v>0</v>
      </c>
      <c r="H36" s="216" t="n">
        <v>0</v>
      </c>
      <c r="I36" s="216" t="n">
        <v>0</v>
      </c>
      <c r="J36" s="216" t="n">
        <v>0</v>
      </c>
      <c r="K36" s="216" t="n">
        <v>0</v>
      </c>
      <c r="L36" s="216" t="n">
        <v>0</v>
      </c>
      <c r="M36" s="216" t="n">
        <v>0</v>
      </c>
      <c r="N36" s="216" t="n">
        <v>0</v>
      </c>
      <c r="O36" s="216" t="n">
        <v>0</v>
      </c>
      <c r="P36" s="216" t="n">
        <v>0</v>
      </c>
      <c r="Q36" s="216" t="n">
        <v>0</v>
      </c>
      <c r="R36" s="505" t="n">
        <f aca="false">($W$4*(SUM(D36:Q36)))</f>
        <v>0</v>
      </c>
      <c r="S36" s="517" t="n">
        <v>0</v>
      </c>
      <c r="T36" s="517" t="n">
        <v>0</v>
      </c>
      <c r="U36" s="517" t="n">
        <v>1</v>
      </c>
      <c r="V36" s="517" t="n">
        <v>0</v>
      </c>
      <c r="W36" s="517" t="n">
        <v>0</v>
      </c>
      <c r="X36" s="517" t="n">
        <v>0</v>
      </c>
      <c r="Y36" s="517" t="n">
        <v>0</v>
      </c>
      <c r="Z36" s="517" t="n">
        <v>0</v>
      </c>
      <c r="AA36" s="517" t="n">
        <v>0</v>
      </c>
      <c r="AB36" s="517" t="n">
        <v>0</v>
      </c>
      <c r="AC36" s="517" t="n">
        <v>0</v>
      </c>
      <c r="AD36" s="517" t="n">
        <v>0</v>
      </c>
      <c r="AE36" s="517" t="n">
        <v>0</v>
      </c>
      <c r="AF36" s="517" t="n">
        <v>0</v>
      </c>
      <c r="AG36" s="519"/>
      <c r="AH36" s="519"/>
      <c r="AI36" s="519"/>
      <c r="AJ36" s="519"/>
      <c r="AK36" s="519"/>
      <c r="AN36" s="507"/>
      <c r="AO36" s="507"/>
      <c r="AP36" s="507"/>
      <c r="AQ36" s="507"/>
      <c r="AR36" s="507"/>
    </row>
    <row r="37" s="508" customFormat="true" ht="30" hidden="false" customHeight="true" outlineLevel="0" collapsed="false">
      <c r="A37" s="516"/>
      <c r="B37" s="516"/>
      <c r="C37" s="518" t="n">
        <f aca="false">A12</f>
        <v>51</v>
      </c>
      <c r="D37" s="220" t="n">
        <v>0</v>
      </c>
      <c r="E37" s="220" t="n">
        <v>0</v>
      </c>
      <c r="F37" s="220" t="n">
        <v>0</v>
      </c>
      <c r="G37" s="220" t="n">
        <v>0</v>
      </c>
      <c r="H37" s="220" t="n">
        <v>0</v>
      </c>
      <c r="I37" s="220" t="n">
        <v>0</v>
      </c>
      <c r="J37" s="220" t="n">
        <v>0</v>
      </c>
      <c r="K37" s="220" t="n">
        <v>0</v>
      </c>
      <c r="L37" s="220" t="n">
        <v>0</v>
      </c>
      <c r="M37" s="220" t="n">
        <v>0</v>
      </c>
      <c r="N37" s="220" t="n">
        <v>0</v>
      </c>
      <c r="O37" s="236" t="n">
        <v>0</v>
      </c>
      <c r="P37" s="236" t="n">
        <v>0</v>
      </c>
      <c r="Q37" s="236" t="n">
        <v>0</v>
      </c>
      <c r="R37" s="509" t="n">
        <f aca="false">($W$4*(SUM(D37:Q37)))</f>
        <v>0</v>
      </c>
      <c r="S37" s="518" t="n">
        <v>0</v>
      </c>
      <c r="T37" s="518" t="n">
        <v>0</v>
      </c>
      <c r="U37" s="518" t="n">
        <v>0</v>
      </c>
      <c r="V37" s="518" t="n">
        <v>0</v>
      </c>
      <c r="W37" s="518" t="n">
        <v>0</v>
      </c>
      <c r="X37" s="518" t="n">
        <v>0</v>
      </c>
      <c r="Y37" s="518" t="n">
        <v>0</v>
      </c>
      <c r="Z37" s="518" t="n">
        <v>0</v>
      </c>
      <c r="AA37" s="518" t="n">
        <v>0</v>
      </c>
      <c r="AB37" s="518" t="n">
        <v>0</v>
      </c>
      <c r="AC37" s="518" t="n">
        <v>0</v>
      </c>
      <c r="AD37" s="518" t="n">
        <v>0</v>
      </c>
      <c r="AE37" s="518" t="n">
        <v>0</v>
      </c>
      <c r="AF37" s="518" t="n">
        <v>0</v>
      </c>
      <c r="AG37" s="519"/>
      <c r="AH37" s="519"/>
      <c r="AI37" s="519"/>
      <c r="AJ37" s="519"/>
      <c r="AK37" s="519"/>
      <c r="AN37" s="507"/>
      <c r="AO37" s="507"/>
      <c r="AP37" s="507"/>
      <c r="AQ37" s="507"/>
      <c r="AR37" s="507"/>
    </row>
    <row r="38" s="508" customFormat="true" ht="30" hidden="false" customHeight="true" outlineLevel="0" collapsed="false">
      <c r="A38" s="516"/>
      <c r="B38" s="516"/>
      <c r="C38" s="517" t="n">
        <f aca="false">A13</f>
        <v>52</v>
      </c>
      <c r="D38" s="216" t="n">
        <v>0</v>
      </c>
      <c r="E38" s="216" t="n">
        <v>0</v>
      </c>
      <c r="F38" s="216" t="n">
        <v>0</v>
      </c>
      <c r="G38" s="216" t="n">
        <v>0</v>
      </c>
      <c r="H38" s="216" t="n">
        <v>0</v>
      </c>
      <c r="I38" s="216" t="n">
        <v>0</v>
      </c>
      <c r="J38" s="216" t="n">
        <v>0</v>
      </c>
      <c r="K38" s="216" t="n">
        <v>0</v>
      </c>
      <c r="L38" s="216" t="n">
        <v>0</v>
      </c>
      <c r="M38" s="216" t="n">
        <v>0</v>
      </c>
      <c r="N38" s="216" t="n">
        <v>0</v>
      </c>
      <c r="O38" s="216" t="n">
        <v>0</v>
      </c>
      <c r="P38" s="216" t="n">
        <v>0</v>
      </c>
      <c r="Q38" s="216" t="n">
        <v>0</v>
      </c>
      <c r="R38" s="505" t="n">
        <f aca="false">($W$4*(SUM(D38:Q38)))</f>
        <v>0</v>
      </c>
      <c r="S38" s="517" t="n">
        <v>0</v>
      </c>
      <c r="T38" s="517" t="n">
        <v>0</v>
      </c>
      <c r="U38" s="517" t="n">
        <v>4</v>
      </c>
      <c r="V38" s="517" t="n">
        <v>0</v>
      </c>
      <c r="W38" s="517" t="n">
        <v>0</v>
      </c>
      <c r="X38" s="517" t="n">
        <v>0</v>
      </c>
      <c r="Y38" s="517" t="n">
        <v>0</v>
      </c>
      <c r="Z38" s="517" t="n">
        <v>0</v>
      </c>
      <c r="AA38" s="517" t="n">
        <v>0</v>
      </c>
      <c r="AB38" s="517" t="n">
        <v>0</v>
      </c>
      <c r="AC38" s="517" t="n">
        <v>0</v>
      </c>
      <c r="AD38" s="517" t="n">
        <v>0</v>
      </c>
      <c r="AE38" s="517" t="n">
        <v>0</v>
      </c>
      <c r="AF38" s="517" t="n">
        <v>0</v>
      </c>
      <c r="AG38" s="519"/>
      <c r="AH38" s="519"/>
      <c r="AI38" s="519"/>
      <c r="AJ38" s="519"/>
      <c r="AK38" s="519"/>
      <c r="AN38" s="507"/>
      <c r="AO38" s="507"/>
      <c r="AP38" s="507"/>
      <c r="AQ38" s="507"/>
      <c r="AR38" s="507"/>
    </row>
    <row r="39" s="508" customFormat="true" ht="30" hidden="false" customHeight="true" outlineLevel="0" collapsed="false">
      <c r="A39" s="516"/>
      <c r="B39" s="516"/>
      <c r="C39" s="518" t="n">
        <f aca="false">A14</f>
        <v>53</v>
      </c>
      <c r="D39" s="220" t="n">
        <v>0</v>
      </c>
      <c r="E39" s="220" t="n">
        <v>0</v>
      </c>
      <c r="F39" s="220" t="n">
        <v>0</v>
      </c>
      <c r="G39" s="220" t="n">
        <v>0</v>
      </c>
      <c r="H39" s="220" t="n">
        <v>0</v>
      </c>
      <c r="I39" s="220" t="n">
        <v>0</v>
      </c>
      <c r="J39" s="220" t="n">
        <v>0</v>
      </c>
      <c r="K39" s="220" t="n">
        <v>0</v>
      </c>
      <c r="L39" s="220" t="n">
        <v>0</v>
      </c>
      <c r="M39" s="220" t="n">
        <v>0</v>
      </c>
      <c r="N39" s="220" t="n">
        <v>0</v>
      </c>
      <c r="O39" s="236" t="n">
        <v>0</v>
      </c>
      <c r="P39" s="236" t="n">
        <v>0</v>
      </c>
      <c r="Q39" s="236" t="n">
        <v>0</v>
      </c>
      <c r="R39" s="509" t="n">
        <f aca="false">($W$4*(SUM(D39:Q39)))</f>
        <v>0</v>
      </c>
      <c r="S39" s="518" t="n">
        <v>0</v>
      </c>
      <c r="T39" s="518" t="n">
        <v>0</v>
      </c>
      <c r="U39" s="518" t="n">
        <v>0</v>
      </c>
      <c r="V39" s="518" t="n">
        <v>0</v>
      </c>
      <c r="W39" s="518" t="n">
        <v>0</v>
      </c>
      <c r="X39" s="518" t="n">
        <v>0</v>
      </c>
      <c r="Y39" s="518" t="n">
        <v>0</v>
      </c>
      <c r="Z39" s="518" t="n">
        <v>0</v>
      </c>
      <c r="AA39" s="518" t="n">
        <v>0</v>
      </c>
      <c r="AB39" s="518" t="n">
        <v>0</v>
      </c>
      <c r="AC39" s="518" t="n">
        <v>0</v>
      </c>
      <c r="AD39" s="518" t="n">
        <v>0</v>
      </c>
      <c r="AE39" s="518" t="n">
        <v>0</v>
      </c>
      <c r="AF39" s="518" t="n">
        <v>0</v>
      </c>
      <c r="AG39" s="519"/>
      <c r="AH39" s="519"/>
      <c r="AI39" s="519"/>
      <c r="AJ39" s="519"/>
      <c r="AK39" s="519"/>
    </row>
    <row r="40" s="508" customFormat="true" ht="30" hidden="false" customHeight="true" outlineLevel="0" collapsed="false">
      <c r="A40" s="516"/>
      <c r="B40" s="516"/>
      <c r="C40" s="517" t="n">
        <f aca="false">A15</f>
        <v>56</v>
      </c>
      <c r="D40" s="216" t="n">
        <v>1</v>
      </c>
      <c r="E40" s="216" t="n">
        <v>0</v>
      </c>
      <c r="F40" s="216" t="n">
        <v>1</v>
      </c>
      <c r="G40" s="216" t="n">
        <v>0</v>
      </c>
      <c r="H40" s="216" t="n">
        <v>0</v>
      </c>
      <c r="I40" s="216" t="n">
        <v>0</v>
      </c>
      <c r="J40" s="216" t="n">
        <v>0</v>
      </c>
      <c r="K40" s="216" t="n">
        <v>0</v>
      </c>
      <c r="L40" s="216" t="n">
        <v>0</v>
      </c>
      <c r="M40" s="216" t="n">
        <v>0</v>
      </c>
      <c r="N40" s="216" t="n">
        <v>0</v>
      </c>
      <c r="O40" s="216" t="n">
        <v>0</v>
      </c>
      <c r="P40" s="216" t="n">
        <v>0</v>
      </c>
      <c r="Q40" s="216" t="n">
        <v>0</v>
      </c>
      <c r="R40" s="505" t="n">
        <f aca="false">($W$4*(SUM(D40:Q40)))</f>
        <v>1034</v>
      </c>
      <c r="S40" s="517" t="n">
        <v>0</v>
      </c>
      <c r="T40" s="517" t="n">
        <v>1</v>
      </c>
      <c r="U40" s="517" t="n">
        <v>2</v>
      </c>
      <c r="V40" s="517" t="n">
        <v>0</v>
      </c>
      <c r="W40" s="517" t="n">
        <v>0</v>
      </c>
      <c r="X40" s="517" t="n">
        <v>0</v>
      </c>
      <c r="Y40" s="517" t="n">
        <v>0</v>
      </c>
      <c r="Z40" s="517" t="n">
        <v>0</v>
      </c>
      <c r="AA40" s="517" t="n">
        <v>0</v>
      </c>
      <c r="AB40" s="517" t="n">
        <v>0</v>
      </c>
      <c r="AC40" s="517" t="n">
        <v>0</v>
      </c>
      <c r="AD40" s="517" t="n">
        <v>0</v>
      </c>
      <c r="AE40" s="517" t="n">
        <v>0</v>
      </c>
      <c r="AF40" s="517" t="n">
        <v>0</v>
      </c>
      <c r="AG40" s="519"/>
      <c r="AH40" s="519"/>
      <c r="AI40" s="519"/>
      <c r="AJ40" s="519"/>
      <c r="AK40" s="519"/>
    </row>
    <row r="41" s="508" customFormat="true" ht="30" hidden="false" customHeight="true" outlineLevel="0" collapsed="false">
      <c r="A41" s="516"/>
      <c r="B41" s="516"/>
      <c r="C41" s="518" t="n">
        <f aca="false">A16</f>
        <v>57</v>
      </c>
      <c r="D41" s="220" t="n">
        <v>0</v>
      </c>
      <c r="E41" s="220" t="n">
        <v>0</v>
      </c>
      <c r="F41" s="220" t="n">
        <v>1</v>
      </c>
      <c r="G41" s="220" t="n">
        <v>0</v>
      </c>
      <c r="H41" s="220" t="n">
        <v>0</v>
      </c>
      <c r="I41" s="220" t="n">
        <v>0</v>
      </c>
      <c r="J41" s="220" t="n">
        <v>0</v>
      </c>
      <c r="K41" s="220" t="n">
        <v>0</v>
      </c>
      <c r="L41" s="220" t="n">
        <v>0</v>
      </c>
      <c r="M41" s="220" t="n">
        <v>0</v>
      </c>
      <c r="N41" s="220" t="n">
        <v>0</v>
      </c>
      <c r="O41" s="236" t="n">
        <v>0</v>
      </c>
      <c r="P41" s="236" t="n">
        <v>0</v>
      </c>
      <c r="Q41" s="236" t="n">
        <v>0</v>
      </c>
      <c r="R41" s="509" t="n">
        <f aca="false">($W$4*(SUM(D41:Q41)))</f>
        <v>517</v>
      </c>
      <c r="S41" s="518" t="n">
        <v>0</v>
      </c>
      <c r="T41" s="518" t="n">
        <v>1</v>
      </c>
      <c r="U41" s="518" t="n">
        <v>0</v>
      </c>
      <c r="V41" s="518" t="n">
        <v>0</v>
      </c>
      <c r="W41" s="518" t="n">
        <v>0</v>
      </c>
      <c r="X41" s="518" t="n">
        <v>0</v>
      </c>
      <c r="Y41" s="518" t="n">
        <v>0</v>
      </c>
      <c r="Z41" s="518" t="n">
        <v>0</v>
      </c>
      <c r="AA41" s="518" t="n">
        <v>0</v>
      </c>
      <c r="AB41" s="518" t="n">
        <v>0</v>
      </c>
      <c r="AC41" s="518" t="n">
        <v>0</v>
      </c>
      <c r="AD41" s="518" t="n">
        <v>0</v>
      </c>
      <c r="AE41" s="518" t="n">
        <v>0</v>
      </c>
      <c r="AF41" s="518" t="n">
        <v>0</v>
      </c>
      <c r="AG41" s="519"/>
      <c r="AH41" s="519"/>
      <c r="AI41" s="519"/>
      <c r="AJ41" s="519"/>
      <c r="AK41" s="519"/>
    </row>
    <row r="42" s="508" customFormat="true" ht="30" hidden="false" customHeight="true" outlineLevel="0" collapsed="false">
      <c r="A42" s="516"/>
      <c r="B42" s="516"/>
      <c r="C42" s="517" t="n">
        <f aca="false">A17</f>
        <v>58</v>
      </c>
      <c r="D42" s="216" t="n">
        <v>0</v>
      </c>
      <c r="E42" s="216" t="n">
        <v>0</v>
      </c>
      <c r="F42" s="216" t="n">
        <v>0</v>
      </c>
      <c r="G42" s="216" t="n">
        <v>0</v>
      </c>
      <c r="H42" s="216" t="n">
        <v>0</v>
      </c>
      <c r="I42" s="216" t="n">
        <v>0</v>
      </c>
      <c r="J42" s="216" t="n">
        <v>0</v>
      </c>
      <c r="K42" s="216" t="n">
        <v>0</v>
      </c>
      <c r="L42" s="216" t="n">
        <v>0</v>
      </c>
      <c r="M42" s="216" t="n">
        <v>0</v>
      </c>
      <c r="N42" s="216" t="n">
        <v>0</v>
      </c>
      <c r="O42" s="216" t="n">
        <v>0</v>
      </c>
      <c r="P42" s="216" t="n">
        <v>0</v>
      </c>
      <c r="Q42" s="216" t="n">
        <v>0</v>
      </c>
      <c r="R42" s="505" t="n">
        <f aca="false">($W$4*(SUM(D42:Q42)))</f>
        <v>0</v>
      </c>
      <c r="S42" s="517" t="n">
        <v>0</v>
      </c>
      <c r="T42" s="517" t="n">
        <v>0</v>
      </c>
      <c r="U42" s="517" t="n">
        <v>0</v>
      </c>
      <c r="V42" s="517" t="n">
        <v>0</v>
      </c>
      <c r="W42" s="517" t="n">
        <v>0</v>
      </c>
      <c r="X42" s="517" t="n">
        <v>0</v>
      </c>
      <c r="Y42" s="517" t="n">
        <v>0</v>
      </c>
      <c r="Z42" s="517" t="n">
        <v>0</v>
      </c>
      <c r="AA42" s="517" t="n">
        <v>0</v>
      </c>
      <c r="AB42" s="517" t="n">
        <v>0</v>
      </c>
      <c r="AC42" s="517" t="n">
        <v>0</v>
      </c>
      <c r="AD42" s="517" t="n">
        <v>0</v>
      </c>
      <c r="AE42" s="517" t="n">
        <v>0</v>
      </c>
      <c r="AF42" s="517" t="n">
        <v>0</v>
      </c>
      <c r="AG42" s="519"/>
      <c r="AH42" s="519"/>
      <c r="AI42" s="519"/>
      <c r="AJ42" s="519"/>
      <c r="AK42" s="519"/>
    </row>
    <row r="43" s="205" customFormat="true" ht="27.75" hidden="false" customHeight="true" outlineLevel="0" collapsed="false">
      <c r="A43" s="516"/>
      <c r="B43" s="516"/>
      <c r="C43" s="518" t="n">
        <f aca="false">A18</f>
        <v>59</v>
      </c>
      <c r="D43" s="668" t="n">
        <v>0</v>
      </c>
      <c r="E43" s="668" t="n">
        <v>0</v>
      </c>
      <c r="F43" s="668" t="n">
        <v>0</v>
      </c>
      <c r="G43" s="668" t="n">
        <v>0</v>
      </c>
      <c r="H43" s="668" t="n">
        <v>0</v>
      </c>
      <c r="I43" s="668" t="n">
        <v>0</v>
      </c>
      <c r="J43" s="668" t="n">
        <v>0</v>
      </c>
      <c r="K43" s="668" t="n">
        <v>0</v>
      </c>
      <c r="L43" s="668" t="n">
        <v>0</v>
      </c>
      <c r="M43" s="668" t="n">
        <v>0</v>
      </c>
      <c r="N43" s="668" t="n">
        <v>0</v>
      </c>
      <c r="O43" s="518" t="n">
        <v>0</v>
      </c>
      <c r="P43" s="518" t="n">
        <v>0</v>
      </c>
      <c r="Q43" s="518" t="n">
        <v>0</v>
      </c>
      <c r="R43" s="509" t="n">
        <f aca="false">($W$4*(SUM(D43:Q43)))</f>
        <v>0</v>
      </c>
      <c r="S43" s="518" t="n">
        <v>0</v>
      </c>
      <c r="T43" s="518" t="n">
        <v>0</v>
      </c>
      <c r="U43" s="518" t="n">
        <v>0</v>
      </c>
      <c r="V43" s="518" t="n">
        <v>0</v>
      </c>
      <c r="W43" s="518" t="n">
        <v>0</v>
      </c>
      <c r="X43" s="518" t="n">
        <v>0</v>
      </c>
      <c r="Y43" s="518" t="n">
        <v>0</v>
      </c>
      <c r="Z43" s="518" t="n">
        <v>0</v>
      </c>
      <c r="AA43" s="518" t="n">
        <v>0</v>
      </c>
      <c r="AB43" s="518" t="n">
        <v>0</v>
      </c>
      <c r="AC43" s="518" t="n">
        <v>0</v>
      </c>
      <c r="AD43" s="518" t="n">
        <v>0</v>
      </c>
      <c r="AE43" s="518" t="n">
        <v>0</v>
      </c>
      <c r="AF43" s="518" t="n">
        <v>0</v>
      </c>
      <c r="AG43" s="520"/>
      <c r="AH43" s="520"/>
      <c r="AI43" s="520"/>
      <c r="AJ43" s="520"/>
      <c r="AK43" s="520"/>
    </row>
    <row r="44" s="205" customFormat="true" ht="27.75" hidden="true" customHeight="true" outlineLevel="0" collapsed="false">
      <c r="A44" s="516"/>
      <c r="B44" s="516"/>
      <c r="C44" s="379" t="n">
        <f aca="false">A19</f>
        <v>0</v>
      </c>
      <c r="D44" s="379" t="n">
        <v>0</v>
      </c>
      <c r="E44" s="379" t="n">
        <v>0</v>
      </c>
      <c r="F44" s="379" t="n">
        <v>0</v>
      </c>
      <c r="G44" s="379" t="n">
        <v>0</v>
      </c>
      <c r="H44" s="379" t="n">
        <v>0</v>
      </c>
      <c r="I44" s="379" t="n">
        <v>0</v>
      </c>
      <c r="J44" s="379" t="n">
        <v>0</v>
      </c>
      <c r="K44" s="379" t="n">
        <v>0</v>
      </c>
      <c r="L44" s="379" t="n">
        <v>0</v>
      </c>
      <c r="M44" s="379" t="n">
        <v>0</v>
      </c>
      <c r="N44" s="379" t="n">
        <v>0</v>
      </c>
      <c r="O44" s="379" t="n">
        <v>0</v>
      </c>
      <c r="P44" s="379" t="n">
        <v>0</v>
      </c>
      <c r="Q44" s="379" t="n">
        <v>0</v>
      </c>
      <c r="R44" s="510" t="n">
        <f aca="false">($W$4*(SUM(D44:Q44)))</f>
        <v>0</v>
      </c>
      <c r="S44" s="379" t="n">
        <v>0</v>
      </c>
      <c r="T44" s="379" t="n">
        <v>0</v>
      </c>
      <c r="U44" s="379" t="n">
        <v>0</v>
      </c>
      <c r="V44" s="379" t="n">
        <v>0</v>
      </c>
      <c r="W44" s="379" t="n">
        <v>0</v>
      </c>
      <c r="X44" s="379" t="n">
        <v>0</v>
      </c>
      <c r="Y44" s="379" t="n">
        <v>0</v>
      </c>
      <c r="Z44" s="379" t="n">
        <v>0</v>
      </c>
      <c r="AA44" s="379" t="n">
        <v>0</v>
      </c>
      <c r="AB44" s="379" t="n">
        <v>0</v>
      </c>
      <c r="AC44" s="379" t="n">
        <v>0</v>
      </c>
      <c r="AD44" s="379" t="n">
        <v>0</v>
      </c>
      <c r="AE44" s="379" t="n">
        <v>0</v>
      </c>
      <c r="AF44" s="379" t="n">
        <v>0</v>
      </c>
      <c r="AG44" s="520"/>
      <c r="AH44" s="520"/>
      <c r="AI44" s="520"/>
      <c r="AJ44" s="520"/>
      <c r="AK44" s="520"/>
    </row>
    <row r="45" s="205" customFormat="true" ht="27.75" hidden="true" customHeight="true" outlineLevel="0" collapsed="false">
      <c r="A45" s="516"/>
      <c r="B45" s="516"/>
      <c r="C45" s="380" t="n">
        <f aca="false">A20</f>
        <v>0</v>
      </c>
      <c r="D45" s="380" t="n">
        <v>0</v>
      </c>
      <c r="E45" s="380" t="n">
        <v>0</v>
      </c>
      <c r="F45" s="380" t="n">
        <v>0</v>
      </c>
      <c r="G45" s="380" t="n">
        <v>0</v>
      </c>
      <c r="H45" s="380" t="n">
        <v>0</v>
      </c>
      <c r="I45" s="380" t="n">
        <v>0</v>
      </c>
      <c r="J45" s="380" t="n">
        <v>0</v>
      </c>
      <c r="K45" s="380" t="n">
        <v>0</v>
      </c>
      <c r="L45" s="380" t="n">
        <v>0</v>
      </c>
      <c r="M45" s="380" t="n">
        <v>0</v>
      </c>
      <c r="N45" s="380" t="n">
        <v>0</v>
      </c>
      <c r="O45" s="380" t="n">
        <v>0</v>
      </c>
      <c r="P45" s="380" t="n">
        <v>0</v>
      </c>
      <c r="Q45" s="380" t="n">
        <v>0</v>
      </c>
      <c r="R45" s="511" t="n">
        <f aca="false">($W$4*(SUM(D45:Q45)))</f>
        <v>0</v>
      </c>
      <c r="S45" s="380" t="n">
        <v>0</v>
      </c>
      <c r="T45" s="380" t="n">
        <v>0</v>
      </c>
      <c r="U45" s="380" t="n">
        <v>0</v>
      </c>
      <c r="V45" s="380" t="n">
        <v>0</v>
      </c>
      <c r="W45" s="380" t="n">
        <v>0</v>
      </c>
      <c r="X45" s="380" t="n">
        <v>0</v>
      </c>
      <c r="Y45" s="380" t="n">
        <v>0</v>
      </c>
      <c r="Z45" s="380" t="n">
        <v>0</v>
      </c>
      <c r="AA45" s="380" t="n">
        <v>0</v>
      </c>
      <c r="AB45" s="380" t="n">
        <v>0</v>
      </c>
      <c r="AC45" s="380" t="n">
        <v>0</v>
      </c>
      <c r="AD45" s="380" t="n">
        <v>0</v>
      </c>
      <c r="AE45" s="380" t="n">
        <v>0</v>
      </c>
      <c r="AF45" s="380" t="n">
        <v>0</v>
      </c>
      <c r="AG45" s="520"/>
      <c r="AH45" s="520"/>
      <c r="AI45" s="520"/>
      <c r="AJ45" s="520"/>
      <c r="AK45" s="520"/>
    </row>
    <row r="46" s="205" customFormat="true" ht="27.75" hidden="true" customHeight="true" outlineLevel="0" collapsed="false">
      <c r="A46" s="516"/>
      <c r="B46" s="516"/>
      <c r="C46" s="379" t="n">
        <f aca="false">A21</f>
        <v>0</v>
      </c>
      <c r="D46" s="379" t="n">
        <v>0</v>
      </c>
      <c r="E46" s="379" t="n">
        <v>0</v>
      </c>
      <c r="F46" s="379" t="n">
        <v>0</v>
      </c>
      <c r="G46" s="379" t="n">
        <v>0</v>
      </c>
      <c r="H46" s="379" t="n">
        <v>0</v>
      </c>
      <c r="I46" s="379" t="n">
        <v>0</v>
      </c>
      <c r="J46" s="379" t="n">
        <v>0</v>
      </c>
      <c r="K46" s="379" t="n">
        <v>0</v>
      </c>
      <c r="L46" s="379" t="n">
        <v>0</v>
      </c>
      <c r="M46" s="379" t="n">
        <v>0</v>
      </c>
      <c r="N46" s="379" t="n">
        <v>0</v>
      </c>
      <c r="O46" s="379" t="n">
        <v>0</v>
      </c>
      <c r="P46" s="379" t="n">
        <v>0</v>
      </c>
      <c r="Q46" s="379" t="n">
        <v>0</v>
      </c>
      <c r="R46" s="510" t="n">
        <f aca="false">($W$4*(SUM(D46:Q46)))</f>
        <v>0</v>
      </c>
      <c r="S46" s="379" t="n">
        <v>0</v>
      </c>
      <c r="T46" s="379" t="n">
        <v>0</v>
      </c>
      <c r="U46" s="379" t="n">
        <v>0</v>
      </c>
      <c r="V46" s="379" t="n">
        <v>0</v>
      </c>
      <c r="W46" s="379" t="n">
        <v>0</v>
      </c>
      <c r="X46" s="379" t="n">
        <v>0</v>
      </c>
      <c r="Y46" s="379" t="n">
        <v>0</v>
      </c>
      <c r="Z46" s="379" t="n">
        <v>0</v>
      </c>
      <c r="AA46" s="379" t="n">
        <v>0</v>
      </c>
      <c r="AB46" s="379" t="n">
        <v>0</v>
      </c>
      <c r="AC46" s="379" t="n">
        <v>0</v>
      </c>
      <c r="AD46" s="379" t="n">
        <v>0</v>
      </c>
      <c r="AE46" s="379" t="n">
        <v>0</v>
      </c>
      <c r="AF46" s="379" t="n">
        <v>0</v>
      </c>
      <c r="AG46" s="520"/>
      <c r="AH46" s="520"/>
      <c r="AI46" s="520"/>
      <c r="AJ46" s="520"/>
      <c r="AK46" s="520"/>
    </row>
    <row r="47" s="205" customFormat="true" ht="27.75" hidden="true" customHeight="true" outlineLevel="0" collapsed="false">
      <c r="A47" s="516"/>
      <c r="B47" s="516"/>
      <c r="C47" s="380" t="n">
        <f aca="false">A22</f>
        <v>0</v>
      </c>
      <c r="D47" s="380" t="n">
        <v>0</v>
      </c>
      <c r="E47" s="380" t="n">
        <v>0</v>
      </c>
      <c r="F47" s="380" t="n">
        <v>0</v>
      </c>
      <c r="G47" s="380" t="n">
        <v>0</v>
      </c>
      <c r="H47" s="380" t="n">
        <v>0</v>
      </c>
      <c r="I47" s="380" t="n">
        <v>0</v>
      </c>
      <c r="J47" s="380" t="n">
        <v>0</v>
      </c>
      <c r="K47" s="380" t="n">
        <v>0</v>
      </c>
      <c r="L47" s="380" t="n">
        <v>0</v>
      </c>
      <c r="M47" s="380" t="n">
        <v>0</v>
      </c>
      <c r="N47" s="380" t="n">
        <v>0</v>
      </c>
      <c r="O47" s="380" t="n">
        <v>0</v>
      </c>
      <c r="P47" s="380" t="n">
        <v>0</v>
      </c>
      <c r="Q47" s="380" t="n">
        <v>0</v>
      </c>
      <c r="R47" s="511" t="n">
        <f aca="false">($W$4*(SUM(D47:Q47)))</f>
        <v>0</v>
      </c>
      <c r="S47" s="380" t="n">
        <v>0</v>
      </c>
      <c r="T47" s="380" t="n">
        <v>0</v>
      </c>
      <c r="U47" s="380" t="n">
        <v>0</v>
      </c>
      <c r="V47" s="380" t="n">
        <v>0</v>
      </c>
      <c r="W47" s="380" t="n">
        <v>0</v>
      </c>
      <c r="X47" s="380" t="n">
        <v>0</v>
      </c>
      <c r="Y47" s="380" t="n">
        <v>0</v>
      </c>
      <c r="Z47" s="380" t="n">
        <v>0</v>
      </c>
      <c r="AA47" s="380" t="n">
        <v>0</v>
      </c>
      <c r="AB47" s="380" t="n">
        <v>0</v>
      </c>
      <c r="AC47" s="380" t="n">
        <v>0</v>
      </c>
      <c r="AD47" s="380" t="n">
        <v>0</v>
      </c>
      <c r="AE47" s="380" t="n">
        <v>0</v>
      </c>
      <c r="AF47" s="380" t="n">
        <v>0</v>
      </c>
      <c r="AG47" s="520"/>
      <c r="AH47" s="520"/>
      <c r="AI47" s="520"/>
      <c r="AJ47" s="520"/>
      <c r="AK47" s="520"/>
    </row>
    <row r="48" s="205" customFormat="true" ht="27.75" hidden="true" customHeight="true" outlineLevel="0" collapsed="false">
      <c r="A48" s="516"/>
      <c r="B48" s="516"/>
      <c r="C48" s="379" t="n">
        <f aca="false">A23</f>
        <v>0</v>
      </c>
      <c r="D48" s="379" t="n">
        <v>0</v>
      </c>
      <c r="E48" s="379" t="n">
        <v>0</v>
      </c>
      <c r="F48" s="379" t="n">
        <v>0</v>
      </c>
      <c r="G48" s="379" t="n">
        <v>0</v>
      </c>
      <c r="H48" s="379" t="n">
        <v>0</v>
      </c>
      <c r="I48" s="379" t="n">
        <v>0</v>
      </c>
      <c r="J48" s="379" t="n">
        <v>0</v>
      </c>
      <c r="K48" s="379" t="n">
        <v>0</v>
      </c>
      <c r="L48" s="379" t="n">
        <v>0</v>
      </c>
      <c r="M48" s="379" t="n">
        <v>0</v>
      </c>
      <c r="N48" s="379" t="n">
        <v>0</v>
      </c>
      <c r="O48" s="379" t="n">
        <v>0</v>
      </c>
      <c r="P48" s="379" t="n">
        <v>0</v>
      </c>
      <c r="Q48" s="379" t="n">
        <v>0</v>
      </c>
      <c r="R48" s="510" t="n">
        <f aca="false">($W$4*(SUM(D48:Q48)))</f>
        <v>0</v>
      </c>
      <c r="S48" s="379" t="n">
        <v>0</v>
      </c>
      <c r="T48" s="379" t="n">
        <v>0</v>
      </c>
      <c r="U48" s="379" t="n">
        <v>0</v>
      </c>
      <c r="V48" s="379" t="n">
        <v>0</v>
      </c>
      <c r="W48" s="379" t="n">
        <v>0</v>
      </c>
      <c r="X48" s="379" t="n">
        <v>0</v>
      </c>
      <c r="Y48" s="379" t="n">
        <v>0</v>
      </c>
      <c r="Z48" s="379" t="n">
        <v>0</v>
      </c>
      <c r="AA48" s="379" t="n">
        <v>0</v>
      </c>
      <c r="AB48" s="379" t="n">
        <v>0</v>
      </c>
      <c r="AC48" s="379" t="n">
        <v>0</v>
      </c>
      <c r="AD48" s="379" t="n">
        <v>0</v>
      </c>
      <c r="AE48" s="379" t="n">
        <v>0</v>
      </c>
      <c r="AF48" s="379" t="n">
        <v>0</v>
      </c>
      <c r="AG48" s="520"/>
      <c r="AH48" s="520"/>
      <c r="AI48" s="520"/>
      <c r="AJ48" s="520"/>
      <c r="AK48" s="520"/>
    </row>
    <row r="49" s="205" customFormat="true" ht="27.75" hidden="true" customHeight="true" outlineLevel="0" collapsed="false">
      <c r="A49" s="516"/>
      <c r="B49" s="516"/>
      <c r="C49" s="380" t="n">
        <f aca="false">A24</f>
        <v>0</v>
      </c>
      <c r="D49" s="380" t="n">
        <v>0</v>
      </c>
      <c r="E49" s="380" t="n">
        <v>0</v>
      </c>
      <c r="F49" s="380" t="n">
        <v>0</v>
      </c>
      <c r="G49" s="380" t="n">
        <v>0</v>
      </c>
      <c r="H49" s="380" t="n">
        <v>0</v>
      </c>
      <c r="I49" s="380" t="n">
        <v>0</v>
      </c>
      <c r="J49" s="380" t="n">
        <v>0</v>
      </c>
      <c r="K49" s="380" t="n">
        <v>0</v>
      </c>
      <c r="L49" s="380" t="n">
        <v>0</v>
      </c>
      <c r="M49" s="380" t="n">
        <v>0</v>
      </c>
      <c r="N49" s="380" t="n">
        <v>0</v>
      </c>
      <c r="O49" s="380" t="n">
        <v>0</v>
      </c>
      <c r="P49" s="380" t="n">
        <v>0</v>
      </c>
      <c r="Q49" s="380" t="n">
        <v>0</v>
      </c>
      <c r="R49" s="511" t="n">
        <f aca="false">($W$4*(SUM(D49:Q49)))</f>
        <v>0</v>
      </c>
      <c r="S49" s="380" t="n">
        <v>0</v>
      </c>
      <c r="T49" s="380" t="n">
        <v>0</v>
      </c>
      <c r="U49" s="380" t="n">
        <v>0</v>
      </c>
      <c r="V49" s="380" t="n">
        <v>0</v>
      </c>
      <c r="W49" s="380" t="n">
        <v>0</v>
      </c>
      <c r="X49" s="380" t="n">
        <v>0</v>
      </c>
      <c r="Y49" s="380" t="n">
        <v>0</v>
      </c>
      <c r="Z49" s="380" t="n">
        <v>0</v>
      </c>
      <c r="AA49" s="380" t="n">
        <v>0</v>
      </c>
      <c r="AB49" s="380" t="n">
        <v>0</v>
      </c>
      <c r="AC49" s="380" t="n">
        <v>0</v>
      </c>
      <c r="AD49" s="380" t="n">
        <v>0</v>
      </c>
      <c r="AE49" s="380" t="n">
        <v>0</v>
      </c>
      <c r="AF49" s="380" t="n">
        <v>0</v>
      </c>
      <c r="AG49" s="520"/>
      <c r="AH49" s="520"/>
      <c r="AI49" s="520"/>
      <c r="AJ49" s="520"/>
      <c r="AK49" s="520"/>
    </row>
    <row r="50" s="205" customFormat="true" ht="27.75" hidden="true" customHeight="true" outlineLevel="0" collapsed="false">
      <c r="A50" s="516"/>
      <c r="B50" s="516"/>
      <c r="C50" s="379" t="n">
        <f aca="false">A25</f>
        <v>0</v>
      </c>
      <c r="D50" s="379" t="n">
        <v>0</v>
      </c>
      <c r="E50" s="379" t="n">
        <v>0</v>
      </c>
      <c r="F50" s="379" t="n">
        <v>0</v>
      </c>
      <c r="G50" s="379" t="n">
        <v>0</v>
      </c>
      <c r="H50" s="379" t="n">
        <v>0</v>
      </c>
      <c r="I50" s="379" t="n">
        <v>0</v>
      </c>
      <c r="J50" s="379" t="n">
        <v>0</v>
      </c>
      <c r="K50" s="379" t="n">
        <v>0</v>
      </c>
      <c r="L50" s="379" t="n">
        <v>0</v>
      </c>
      <c r="M50" s="379" t="n">
        <v>0</v>
      </c>
      <c r="N50" s="379" t="n">
        <v>0</v>
      </c>
      <c r="O50" s="379" t="n">
        <v>0</v>
      </c>
      <c r="P50" s="379" t="n">
        <v>0</v>
      </c>
      <c r="Q50" s="379" t="n">
        <v>0</v>
      </c>
      <c r="R50" s="510" t="n">
        <f aca="false">($W$4*(SUM(D50:Q50)))</f>
        <v>0</v>
      </c>
      <c r="S50" s="379" t="n">
        <v>0</v>
      </c>
      <c r="T50" s="379" t="n">
        <v>0</v>
      </c>
      <c r="U50" s="379" t="n">
        <v>0</v>
      </c>
      <c r="V50" s="379" t="n">
        <v>0</v>
      </c>
      <c r="W50" s="379" t="n">
        <v>0</v>
      </c>
      <c r="X50" s="379" t="n">
        <v>0</v>
      </c>
      <c r="Y50" s="379" t="n">
        <v>0</v>
      </c>
      <c r="Z50" s="379" t="n">
        <v>0</v>
      </c>
      <c r="AA50" s="379" t="n">
        <v>0</v>
      </c>
      <c r="AB50" s="379" t="n">
        <v>0</v>
      </c>
      <c r="AC50" s="379" t="n">
        <v>0</v>
      </c>
      <c r="AD50" s="379" t="n">
        <v>0</v>
      </c>
      <c r="AE50" s="379" t="n">
        <v>0</v>
      </c>
      <c r="AF50" s="379" t="n">
        <v>0</v>
      </c>
      <c r="AG50" s="520"/>
      <c r="AH50" s="520"/>
      <c r="AI50" s="520"/>
      <c r="AJ50" s="520"/>
      <c r="AK50" s="520"/>
    </row>
    <row r="51" s="205" customFormat="true" ht="27.75" hidden="true" customHeight="true" outlineLevel="0" collapsed="false">
      <c r="A51" s="516"/>
      <c r="B51" s="516"/>
      <c r="C51" s="380" t="n">
        <f aca="false">A26</f>
        <v>0</v>
      </c>
      <c r="D51" s="380" t="n">
        <v>0</v>
      </c>
      <c r="E51" s="380" t="n">
        <v>0</v>
      </c>
      <c r="F51" s="380" t="n">
        <v>0</v>
      </c>
      <c r="G51" s="380" t="n">
        <v>0</v>
      </c>
      <c r="H51" s="380" t="n">
        <v>0</v>
      </c>
      <c r="I51" s="380" t="n">
        <v>0</v>
      </c>
      <c r="J51" s="380" t="n">
        <v>0</v>
      </c>
      <c r="K51" s="380" t="n">
        <v>0</v>
      </c>
      <c r="L51" s="380" t="n">
        <v>0</v>
      </c>
      <c r="M51" s="380" t="n">
        <v>0</v>
      </c>
      <c r="N51" s="380" t="n">
        <v>0</v>
      </c>
      <c r="O51" s="380" t="n">
        <v>0</v>
      </c>
      <c r="P51" s="380" t="n">
        <v>0</v>
      </c>
      <c r="Q51" s="380" t="n">
        <v>0</v>
      </c>
      <c r="R51" s="511" t="n">
        <f aca="false">($W$4*(SUM(D51:Q51)))</f>
        <v>0</v>
      </c>
      <c r="S51" s="380" t="n">
        <v>0</v>
      </c>
      <c r="T51" s="380" t="n">
        <v>0</v>
      </c>
      <c r="U51" s="380" t="n">
        <v>0</v>
      </c>
      <c r="V51" s="380" t="n">
        <v>0</v>
      </c>
      <c r="W51" s="380" t="n">
        <v>0</v>
      </c>
      <c r="X51" s="380" t="n">
        <v>0</v>
      </c>
      <c r="Y51" s="380" t="n">
        <v>0</v>
      </c>
      <c r="Z51" s="380" t="n">
        <v>0</v>
      </c>
      <c r="AA51" s="380" t="n">
        <v>0</v>
      </c>
      <c r="AB51" s="380" t="n">
        <v>0</v>
      </c>
      <c r="AC51" s="380" t="n">
        <v>0</v>
      </c>
      <c r="AD51" s="380" t="n">
        <v>0</v>
      </c>
      <c r="AE51" s="380" t="n">
        <v>0</v>
      </c>
      <c r="AF51" s="380" t="n">
        <v>0</v>
      </c>
      <c r="AG51" s="520"/>
      <c r="AH51" s="520"/>
      <c r="AI51" s="520"/>
      <c r="AJ51" s="520"/>
      <c r="AK51" s="520"/>
    </row>
    <row r="52" s="205" customFormat="true" ht="27.75" hidden="true" customHeight="true" outlineLevel="0" collapsed="false">
      <c r="A52" s="516"/>
      <c r="B52" s="516"/>
      <c r="C52" s="379" t="n">
        <f aca="false">A27</f>
        <v>0</v>
      </c>
      <c r="D52" s="379" t="n">
        <v>0</v>
      </c>
      <c r="E52" s="379" t="n">
        <v>0</v>
      </c>
      <c r="F52" s="379" t="n">
        <v>0</v>
      </c>
      <c r="G52" s="379" t="n">
        <v>0</v>
      </c>
      <c r="H52" s="379" t="n">
        <v>0</v>
      </c>
      <c r="I52" s="379" t="n">
        <v>0</v>
      </c>
      <c r="J52" s="379" t="n">
        <v>0</v>
      </c>
      <c r="K52" s="379" t="n">
        <v>0</v>
      </c>
      <c r="L52" s="379" t="n">
        <v>0</v>
      </c>
      <c r="M52" s="379" t="n">
        <v>0</v>
      </c>
      <c r="N52" s="379" t="n">
        <v>0</v>
      </c>
      <c r="O52" s="379" t="n">
        <v>0</v>
      </c>
      <c r="P52" s="379" t="n">
        <v>0</v>
      </c>
      <c r="Q52" s="379" t="n">
        <v>0</v>
      </c>
      <c r="R52" s="510" t="n">
        <f aca="false">($W$4*(SUM(D52:Q52)))</f>
        <v>0</v>
      </c>
      <c r="S52" s="379" t="n">
        <v>0</v>
      </c>
      <c r="T52" s="379" t="n">
        <v>0</v>
      </c>
      <c r="U52" s="379" t="n">
        <v>0</v>
      </c>
      <c r="V52" s="379" t="n">
        <v>0</v>
      </c>
      <c r="W52" s="379" t="n">
        <v>0</v>
      </c>
      <c r="X52" s="379" t="n">
        <v>0</v>
      </c>
      <c r="Y52" s="379" t="n">
        <v>0</v>
      </c>
      <c r="Z52" s="379" t="n">
        <v>0</v>
      </c>
      <c r="AA52" s="379" t="n">
        <v>0</v>
      </c>
      <c r="AB52" s="379" t="n">
        <v>0</v>
      </c>
      <c r="AC52" s="379" t="n">
        <v>0</v>
      </c>
      <c r="AD52" s="379" t="n">
        <v>0</v>
      </c>
      <c r="AE52" s="379" t="n">
        <v>0</v>
      </c>
      <c r="AF52" s="379" t="n">
        <v>0</v>
      </c>
      <c r="AG52" s="520"/>
      <c r="AH52" s="520"/>
      <c r="AI52" s="520"/>
      <c r="AJ52" s="520"/>
      <c r="AK52" s="520"/>
    </row>
    <row r="53" s="205" customFormat="true" ht="27.75" hidden="true" customHeight="true" outlineLevel="0" collapsed="false">
      <c r="A53" s="516"/>
      <c r="B53" s="516"/>
      <c r="C53" s="380" t="n">
        <f aca="false">A28</f>
        <v>0</v>
      </c>
      <c r="D53" s="380" t="n">
        <v>0</v>
      </c>
      <c r="E53" s="380" t="n">
        <v>0</v>
      </c>
      <c r="F53" s="380" t="n">
        <v>0</v>
      </c>
      <c r="G53" s="380" t="n">
        <v>0</v>
      </c>
      <c r="H53" s="380" t="n">
        <v>0</v>
      </c>
      <c r="I53" s="380" t="n">
        <v>0</v>
      </c>
      <c r="J53" s="380" t="n">
        <v>0</v>
      </c>
      <c r="K53" s="380" t="n">
        <v>0</v>
      </c>
      <c r="L53" s="380" t="n">
        <v>0</v>
      </c>
      <c r="M53" s="380" t="n">
        <v>0</v>
      </c>
      <c r="N53" s="380" t="n">
        <v>0</v>
      </c>
      <c r="O53" s="380" t="n">
        <v>0</v>
      </c>
      <c r="P53" s="380" t="n">
        <v>0</v>
      </c>
      <c r="Q53" s="380" t="n">
        <v>0</v>
      </c>
      <c r="R53" s="511" t="n">
        <f aca="false">($W$4*(SUM(D53:Q53)))</f>
        <v>0</v>
      </c>
      <c r="S53" s="380" t="n">
        <v>0</v>
      </c>
      <c r="T53" s="380" t="n">
        <v>0</v>
      </c>
      <c r="U53" s="380" t="n">
        <v>0</v>
      </c>
      <c r="V53" s="380" t="n">
        <v>0</v>
      </c>
      <c r="W53" s="380" t="n">
        <v>0</v>
      </c>
      <c r="X53" s="380" t="n">
        <v>0</v>
      </c>
      <c r="Y53" s="380" t="n">
        <v>0</v>
      </c>
      <c r="Z53" s="380" t="n">
        <v>0</v>
      </c>
      <c r="AA53" s="380" t="n">
        <v>0</v>
      </c>
      <c r="AB53" s="380" t="n">
        <v>0</v>
      </c>
      <c r="AC53" s="380" t="n">
        <v>0</v>
      </c>
      <c r="AD53" s="380" t="n">
        <v>0</v>
      </c>
      <c r="AE53" s="380" t="n">
        <v>0</v>
      </c>
      <c r="AF53" s="380" t="n">
        <v>0</v>
      </c>
      <c r="AG53" s="520"/>
      <c r="AH53" s="520"/>
      <c r="AI53" s="520"/>
      <c r="AJ53" s="520"/>
      <c r="AK53" s="520"/>
    </row>
    <row r="54" s="205" customFormat="true" ht="27.75" hidden="true" customHeight="true" outlineLevel="0" collapsed="false">
      <c r="A54" s="516"/>
      <c r="B54" s="516"/>
      <c r="C54" s="379" t="n">
        <f aca="false">A29</f>
        <v>0</v>
      </c>
      <c r="D54" s="379" t="n">
        <v>0</v>
      </c>
      <c r="E54" s="379" t="n">
        <v>0</v>
      </c>
      <c r="F54" s="379" t="n">
        <v>0</v>
      </c>
      <c r="G54" s="379" t="n">
        <v>0</v>
      </c>
      <c r="H54" s="379" t="n">
        <v>0</v>
      </c>
      <c r="I54" s="379" t="n">
        <v>0</v>
      </c>
      <c r="J54" s="379" t="n">
        <v>0</v>
      </c>
      <c r="K54" s="379" t="n">
        <v>0</v>
      </c>
      <c r="L54" s="379" t="n">
        <v>0</v>
      </c>
      <c r="M54" s="379" t="n">
        <v>0</v>
      </c>
      <c r="N54" s="379" t="n">
        <v>0</v>
      </c>
      <c r="O54" s="379" t="n">
        <v>0</v>
      </c>
      <c r="P54" s="379" t="n">
        <v>0</v>
      </c>
      <c r="Q54" s="379" t="n">
        <v>0</v>
      </c>
      <c r="R54" s="510" t="n">
        <f aca="false">($W$4*(SUM(D54:Q54)))</f>
        <v>0</v>
      </c>
      <c r="S54" s="379" t="n">
        <v>0</v>
      </c>
      <c r="T54" s="379" t="n">
        <v>0</v>
      </c>
      <c r="U54" s="379" t="n">
        <v>0</v>
      </c>
      <c r="V54" s="379" t="n">
        <v>0</v>
      </c>
      <c r="W54" s="379" t="n">
        <v>0</v>
      </c>
      <c r="X54" s="379" t="n">
        <v>0</v>
      </c>
      <c r="Y54" s="379" t="n">
        <v>0</v>
      </c>
      <c r="Z54" s="379" t="n">
        <v>0</v>
      </c>
      <c r="AA54" s="379" t="n">
        <v>0</v>
      </c>
      <c r="AB54" s="379" t="n">
        <v>0</v>
      </c>
      <c r="AC54" s="379" t="n">
        <v>0</v>
      </c>
      <c r="AD54" s="379" t="n">
        <v>0</v>
      </c>
      <c r="AE54" s="379" t="n">
        <v>0</v>
      </c>
      <c r="AF54" s="379" t="n">
        <v>0</v>
      </c>
      <c r="AG54" s="520"/>
      <c r="AH54" s="520"/>
      <c r="AI54" s="520"/>
      <c r="AJ54" s="520"/>
      <c r="AK54" s="520"/>
    </row>
    <row r="55" s="205" customFormat="true" ht="27.75" hidden="true" customHeight="true" outlineLevel="0" collapsed="false">
      <c r="A55" s="516"/>
      <c r="B55" s="516"/>
      <c r="C55" s="380" t="n">
        <f aca="false">A30</f>
        <v>0</v>
      </c>
      <c r="D55" s="380" t="n">
        <v>0</v>
      </c>
      <c r="E55" s="380" t="n">
        <v>0</v>
      </c>
      <c r="F55" s="380" t="n">
        <v>0</v>
      </c>
      <c r="G55" s="380" t="n">
        <v>0</v>
      </c>
      <c r="H55" s="380" t="n">
        <v>0</v>
      </c>
      <c r="I55" s="380" t="n">
        <v>0</v>
      </c>
      <c r="J55" s="380" t="n">
        <v>0</v>
      </c>
      <c r="K55" s="380" t="n">
        <v>0</v>
      </c>
      <c r="L55" s="380" t="n">
        <v>0</v>
      </c>
      <c r="M55" s="380" t="n">
        <v>0</v>
      </c>
      <c r="N55" s="380" t="n">
        <v>0</v>
      </c>
      <c r="O55" s="380" t="n">
        <v>0</v>
      </c>
      <c r="P55" s="380" t="n">
        <v>0</v>
      </c>
      <c r="Q55" s="380" t="n">
        <v>0</v>
      </c>
      <c r="R55" s="580" t="n">
        <f aca="false">($W$4*(SUM(D55:Q55)))</f>
        <v>0</v>
      </c>
      <c r="S55" s="380" t="n">
        <v>0</v>
      </c>
      <c r="T55" s="380" t="n">
        <v>0</v>
      </c>
      <c r="U55" s="380" t="n">
        <v>0</v>
      </c>
      <c r="V55" s="380" t="n">
        <v>0</v>
      </c>
      <c r="W55" s="380" t="n">
        <v>0</v>
      </c>
      <c r="X55" s="380" t="n">
        <v>0</v>
      </c>
      <c r="Y55" s="380" t="n">
        <v>0</v>
      </c>
      <c r="Z55" s="380" t="n">
        <v>0</v>
      </c>
      <c r="AA55" s="380" t="n">
        <v>0</v>
      </c>
      <c r="AB55" s="380" t="n">
        <v>0</v>
      </c>
      <c r="AC55" s="380" t="n">
        <v>0</v>
      </c>
      <c r="AD55" s="380" t="n">
        <v>0</v>
      </c>
      <c r="AE55" s="380" t="n">
        <v>0</v>
      </c>
      <c r="AF55" s="380" t="n">
        <v>0</v>
      </c>
      <c r="AG55" s="520"/>
      <c r="AH55" s="520"/>
      <c r="AI55" s="520"/>
      <c r="AJ55" s="520"/>
      <c r="AK55" s="520"/>
    </row>
    <row r="56" s="230" customFormat="true" ht="43.5" hidden="false" customHeight="true" outlineLevel="0" collapsed="false">
      <c r="A56" s="245" t="s">
        <v>837</v>
      </c>
      <c r="B56" s="245"/>
      <c r="C56" s="245"/>
      <c r="D56" s="241" t="n">
        <f aca="false">SUM(D34:D55)</f>
        <v>1</v>
      </c>
      <c r="E56" s="241" t="n">
        <f aca="false">SUM(E34:E55)</f>
        <v>0</v>
      </c>
      <c r="F56" s="241" t="n">
        <f aca="false">SUM(F34:F55)</f>
        <v>2</v>
      </c>
      <c r="G56" s="241" t="n">
        <f aca="false">SUM(G34:G55)</f>
        <v>0</v>
      </c>
      <c r="H56" s="241" t="n">
        <f aca="false">SUM(H34:H55)</f>
        <v>0</v>
      </c>
      <c r="I56" s="241" t="n">
        <f aca="false">SUM(I34:I55)</f>
        <v>0</v>
      </c>
      <c r="J56" s="241" t="n">
        <f aca="false">SUM(J34:J55)</f>
        <v>0</v>
      </c>
      <c r="K56" s="241" t="n">
        <f aca="false">SUM(K34:K55)</f>
        <v>0</v>
      </c>
      <c r="L56" s="241" t="n">
        <f aca="false">SUM(L34:L55)</f>
        <v>0</v>
      </c>
      <c r="M56" s="241" t="n">
        <f aca="false">SUM(M34:M55)</f>
        <v>0</v>
      </c>
      <c r="N56" s="241" t="n">
        <f aca="false">SUM(N34:N55)</f>
        <v>0</v>
      </c>
      <c r="O56" s="241" t="n">
        <f aca="false">SUM(O34:O55)</f>
        <v>0</v>
      </c>
      <c r="P56" s="241" t="n">
        <f aca="false">SUM(P34:P55)</f>
        <v>0</v>
      </c>
      <c r="Q56" s="241" t="n">
        <f aca="false">SUM(Q34:Q55)</f>
        <v>0</v>
      </c>
      <c r="R56" s="217" t="n">
        <f aca="false">SUM(D56:Q56)</f>
        <v>3</v>
      </c>
      <c r="S56" s="241" t="n">
        <f aca="false">SUM(S34:S55)</f>
        <v>0</v>
      </c>
      <c r="T56" s="241" t="n">
        <f aca="false">SUM(T34:T55)</f>
        <v>2</v>
      </c>
      <c r="U56" s="241" t="n">
        <f aca="false">SUM(U34:U55)</f>
        <v>7</v>
      </c>
      <c r="V56" s="241" t="n">
        <f aca="false">SUM(V34:V55)</f>
        <v>0</v>
      </c>
      <c r="W56" s="241" t="n">
        <f aca="false">SUM(W34:W55)</f>
        <v>0</v>
      </c>
      <c r="X56" s="241" t="n">
        <f aca="false">SUM(X34:X55)</f>
        <v>0</v>
      </c>
      <c r="Y56" s="241" t="n">
        <f aca="false">SUM(Y34:Y55)</f>
        <v>0</v>
      </c>
      <c r="Z56" s="241" t="n">
        <f aca="false">SUM(Z34:Z55)</f>
        <v>0</v>
      </c>
      <c r="AA56" s="241" t="n">
        <f aca="false">SUM(AA34:AA55)</f>
        <v>0</v>
      </c>
      <c r="AB56" s="241" t="n">
        <f aca="false">SUM(AB34:AB55)</f>
        <v>0</v>
      </c>
      <c r="AC56" s="241" t="n">
        <f aca="false">SUM(AC34:AC55)</f>
        <v>0</v>
      </c>
      <c r="AD56" s="241" t="n">
        <f aca="false">SUM(AD34:AD55)</f>
        <v>0</v>
      </c>
      <c r="AE56" s="241" t="n">
        <f aca="false">SUM(AE34:AE55)</f>
        <v>0</v>
      </c>
      <c r="AF56" s="241" t="n">
        <f aca="false">SUM(AF34:AF55)</f>
        <v>0</v>
      </c>
      <c r="AG56" s="382" t="s">
        <v>839</v>
      </c>
      <c r="AH56" s="382"/>
      <c r="AI56" s="244"/>
      <c r="AJ56" s="244"/>
    </row>
    <row r="57" s="230" customFormat="true" ht="43.5" hidden="false" customHeight="true" outlineLevel="0" collapsed="false">
      <c r="A57" s="245" t="s">
        <v>840</v>
      </c>
      <c r="B57" s="245"/>
      <c r="C57" s="245"/>
      <c r="D57" s="246" t="n">
        <f aca="false">IF(D32&gt;0,D56/D32,"")</f>
        <v>1</v>
      </c>
      <c r="E57" s="246" t="str">
        <f aca="false">IF(K32&gt;0,K56/K32,"")</f>
        <v/>
      </c>
      <c r="F57" s="246" t="n">
        <f aca="false">IF(F32&gt;0,F56/F32,"")</f>
        <v>1</v>
      </c>
      <c r="G57" s="246" t="str">
        <f aca="false">IF(G32&gt;0,G56/G32,"")</f>
        <v/>
      </c>
      <c r="H57" s="246" t="str">
        <f aca="false">IF(H32&gt;0,H56/H32,"")</f>
        <v/>
      </c>
      <c r="I57" s="246" t="str">
        <f aca="false">IF(I32&gt;0,I56/I32,"")</f>
        <v/>
      </c>
      <c r="J57" s="246" t="str">
        <f aca="false">IF(J32&gt;0,J56/J32,"")</f>
        <v/>
      </c>
      <c r="K57" s="246" t="str">
        <f aca="false">IF(K32&gt;0,K56/K32,"")</f>
        <v/>
      </c>
      <c r="L57" s="246" t="str">
        <f aca="false">IF(L32&gt;0,L56/L32,"")</f>
        <v/>
      </c>
      <c r="M57" s="246" t="str">
        <f aca="false">IF(M32&gt;0,M56/M32,"")</f>
        <v/>
      </c>
      <c r="N57" s="246" t="str">
        <f aca="false">IF(N32&gt;0,N56/N32,"")</f>
        <v/>
      </c>
      <c r="O57" s="246" t="str">
        <f aca="false">IF(O32&gt;0,O56/O32,"")</f>
        <v/>
      </c>
      <c r="P57" s="246" t="str">
        <f aca="false">IF(P32&gt;0,P56/P32,"")</f>
        <v/>
      </c>
      <c r="Q57" s="246" t="str">
        <f aca="false">IF(Q32&gt;0,Q56/Q32,"")</f>
        <v/>
      </c>
      <c r="R57" s="247" t="n">
        <f aca="false">IF(R32=0,"",R56/R32)</f>
        <v>1</v>
      </c>
      <c r="S57" s="248" t="str">
        <f aca="false">IF(S32&gt;0,S56/S32,"")</f>
        <v/>
      </c>
      <c r="T57" s="248" t="n">
        <f aca="false">IF(T32&gt;0,T56/T32,"")</f>
        <v>1</v>
      </c>
      <c r="U57" s="248" t="n">
        <f aca="false">IF(U32&gt;0,U56/U32,"")</f>
        <v>1</v>
      </c>
      <c r="V57" s="248" t="str">
        <f aca="false">IF(V32&gt;0,V56/V32,"")</f>
        <v/>
      </c>
      <c r="W57" s="248" t="str">
        <f aca="false">IF(W32&gt;0,W56/W32,"")</f>
        <v/>
      </c>
      <c r="X57" s="248" t="str">
        <f aca="false">IF(X32&gt;0,X56/X32,"")</f>
        <v/>
      </c>
      <c r="Y57" s="248" t="str">
        <f aca="false">IF(Y32&gt;0,Y56/Y32,"")</f>
        <v/>
      </c>
      <c r="Z57" s="248" t="str">
        <f aca="false">IF(Z32&gt;0,Z56/Z32,"")</f>
        <v/>
      </c>
      <c r="AA57" s="248" t="str">
        <f aca="false">IF(AA32&gt;0,AA56/AA32,"")</f>
        <v/>
      </c>
      <c r="AB57" s="248" t="str">
        <f aca="false">IF(AB32&gt;0,AB56/AB32,"")</f>
        <v/>
      </c>
      <c r="AC57" s="248" t="str">
        <f aca="false">IF(AC32&gt;0,AC56/AC32,"")</f>
        <v/>
      </c>
      <c r="AD57" s="248" t="str">
        <f aca="false">IF(AD32&gt;0,AD56/AD32,"")</f>
        <v/>
      </c>
      <c r="AE57" s="383" t="str">
        <f aca="false">IF(AE32&gt;0,AE56/AE32,"")</f>
        <v/>
      </c>
      <c r="AF57" s="248" t="str">
        <f aca="false">IF(AF32&gt;0,AF56/AF32,"")</f>
        <v/>
      </c>
      <c r="AG57" s="249" t="n">
        <f aca="false">IF(OR(C32=0,C32=""),"",R32/C32)</f>
        <v>0.00063653723742839</v>
      </c>
      <c r="AH57" s="249"/>
      <c r="AI57" s="250"/>
      <c r="AJ57" s="250"/>
    </row>
    <row r="58" customFormat="false" ht="51" hidden="false" customHeight="true" outlineLevel="0" collapsed="false">
      <c r="A58" s="251" t="s">
        <v>841</v>
      </c>
      <c r="B58" s="251"/>
      <c r="C58" s="251"/>
      <c r="D58" s="252" t="n">
        <f aca="false">($W$4*R56)</f>
        <v>1551</v>
      </c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744"/>
      <c r="T58" s="745"/>
      <c r="U58" s="745"/>
      <c r="V58" s="745"/>
      <c r="W58" s="745"/>
      <c r="X58" s="745"/>
      <c r="Y58" s="745"/>
      <c r="Z58" s="745"/>
      <c r="AA58" s="745"/>
      <c r="AB58" s="745"/>
      <c r="AC58" s="745"/>
      <c r="AD58" s="744"/>
      <c r="AE58" s="744"/>
      <c r="AF58" s="746" t="n">
        <f aca="false">SUM(S56:AF56)</f>
        <v>9</v>
      </c>
      <c r="AG58" s="249"/>
      <c r="AH58" s="249"/>
      <c r="AI58" s="254"/>
      <c r="AJ58" s="254"/>
    </row>
    <row r="59" customFormat="false" ht="12.75" hidden="false" customHeight="true" outlineLevel="0" collapsed="false"/>
    <row r="60" customFormat="false" ht="44.25" hidden="false" customHeight="true" outlineLevel="0" collapsed="false">
      <c r="A60" s="747" t="s">
        <v>842</v>
      </c>
      <c r="B60" s="747" t="s">
        <v>843</v>
      </c>
      <c r="C60" s="747"/>
      <c r="D60" s="747"/>
      <c r="E60" s="747"/>
      <c r="F60" s="747"/>
      <c r="G60" s="747"/>
      <c r="H60" s="747"/>
      <c r="I60" s="747"/>
      <c r="J60" s="747"/>
      <c r="K60" s="747"/>
      <c r="L60" s="256" t="s">
        <v>844</v>
      </c>
      <c r="M60" s="256"/>
      <c r="N60" s="256"/>
      <c r="O60" s="256"/>
      <c r="P60" s="256"/>
      <c r="Q60" s="256"/>
      <c r="R60" s="256"/>
      <c r="S60" s="747" t="s">
        <v>845</v>
      </c>
      <c r="T60" s="747"/>
      <c r="U60" s="747"/>
      <c r="V60" s="747"/>
      <c r="W60" s="747"/>
      <c r="X60" s="747"/>
      <c r="Y60" s="747"/>
      <c r="Z60" s="747"/>
      <c r="AA60" s="747"/>
      <c r="AB60" s="747"/>
      <c r="AC60" s="747"/>
      <c r="AD60" s="748" t="s">
        <v>846</v>
      </c>
      <c r="AE60" s="749"/>
      <c r="AF60" s="750"/>
      <c r="AG60" s="751"/>
      <c r="AH60" s="752"/>
      <c r="AI60" s="753" t="s">
        <v>847</v>
      </c>
      <c r="AJ60" s="571" t="s">
        <v>848</v>
      </c>
    </row>
    <row r="61" customFormat="false" ht="38.25" hidden="false" customHeight="true" outlineLevel="0" collapsed="false">
      <c r="A61" s="578" t="n">
        <v>1</v>
      </c>
      <c r="B61" s="754"/>
      <c r="C61" s="754"/>
      <c r="D61" s="754"/>
      <c r="E61" s="754"/>
      <c r="F61" s="754"/>
      <c r="G61" s="754"/>
      <c r="H61" s="754"/>
      <c r="I61" s="754"/>
      <c r="J61" s="754"/>
      <c r="K61" s="755"/>
      <c r="L61" s="265" t="s">
        <v>849</v>
      </c>
      <c r="M61" s="265"/>
      <c r="N61" s="265"/>
      <c r="O61" s="265"/>
      <c r="P61" s="265"/>
      <c r="Q61" s="265"/>
      <c r="R61" s="265"/>
      <c r="S61" s="756"/>
      <c r="T61" s="756"/>
      <c r="U61" s="756"/>
      <c r="V61" s="756"/>
      <c r="W61" s="756"/>
      <c r="X61" s="756"/>
      <c r="Y61" s="756"/>
      <c r="Z61" s="756"/>
      <c r="AA61" s="756"/>
      <c r="AB61" s="756"/>
      <c r="AC61" s="756"/>
      <c r="AD61" s="757"/>
      <c r="AG61" s="758"/>
      <c r="AH61" s="759"/>
      <c r="AI61" s="271" t="str">
        <f aca="false">Cab!E41</f>
        <v>Resurtido</v>
      </c>
      <c r="AJ61" s="272" t="str">
        <f aca="false">Cab!F41</f>
        <v>-</v>
      </c>
    </row>
    <row r="62" customFormat="false" ht="38.25" hidden="false" customHeight="true" outlineLevel="0" collapsed="false">
      <c r="A62" s="575" t="n">
        <v>2</v>
      </c>
      <c r="B62" s="760"/>
      <c r="C62" s="760"/>
      <c r="D62" s="760"/>
      <c r="E62" s="760"/>
      <c r="F62" s="760"/>
      <c r="G62" s="760"/>
      <c r="H62" s="760"/>
      <c r="I62" s="760"/>
      <c r="J62" s="760"/>
      <c r="K62" s="760"/>
      <c r="L62" s="265"/>
      <c r="M62" s="265"/>
      <c r="N62" s="265"/>
      <c r="O62" s="265"/>
      <c r="P62" s="265"/>
      <c r="Q62" s="265"/>
      <c r="R62" s="265"/>
      <c r="S62" s="756"/>
      <c r="T62" s="756"/>
      <c r="U62" s="756"/>
      <c r="V62" s="756"/>
      <c r="W62" s="756"/>
      <c r="X62" s="756"/>
      <c r="Y62" s="756"/>
      <c r="Z62" s="756"/>
      <c r="AA62" s="756"/>
      <c r="AB62" s="756"/>
      <c r="AC62" s="756"/>
      <c r="AD62" s="298"/>
      <c r="AG62" s="299"/>
      <c r="AH62" s="300"/>
      <c r="AI62" s="277" t="str">
        <f aca="false">Cab!E42</f>
        <v>Auxiliar de Zona DEN</v>
      </c>
      <c r="AJ62" s="278" t="str">
        <f aca="false">Cab!F42</f>
        <v>-</v>
      </c>
    </row>
    <row r="63" s="401" customFormat="true" ht="38.25" hidden="false" customHeight="true" outlineLevel="0" collapsed="false">
      <c r="A63" s="578" t="n">
        <v>3</v>
      </c>
      <c r="B63" s="761"/>
      <c r="C63" s="761"/>
      <c r="D63" s="761"/>
      <c r="E63" s="761"/>
      <c r="F63" s="761"/>
      <c r="G63" s="761"/>
      <c r="H63" s="761"/>
      <c r="I63" s="755"/>
      <c r="J63" s="755"/>
      <c r="K63" s="755"/>
      <c r="L63" s="265"/>
      <c r="M63" s="265"/>
      <c r="N63" s="265"/>
      <c r="O63" s="265"/>
      <c r="P63" s="265"/>
      <c r="Q63" s="265"/>
      <c r="R63" s="265"/>
      <c r="S63" s="756"/>
      <c r="T63" s="756"/>
      <c r="U63" s="756"/>
      <c r="V63" s="756"/>
      <c r="W63" s="756"/>
      <c r="X63" s="756"/>
      <c r="Y63" s="756"/>
      <c r="Z63" s="756"/>
      <c r="AA63" s="756"/>
      <c r="AB63" s="756"/>
      <c r="AC63" s="756"/>
      <c r="AD63" s="757"/>
      <c r="AE63" s="187"/>
      <c r="AF63" s="187"/>
      <c r="AG63" s="758"/>
      <c r="AH63" s="759"/>
      <c r="AI63" s="271" t="str">
        <f aca="false">Cab!E43</f>
        <v>Cambios Operativo</v>
      </c>
      <c r="AJ63" s="272" t="str">
        <f aca="false">Cab!F43</f>
        <v>-</v>
      </c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7"/>
      <c r="BO63" s="187"/>
      <c r="BP63" s="187"/>
      <c r="BQ63" s="187"/>
      <c r="BR63" s="187"/>
      <c r="BS63" s="187"/>
      <c r="BT63" s="187"/>
      <c r="BU63" s="187"/>
      <c r="BV63" s="187"/>
      <c r="BW63" s="187"/>
      <c r="BX63" s="187"/>
      <c r="BY63" s="187"/>
      <c r="BZ63" s="187"/>
      <c r="CA63" s="187"/>
      <c r="CB63" s="187"/>
      <c r="CC63" s="187"/>
      <c r="CD63" s="187"/>
      <c r="CE63" s="187"/>
      <c r="CF63" s="187"/>
      <c r="CG63" s="187"/>
      <c r="CH63" s="187"/>
      <c r="CI63" s="187"/>
      <c r="CJ63" s="187"/>
      <c r="CK63" s="187"/>
      <c r="CL63" s="187"/>
      <c r="CM63" s="187"/>
      <c r="CN63" s="187"/>
      <c r="CO63" s="187"/>
      <c r="CP63" s="187"/>
      <c r="CQ63" s="187"/>
      <c r="CR63" s="187"/>
      <c r="CS63" s="187"/>
      <c r="CT63" s="187"/>
      <c r="CU63" s="187"/>
      <c r="CV63" s="187"/>
      <c r="CW63" s="187"/>
      <c r="CX63" s="187"/>
      <c r="CY63" s="187"/>
      <c r="CZ63" s="187"/>
      <c r="DA63" s="187"/>
      <c r="DB63" s="187"/>
      <c r="DC63" s="187"/>
      <c r="DD63" s="187"/>
      <c r="DE63" s="187"/>
      <c r="DF63" s="187"/>
      <c r="DG63" s="187"/>
      <c r="DH63" s="187"/>
      <c r="DI63" s="187"/>
      <c r="DJ63" s="187"/>
      <c r="DK63" s="187"/>
      <c r="DL63" s="187"/>
      <c r="DM63" s="187"/>
      <c r="DN63" s="187"/>
      <c r="DO63" s="187"/>
      <c r="DP63" s="187"/>
      <c r="DQ63" s="187"/>
      <c r="DR63" s="187"/>
      <c r="DS63" s="187"/>
      <c r="DT63" s="187"/>
      <c r="DU63" s="187"/>
      <c r="DV63" s="187"/>
      <c r="DW63" s="187"/>
      <c r="DX63" s="187"/>
      <c r="DY63" s="187"/>
      <c r="DZ63" s="187"/>
      <c r="EA63" s="187"/>
      <c r="EB63" s="187"/>
      <c r="EC63" s="187"/>
      <c r="ED63" s="187"/>
      <c r="EE63" s="187"/>
      <c r="EF63" s="187"/>
      <c r="EG63" s="187"/>
      <c r="EH63" s="187"/>
      <c r="EI63" s="187"/>
      <c r="EJ63" s="187"/>
      <c r="EK63" s="187"/>
      <c r="EL63" s="187"/>
      <c r="EM63" s="187"/>
      <c r="EN63" s="187"/>
      <c r="EO63" s="187"/>
      <c r="EP63" s="187"/>
      <c r="EQ63" s="187"/>
      <c r="ER63" s="187"/>
      <c r="ES63" s="187"/>
      <c r="ET63" s="187"/>
      <c r="EU63" s="187"/>
      <c r="EV63" s="187"/>
      <c r="EW63" s="187"/>
      <c r="EX63" s="187"/>
      <c r="EY63" s="187"/>
      <c r="EZ63" s="187"/>
      <c r="FA63" s="187"/>
      <c r="FB63" s="187"/>
      <c r="FC63" s="187"/>
      <c r="FD63" s="187"/>
      <c r="FE63" s="187"/>
      <c r="FF63" s="187"/>
      <c r="FG63" s="187"/>
      <c r="FH63" s="187"/>
      <c r="FI63" s="187"/>
      <c r="FJ63" s="187"/>
      <c r="FK63" s="187"/>
      <c r="FL63" s="187"/>
      <c r="FM63" s="187"/>
      <c r="FN63" s="187"/>
      <c r="FO63" s="187"/>
      <c r="FP63" s="187"/>
      <c r="FQ63" s="187"/>
      <c r="FR63" s="187"/>
      <c r="FS63" s="187"/>
      <c r="FT63" s="187"/>
      <c r="FU63" s="187"/>
      <c r="FV63" s="187"/>
      <c r="FW63" s="187"/>
      <c r="FX63" s="187"/>
      <c r="FY63" s="187"/>
      <c r="FZ63" s="187"/>
      <c r="GA63" s="187"/>
      <c r="GB63" s="187"/>
      <c r="GC63" s="187"/>
      <c r="GD63" s="187"/>
      <c r="GE63" s="187"/>
      <c r="GF63" s="187"/>
      <c r="GG63" s="187"/>
      <c r="GH63" s="187"/>
      <c r="GI63" s="187"/>
      <c r="GJ63" s="187"/>
      <c r="GK63" s="187"/>
      <c r="GL63" s="187"/>
      <c r="GM63" s="187"/>
      <c r="GN63" s="187"/>
      <c r="GO63" s="187"/>
      <c r="GP63" s="187"/>
      <c r="GQ63" s="187"/>
      <c r="GR63" s="187"/>
      <c r="GS63" s="187"/>
      <c r="GT63" s="187"/>
      <c r="GU63" s="187"/>
      <c r="GV63" s="187"/>
      <c r="GW63" s="187"/>
      <c r="GX63" s="187"/>
      <c r="GY63" s="187"/>
      <c r="GZ63" s="187"/>
      <c r="HA63" s="187"/>
      <c r="HB63" s="187"/>
      <c r="HC63" s="187"/>
      <c r="HD63" s="187"/>
      <c r="HE63" s="187"/>
      <c r="HF63" s="187"/>
      <c r="HG63" s="187"/>
      <c r="HH63" s="187"/>
      <c r="HI63" s="187"/>
      <c r="HJ63" s="187"/>
      <c r="HK63" s="187"/>
      <c r="HL63" s="187"/>
      <c r="HM63" s="187"/>
      <c r="HN63" s="187"/>
      <c r="HO63" s="187"/>
      <c r="HP63" s="187"/>
      <c r="HQ63" s="187"/>
      <c r="HR63" s="187"/>
      <c r="HS63" s="187"/>
      <c r="HT63" s="187"/>
      <c r="HU63" s="187"/>
      <c r="HV63" s="187"/>
      <c r="HW63" s="187"/>
      <c r="HX63" s="187"/>
      <c r="HY63" s="187"/>
      <c r="HZ63" s="187"/>
      <c r="IA63" s="187"/>
      <c r="IB63" s="187"/>
      <c r="IC63" s="187"/>
      <c r="ID63" s="187"/>
      <c r="IE63" s="187"/>
      <c r="IF63" s="187"/>
      <c r="IG63" s="187"/>
      <c r="IH63" s="187"/>
      <c r="II63" s="187"/>
      <c r="IJ63" s="187"/>
      <c r="IK63" s="187"/>
      <c r="IL63" s="187"/>
      <c r="IM63" s="187"/>
      <c r="IN63" s="187"/>
      <c r="IO63" s="187"/>
      <c r="IP63" s="187"/>
      <c r="IQ63" s="187"/>
      <c r="IR63" s="187"/>
      <c r="IS63" s="187"/>
      <c r="IT63" s="187"/>
    </row>
    <row r="64" customFormat="false" ht="38.25" hidden="false" customHeight="true" outlineLevel="0" collapsed="false">
      <c r="A64" s="575" t="n">
        <v>4</v>
      </c>
      <c r="B64" s="760"/>
      <c r="C64" s="760"/>
      <c r="D64" s="760"/>
      <c r="E64" s="760"/>
      <c r="F64" s="760"/>
      <c r="G64" s="760"/>
      <c r="H64" s="760"/>
      <c r="I64" s="760"/>
      <c r="J64" s="760"/>
      <c r="K64" s="760"/>
      <c r="L64" s="265"/>
      <c r="M64" s="265"/>
      <c r="N64" s="265"/>
      <c r="O64" s="265"/>
      <c r="P64" s="265"/>
      <c r="Q64" s="265"/>
      <c r="R64" s="265"/>
      <c r="S64" s="756"/>
      <c r="T64" s="756"/>
      <c r="U64" s="756"/>
      <c r="V64" s="756"/>
      <c r="W64" s="756"/>
      <c r="X64" s="756"/>
      <c r="Y64" s="756"/>
      <c r="Z64" s="756"/>
      <c r="AA64" s="756"/>
      <c r="AB64" s="756"/>
      <c r="AC64" s="756"/>
      <c r="AD64" s="303"/>
      <c r="AE64" s="304"/>
      <c r="AF64" s="402"/>
      <c r="AG64" s="305"/>
      <c r="AH64" s="306"/>
      <c r="AI64" s="277" t="str">
        <f aca="false">Cab!E44</f>
        <v>Supervisor Calzado</v>
      </c>
      <c r="AJ64" s="278" t="str">
        <f aca="false">Cab!F44</f>
        <v>-</v>
      </c>
    </row>
    <row r="65" s="401" customFormat="true" ht="38.25" hidden="false" customHeight="true" outlineLevel="0" collapsed="false">
      <c r="A65" s="578" t="n">
        <v>5</v>
      </c>
      <c r="B65" s="754"/>
      <c r="C65" s="754"/>
      <c r="D65" s="754"/>
      <c r="E65" s="754"/>
      <c r="F65" s="754"/>
      <c r="G65" s="754"/>
      <c r="H65" s="754"/>
      <c r="I65" s="754"/>
      <c r="J65" s="754"/>
      <c r="K65" s="755"/>
      <c r="L65" s="265"/>
      <c r="M65" s="265"/>
      <c r="N65" s="265"/>
      <c r="O65" s="265"/>
      <c r="P65" s="265"/>
      <c r="Q65" s="265"/>
      <c r="R65" s="265"/>
      <c r="S65" s="756"/>
      <c r="T65" s="756"/>
      <c r="U65" s="756"/>
      <c r="V65" s="756"/>
      <c r="W65" s="756"/>
      <c r="X65" s="756"/>
      <c r="Y65" s="756"/>
      <c r="Z65" s="756"/>
      <c r="AA65" s="756"/>
      <c r="AB65" s="756"/>
      <c r="AC65" s="756"/>
      <c r="AD65" s="748" t="s">
        <v>851</v>
      </c>
      <c r="AE65" s="749"/>
      <c r="AF65" s="762"/>
      <c r="AG65" s="751"/>
      <c r="AH65" s="752"/>
      <c r="AI65" s="271" t="str">
        <f aca="false">Cab!E45</f>
        <v>Imagen</v>
      </c>
      <c r="AJ65" s="272" t="str">
        <f aca="false">Cab!F45</f>
        <v>-</v>
      </c>
    </row>
    <row r="66" customFormat="false" ht="38.25" hidden="false" customHeight="true" outlineLevel="0" collapsed="false">
      <c r="A66" s="575" t="n">
        <v>6</v>
      </c>
      <c r="B66" s="760"/>
      <c r="C66" s="760"/>
      <c r="D66" s="760"/>
      <c r="E66" s="760"/>
      <c r="F66" s="760"/>
      <c r="G66" s="760"/>
      <c r="H66" s="760"/>
      <c r="I66" s="760"/>
      <c r="J66" s="760"/>
      <c r="K66" s="760"/>
      <c r="L66" s="390" t="s">
        <v>850</v>
      </c>
      <c r="M66" s="390"/>
      <c r="N66" s="390"/>
      <c r="O66" s="390"/>
      <c r="P66" s="390"/>
      <c r="Q66" s="390"/>
      <c r="R66" s="390"/>
      <c r="S66" s="763"/>
      <c r="T66" s="763"/>
      <c r="U66" s="763"/>
      <c r="V66" s="763"/>
      <c r="W66" s="763"/>
      <c r="X66" s="763"/>
      <c r="Y66" s="763"/>
      <c r="Z66" s="763"/>
      <c r="AA66" s="763"/>
      <c r="AB66" s="763"/>
      <c r="AC66" s="763"/>
      <c r="AD66" s="757"/>
      <c r="AG66" s="758"/>
      <c r="AH66" s="759"/>
      <c r="AI66" s="277" t="str">
        <f aca="false">Cab!E46</f>
        <v>Recibo</v>
      </c>
      <c r="AJ66" s="278" t="str">
        <f aca="false">Cab!F46</f>
        <v>-</v>
      </c>
    </row>
    <row r="67" customFormat="false" ht="38.25" hidden="false" customHeight="true" outlineLevel="0" collapsed="false">
      <c r="A67" s="578" t="n">
        <v>7</v>
      </c>
      <c r="B67" s="761"/>
      <c r="C67" s="761"/>
      <c r="D67" s="761"/>
      <c r="E67" s="761"/>
      <c r="F67" s="761"/>
      <c r="G67" s="761"/>
      <c r="H67" s="761"/>
      <c r="I67" s="755"/>
      <c r="J67" s="755"/>
      <c r="K67" s="755"/>
      <c r="L67" s="390"/>
      <c r="M67" s="390"/>
      <c r="N67" s="390"/>
      <c r="O67" s="390"/>
      <c r="P67" s="390"/>
      <c r="Q67" s="390"/>
      <c r="R67" s="390"/>
      <c r="S67" s="763"/>
      <c r="T67" s="763"/>
      <c r="U67" s="763"/>
      <c r="V67" s="763"/>
      <c r="W67" s="763"/>
      <c r="X67" s="763"/>
      <c r="Y67" s="763"/>
      <c r="Z67" s="763"/>
      <c r="AA67" s="763"/>
      <c r="AB67" s="763"/>
      <c r="AC67" s="763"/>
      <c r="AD67" s="298"/>
      <c r="AG67" s="299"/>
      <c r="AH67" s="300"/>
      <c r="AI67" s="271" t="str">
        <f aca="false">Cab!E47</f>
        <v>Sistemas</v>
      </c>
      <c r="AJ67" s="272" t="str">
        <f aca="false">Cab!F47</f>
        <v>-</v>
      </c>
    </row>
    <row r="68" customFormat="false" ht="38.25" hidden="false" customHeight="true" outlineLevel="0" collapsed="false">
      <c r="A68" s="575" t="n">
        <v>8</v>
      </c>
      <c r="B68" s="760"/>
      <c r="C68" s="760"/>
      <c r="D68" s="760"/>
      <c r="E68" s="760"/>
      <c r="F68" s="760"/>
      <c r="G68" s="760"/>
      <c r="H68" s="760"/>
      <c r="I68" s="760"/>
      <c r="J68" s="760"/>
      <c r="K68" s="760"/>
      <c r="L68" s="265" t="s">
        <v>852</v>
      </c>
      <c r="M68" s="265"/>
      <c r="N68" s="265"/>
      <c r="O68" s="265"/>
      <c r="P68" s="265"/>
      <c r="Q68" s="265"/>
      <c r="R68" s="265"/>
      <c r="S68" s="764"/>
      <c r="T68" s="764"/>
      <c r="U68" s="764"/>
      <c r="V68" s="764"/>
      <c r="W68" s="764"/>
      <c r="X68" s="764"/>
      <c r="Y68" s="764"/>
      <c r="Z68" s="764"/>
      <c r="AA68" s="764"/>
      <c r="AB68" s="764"/>
      <c r="AC68" s="764"/>
      <c r="AD68" s="298"/>
      <c r="AG68" s="299"/>
      <c r="AH68" s="300"/>
      <c r="AI68" s="277" t="str">
        <f aca="false">Cab!E48</f>
        <v>Indicadores</v>
      </c>
      <c r="AJ68" s="278" t="str">
        <f aca="false">Cab!F48</f>
        <v>-</v>
      </c>
    </row>
    <row r="69" customFormat="false" ht="38.25" hidden="false" customHeight="true" outlineLevel="0" collapsed="false">
      <c r="A69" s="578" t="n">
        <v>9</v>
      </c>
      <c r="B69" s="761"/>
      <c r="C69" s="761"/>
      <c r="D69" s="761"/>
      <c r="E69" s="761"/>
      <c r="F69" s="761"/>
      <c r="G69" s="761"/>
      <c r="H69" s="761"/>
      <c r="I69" s="755"/>
      <c r="J69" s="755"/>
      <c r="K69" s="755"/>
      <c r="L69" s="265"/>
      <c r="M69" s="265"/>
      <c r="N69" s="265"/>
      <c r="O69" s="265"/>
      <c r="P69" s="265"/>
      <c r="Q69" s="265"/>
      <c r="R69" s="265"/>
      <c r="S69" s="764"/>
      <c r="T69" s="764"/>
      <c r="U69" s="764"/>
      <c r="V69" s="764"/>
      <c r="W69" s="764"/>
      <c r="X69" s="764"/>
      <c r="Y69" s="764"/>
      <c r="Z69" s="764"/>
      <c r="AA69" s="764"/>
      <c r="AB69" s="764"/>
      <c r="AC69" s="764"/>
      <c r="AD69" s="303"/>
      <c r="AE69" s="304"/>
      <c r="AF69" s="402"/>
      <c r="AG69" s="305"/>
      <c r="AH69" s="306"/>
      <c r="AI69" s="765" t="s">
        <v>853</v>
      </c>
      <c r="AJ69" s="289" t="str">
        <f aca="false">IF(COUNT(AJ61:AJ68)&gt;0,AVERAGE(AJ61:AJ68),"-")</f>
        <v>-</v>
      </c>
    </row>
    <row r="70" customFormat="false" ht="38.25" hidden="false" customHeight="true" outlineLevel="0" collapsed="false">
      <c r="A70" s="575" t="n">
        <v>10</v>
      </c>
      <c r="B70" s="760"/>
      <c r="C70" s="760"/>
      <c r="D70" s="760"/>
      <c r="E70" s="760"/>
      <c r="F70" s="760"/>
      <c r="G70" s="760"/>
      <c r="H70" s="760"/>
      <c r="I70" s="760"/>
      <c r="J70" s="760"/>
      <c r="K70" s="760"/>
      <c r="L70" s="265"/>
      <c r="M70" s="265"/>
      <c r="N70" s="265"/>
      <c r="O70" s="265"/>
      <c r="P70" s="265"/>
      <c r="Q70" s="265"/>
      <c r="R70" s="265"/>
      <c r="S70" s="764"/>
      <c r="T70" s="764"/>
      <c r="U70" s="764"/>
      <c r="V70" s="764"/>
      <c r="W70" s="764"/>
      <c r="X70" s="764"/>
      <c r="Y70" s="764"/>
      <c r="Z70" s="764"/>
      <c r="AA70" s="764"/>
      <c r="AB70" s="764"/>
      <c r="AC70" s="764"/>
      <c r="AD70" s="748" t="s">
        <v>854</v>
      </c>
      <c r="AE70" s="749"/>
      <c r="AF70" s="750"/>
      <c r="AG70" s="751"/>
      <c r="AH70" s="752"/>
    </row>
    <row r="71" customFormat="false" ht="38.25" hidden="false" customHeight="true" outlineLevel="0" collapsed="false">
      <c r="A71" s="578" t="n">
        <v>11</v>
      </c>
      <c r="B71" s="766"/>
      <c r="C71" s="766"/>
      <c r="D71" s="766"/>
      <c r="E71" s="766"/>
      <c r="F71" s="766"/>
      <c r="G71" s="766"/>
      <c r="H71" s="766"/>
      <c r="I71" s="767"/>
      <c r="J71" s="768"/>
      <c r="K71" s="768"/>
      <c r="L71" s="265"/>
      <c r="M71" s="265"/>
      <c r="N71" s="265"/>
      <c r="O71" s="265"/>
      <c r="P71" s="265"/>
      <c r="Q71" s="265"/>
      <c r="R71" s="265"/>
      <c r="S71" s="764"/>
      <c r="T71" s="764"/>
      <c r="U71" s="764"/>
      <c r="V71" s="764"/>
      <c r="W71" s="764"/>
      <c r="X71" s="764"/>
      <c r="Y71" s="764"/>
      <c r="Z71" s="764"/>
      <c r="AA71" s="764"/>
      <c r="AB71" s="764"/>
      <c r="AC71" s="764"/>
      <c r="AD71" s="757"/>
      <c r="AG71" s="758"/>
      <c r="AH71" s="759"/>
      <c r="AI71" s="255"/>
      <c r="AJ71" s="255"/>
    </row>
    <row r="72" customFormat="false" ht="38.25" hidden="false" customHeight="true" outlineLevel="0" collapsed="false">
      <c r="A72" s="575" t="n">
        <v>12</v>
      </c>
      <c r="B72" s="760"/>
      <c r="C72" s="760"/>
      <c r="D72" s="760"/>
      <c r="E72" s="760"/>
      <c r="F72" s="760"/>
      <c r="G72" s="760"/>
      <c r="H72" s="760"/>
      <c r="I72" s="760"/>
      <c r="J72" s="760"/>
      <c r="K72" s="760"/>
      <c r="L72" s="265"/>
      <c r="M72" s="265"/>
      <c r="N72" s="265"/>
      <c r="O72" s="265"/>
      <c r="P72" s="265"/>
      <c r="Q72" s="265"/>
      <c r="R72" s="265"/>
      <c r="S72" s="764"/>
      <c r="T72" s="764"/>
      <c r="U72" s="764"/>
      <c r="V72" s="764"/>
      <c r="W72" s="764"/>
      <c r="X72" s="764"/>
      <c r="Y72" s="764"/>
      <c r="Z72" s="764"/>
      <c r="AA72" s="764"/>
      <c r="AB72" s="764"/>
      <c r="AC72" s="764"/>
      <c r="AD72" s="298"/>
      <c r="AG72" s="299"/>
      <c r="AH72" s="300"/>
      <c r="AI72" s="255"/>
      <c r="AJ72" s="255"/>
    </row>
    <row r="73" customFormat="false" ht="38.25" hidden="false" customHeight="true" outlineLevel="0" collapsed="false">
      <c r="I73" s="237"/>
      <c r="J73" s="237"/>
      <c r="K73" s="237"/>
      <c r="L73" s="769"/>
      <c r="M73" s="769"/>
      <c r="N73" s="769"/>
      <c r="O73" s="769"/>
      <c r="P73" s="769"/>
      <c r="Q73" s="769"/>
      <c r="R73" s="769"/>
      <c r="S73" s="770"/>
      <c r="T73" s="770"/>
      <c r="U73" s="770"/>
      <c r="V73" s="770"/>
      <c r="W73" s="770"/>
      <c r="X73" s="770"/>
      <c r="Y73" s="770"/>
      <c r="Z73" s="770"/>
      <c r="AA73" s="770"/>
      <c r="AB73" s="770"/>
      <c r="AC73" s="770"/>
      <c r="AD73" s="298"/>
      <c r="AG73" s="299"/>
      <c r="AH73" s="300"/>
      <c r="AI73" s="255"/>
      <c r="AJ73" s="255"/>
    </row>
    <row r="74" customFormat="false" ht="18.75" hidden="false" customHeight="true" outlineLevel="0" collapsed="false">
      <c r="A74" s="237"/>
      <c r="B74" s="771"/>
      <c r="C74" s="771"/>
      <c r="D74" s="771"/>
      <c r="E74" s="771"/>
      <c r="F74" s="771"/>
      <c r="G74" s="771"/>
      <c r="H74" s="771"/>
      <c r="I74" s="237"/>
      <c r="J74" s="237"/>
      <c r="K74" s="237"/>
      <c r="L74" s="769"/>
      <c r="M74" s="769"/>
      <c r="N74" s="769"/>
      <c r="O74" s="769"/>
      <c r="P74" s="769"/>
      <c r="Q74" s="769"/>
      <c r="R74" s="769"/>
      <c r="S74" s="771"/>
      <c r="T74" s="771"/>
      <c r="U74" s="771"/>
      <c r="V74" s="771"/>
      <c r="W74" s="771"/>
      <c r="X74" s="771"/>
      <c r="Y74" s="771"/>
      <c r="Z74" s="771"/>
      <c r="AA74" s="771"/>
      <c r="AB74" s="771"/>
      <c r="AC74" s="771"/>
      <c r="AD74" s="303"/>
      <c r="AE74" s="304"/>
      <c r="AF74" s="402"/>
      <c r="AG74" s="305"/>
      <c r="AH74" s="306"/>
      <c r="AI74" s="255"/>
      <c r="AJ74" s="255"/>
      <c r="AK74" s="255"/>
    </row>
    <row r="75" customFormat="false" ht="12.75" hidden="false" customHeight="true" outlineLevel="0" collapsed="false">
      <c r="A75" s="237"/>
      <c r="B75" s="771"/>
      <c r="C75" s="771"/>
      <c r="D75" s="771"/>
      <c r="E75" s="771"/>
      <c r="F75" s="771"/>
      <c r="G75" s="771"/>
      <c r="H75" s="771"/>
      <c r="I75" s="237"/>
      <c r="J75" s="237"/>
      <c r="K75" s="237"/>
      <c r="L75" s="769"/>
      <c r="M75" s="769"/>
      <c r="N75" s="769"/>
      <c r="O75" s="769"/>
      <c r="P75" s="769"/>
      <c r="Q75" s="769"/>
      <c r="R75" s="769"/>
      <c r="S75" s="770"/>
      <c r="T75" s="770"/>
      <c r="U75" s="770"/>
      <c r="V75" s="770"/>
      <c r="W75" s="770"/>
      <c r="X75" s="770"/>
      <c r="Y75" s="770"/>
      <c r="Z75" s="770"/>
      <c r="AA75" s="770"/>
      <c r="AB75" s="770"/>
      <c r="AC75" s="770"/>
      <c r="AD75" s="748" t="s">
        <v>855</v>
      </c>
      <c r="AE75" s="749"/>
      <c r="AF75" s="750"/>
      <c r="AG75" s="751"/>
      <c r="AH75" s="752"/>
      <c r="AI75" s="255"/>
      <c r="AJ75" s="255"/>
      <c r="AK75" s="255"/>
    </row>
    <row r="76" customFormat="false" ht="30.75" hidden="false" customHeight="true" outlineLevel="0" collapsed="false">
      <c r="A76" s="237"/>
      <c r="B76" s="771"/>
      <c r="C76" s="771"/>
      <c r="D76" s="771"/>
      <c r="E76" s="771"/>
      <c r="F76" s="771"/>
      <c r="G76" s="771"/>
      <c r="H76" s="771"/>
      <c r="I76" s="237"/>
      <c r="J76" s="237"/>
      <c r="K76" s="237"/>
      <c r="L76" s="769"/>
      <c r="M76" s="769"/>
      <c r="N76" s="769"/>
      <c r="O76" s="769"/>
      <c r="P76" s="769"/>
      <c r="Q76" s="769"/>
      <c r="R76" s="769"/>
      <c r="S76" s="771"/>
      <c r="T76" s="771"/>
      <c r="U76" s="771"/>
      <c r="V76" s="771"/>
      <c r="W76" s="771"/>
      <c r="X76" s="771"/>
      <c r="Y76" s="771"/>
      <c r="Z76" s="771"/>
      <c r="AA76" s="771"/>
      <c r="AB76" s="771"/>
      <c r="AC76" s="771"/>
      <c r="AD76" s="757"/>
      <c r="AG76" s="758"/>
      <c r="AH76" s="759"/>
      <c r="AI76" s="255"/>
      <c r="AJ76" s="255"/>
      <c r="AK76" s="255"/>
    </row>
    <row r="77" customFormat="false" ht="21" hidden="false" customHeight="false" outlineLevel="0" collapsed="false">
      <c r="A77" s="710"/>
      <c r="B77" s="710"/>
      <c r="C77" s="710"/>
      <c r="D77" s="710"/>
      <c r="E77" s="710"/>
      <c r="F77" s="710"/>
      <c r="G77" s="710"/>
      <c r="H77" s="772"/>
      <c r="I77" s="772"/>
      <c r="J77" s="772"/>
      <c r="K77" s="772"/>
      <c r="L77" s="710"/>
      <c r="M77" s="710"/>
      <c r="N77" s="710"/>
      <c r="O77" s="710"/>
      <c r="P77" s="710"/>
      <c r="Q77" s="710"/>
      <c r="R77" s="773"/>
      <c r="S77" s="773"/>
      <c r="T77" s="773"/>
      <c r="U77" s="773"/>
      <c r="V77" s="773"/>
      <c r="W77" s="714"/>
      <c r="X77" s="714"/>
      <c r="Y77" s="714"/>
      <c r="Z77" s="714"/>
      <c r="AA77" s="773"/>
      <c r="AB77" s="773"/>
      <c r="AC77" s="773"/>
      <c r="AD77" s="298"/>
      <c r="AG77" s="299"/>
      <c r="AH77" s="300"/>
      <c r="AI77" s="255"/>
      <c r="AJ77" s="255"/>
      <c r="AK77" s="255"/>
    </row>
    <row r="78" s="774" customFormat="true" ht="21" hidden="false" customHeight="false" outlineLevel="0" collapsed="false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303"/>
      <c r="AE78" s="304"/>
      <c r="AF78" s="402"/>
      <c r="AG78" s="305"/>
      <c r="AH78" s="306"/>
      <c r="AI78" s="255"/>
      <c r="AJ78" s="255"/>
      <c r="AK78" s="255"/>
      <c r="AL78" s="187"/>
      <c r="AM78" s="187"/>
      <c r="AN78" s="187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7"/>
      <c r="BA78" s="187"/>
      <c r="BB78" s="187"/>
      <c r="BC78" s="187"/>
      <c r="BD78" s="187"/>
      <c r="BE78" s="187"/>
      <c r="BF78" s="187"/>
      <c r="BG78" s="187"/>
      <c r="BH78" s="187"/>
      <c r="BI78" s="187"/>
      <c r="BJ78" s="187"/>
      <c r="BK78" s="187"/>
      <c r="BL78" s="187"/>
      <c r="BM78" s="187"/>
      <c r="BN78" s="187"/>
      <c r="BO78" s="187"/>
      <c r="BP78" s="187"/>
      <c r="BQ78" s="187"/>
      <c r="BR78" s="187"/>
      <c r="BS78" s="187"/>
      <c r="BT78" s="187"/>
      <c r="BU78" s="187"/>
      <c r="BV78" s="187"/>
      <c r="BW78" s="187"/>
      <c r="BX78" s="187"/>
      <c r="BY78" s="187"/>
      <c r="BZ78" s="187"/>
      <c r="CA78" s="187"/>
      <c r="CB78" s="187"/>
      <c r="CC78" s="187"/>
      <c r="CD78" s="187"/>
      <c r="CE78" s="187"/>
      <c r="CF78" s="187"/>
      <c r="CG78" s="187"/>
      <c r="CH78" s="187"/>
      <c r="CI78" s="187"/>
      <c r="CJ78" s="187"/>
      <c r="CK78" s="187"/>
      <c r="CL78" s="187"/>
      <c r="CM78" s="187"/>
      <c r="CN78" s="187"/>
      <c r="CO78" s="187"/>
      <c r="CP78" s="187"/>
      <c r="CQ78" s="187"/>
      <c r="CR78" s="187"/>
      <c r="CS78" s="187"/>
      <c r="CT78" s="187"/>
      <c r="CU78" s="187"/>
      <c r="CV78" s="187"/>
      <c r="CW78" s="187"/>
      <c r="CX78" s="187"/>
      <c r="CY78" s="187"/>
      <c r="CZ78" s="187"/>
      <c r="DA78" s="187"/>
      <c r="DB78" s="187"/>
      <c r="DC78" s="187"/>
      <c r="DD78" s="187"/>
      <c r="DE78" s="187"/>
      <c r="DF78" s="187"/>
      <c r="DG78" s="187"/>
      <c r="DH78" s="187"/>
      <c r="DI78" s="187"/>
      <c r="DJ78" s="187"/>
      <c r="DK78" s="187"/>
      <c r="DL78" s="187"/>
      <c r="DM78" s="187"/>
      <c r="DN78" s="187"/>
      <c r="DO78" s="187"/>
      <c r="DP78" s="187"/>
      <c r="DQ78" s="187"/>
      <c r="DR78" s="187"/>
      <c r="DS78" s="187"/>
      <c r="DT78" s="187"/>
      <c r="DU78" s="187"/>
      <c r="DV78" s="187"/>
      <c r="DW78" s="187"/>
      <c r="DX78" s="187"/>
      <c r="DY78" s="187"/>
      <c r="DZ78" s="187"/>
      <c r="EA78" s="187"/>
      <c r="EB78" s="187"/>
      <c r="EC78" s="187"/>
      <c r="ED78" s="187"/>
      <c r="EE78" s="187"/>
      <c r="EF78" s="187"/>
      <c r="EG78" s="187"/>
      <c r="EH78" s="187"/>
      <c r="EI78" s="187"/>
      <c r="EJ78" s="187"/>
      <c r="EK78" s="187"/>
      <c r="EL78" s="187"/>
      <c r="EM78" s="187"/>
      <c r="EN78" s="187"/>
      <c r="EO78" s="187"/>
      <c r="EP78" s="187"/>
      <c r="EQ78" s="187"/>
      <c r="ER78" s="187"/>
      <c r="ES78" s="187"/>
      <c r="ET78" s="187"/>
      <c r="EU78" s="187"/>
      <c r="EV78" s="187"/>
      <c r="EW78" s="187"/>
      <c r="EX78" s="187"/>
      <c r="EY78" s="187"/>
      <c r="EZ78" s="187"/>
      <c r="FA78" s="187"/>
      <c r="FB78" s="187"/>
      <c r="FC78" s="187"/>
      <c r="FD78" s="187"/>
      <c r="FE78" s="187"/>
      <c r="FF78" s="187"/>
      <c r="FG78" s="187"/>
      <c r="FH78" s="187"/>
      <c r="FI78" s="187"/>
      <c r="FJ78" s="187"/>
      <c r="FK78" s="187"/>
      <c r="FL78" s="187"/>
      <c r="FM78" s="187"/>
      <c r="FN78" s="187"/>
      <c r="FO78" s="187"/>
      <c r="FP78" s="187"/>
      <c r="FQ78" s="187"/>
      <c r="FR78" s="187"/>
      <c r="FS78" s="187"/>
      <c r="FT78" s="187"/>
      <c r="FU78" s="187"/>
      <c r="FV78" s="187"/>
      <c r="FW78" s="187"/>
      <c r="FX78" s="187"/>
      <c r="FY78" s="187"/>
      <c r="FZ78" s="187"/>
      <c r="GA78" s="187"/>
      <c r="GB78" s="187"/>
      <c r="GC78" s="187"/>
      <c r="GD78" s="187"/>
      <c r="GE78" s="187"/>
      <c r="GF78" s="187"/>
      <c r="GG78" s="187"/>
      <c r="GH78" s="187"/>
      <c r="GI78" s="187"/>
      <c r="GJ78" s="187"/>
      <c r="GK78" s="187"/>
      <c r="GL78" s="187"/>
      <c r="GM78" s="187"/>
      <c r="GN78" s="187"/>
      <c r="GO78" s="187"/>
      <c r="GP78" s="187"/>
      <c r="GQ78" s="187"/>
      <c r="GR78" s="187"/>
      <c r="GS78" s="187"/>
      <c r="GT78" s="187"/>
      <c r="GU78" s="187"/>
      <c r="GV78" s="187"/>
      <c r="GW78" s="187"/>
      <c r="GX78" s="187"/>
      <c r="GY78" s="187"/>
      <c r="GZ78" s="187"/>
      <c r="HA78" s="187"/>
      <c r="HB78" s="187"/>
      <c r="HC78" s="187"/>
      <c r="HD78" s="187"/>
      <c r="HE78" s="187"/>
      <c r="HF78" s="187"/>
      <c r="HG78" s="187"/>
      <c r="HH78" s="187"/>
      <c r="HI78" s="187"/>
      <c r="HJ78" s="187"/>
      <c r="HK78" s="187"/>
      <c r="HL78" s="187"/>
      <c r="HM78" s="187"/>
      <c r="HN78" s="187"/>
      <c r="HO78" s="187"/>
      <c r="HP78" s="187"/>
      <c r="HQ78" s="187"/>
      <c r="HR78" s="187"/>
      <c r="HS78" s="187"/>
      <c r="HT78" s="187"/>
      <c r="HU78" s="187"/>
      <c r="HV78" s="187"/>
      <c r="HW78" s="187"/>
      <c r="HX78" s="187"/>
      <c r="HY78" s="187"/>
      <c r="HZ78" s="187"/>
      <c r="IA78" s="187"/>
      <c r="IB78" s="187"/>
      <c r="IC78" s="187"/>
      <c r="ID78" s="187"/>
      <c r="IE78" s="187"/>
      <c r="IF78" s="187"/>
      <c r="IG78" s="187"/>
      <c r="IH78" s="187"/>
      <c r="II78" s="187"/>
      <c r="IJ78" s="187"/>
      <c r="IK78" s="187"/>
      <c r="IL78" s="187"/>
      <c r="IM78" s="187"/>
      <c r="IN78" s="187"/>
      <c r="IO78" s="187"/>
      <c r="IP78" s="187"/>
      <c r="IQ78" s="187"/>
      <c r="IR78" s="187"/>
      <c r="IS78" s="187"/>
      <c r="IT78" s="187"/>
    </row>
    <row r="79" s="774" customFormat="true" ht="21" hidden="false" customHeight="false" outlineLevel="0" collapsed="false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255"/>
      <c r="AJ79" s="255"/>
      <c r="AK79" s="255"/>
      <c r="AL79" s="187"/>
      <c r="AM79" s="187"/>
      <c r="AN79" s="187"/>
      <c r="AO79" s="187"/>
      <c r="AP79" s="187"/>
      <c r="AQ79" s="187"/>
      <c r="AR79" s="187"/>
      <c r="AS79" s="187"/>
      <c r="AT79" s="187"/>
      <c r="AU79" s="187"/>
      <c r="AV79" s="187"/>
      <c r="AW79" s="187"/>
      <c r="AX79" s="187"/>
      <c r="AY79" s="187"/>
      <c r="AZ79" s="187"/>
      <c r="BA79" s="187"/>
      <c r="BB79" s="187"/>
      <c r="BC79" s="187"/>
      <c r="BD79" s="187"/>
      <c r="BE79" s="187"/>
      <c r="BF79" s="187"/>
      <c r="BG79" s="187"/>
      <c r="BH79" s="187"/>
      <c r="BI79" s="187"/>
      <c r="BJ79" s="187"/>
      <c r="BK79" s="187"/>
      <c r="BL79" s="187"/>
      <c r="BM79" s="187"/>
      <c r="BN79" s="187"/>
      <c r="BO79" s="187"/>
      <c r="BP79" s="187"/>
      <c r="BQ79" s="187"/>
      <c r="BR79" s="187"/>
      <c r="BS79" s="187"/>
      <c r="BT79" s="187"/>
      <c r="BU79" s="187"/>
      <c r="BV79" s="187"/>
      <c r="BW79" s="187"/>
      <c r="BX79" s="187"/>
      <c r="BY79" s="187"/>
      <c r="BZ79" s="187"/>
      <c r="CA79" s="187"/>
      <c r="CB79" s="187"/>
      <c r="CC79" s="187"/>
      <c r="CD79" s="187"/>
      <c r="CE79" s="187"/>
      <c r="CF79" s="187"/>
      <c r="CG79" s="187"/>
      <c r="CH79" s="187"/>
      <c r="CI79" s="187"/>
      <c r="CJ79" s="187"/>
      <c r="CK79" s="187"/>
      <c r="CL79" s="187"/>
      <c r="CM79" s="187"/>
      <c r="CN79" s="187"/>
      <c r="CO79" s="187"/>
      <c r="CP79" s="187"/>
      <c r="CQ79" s="187"/>
      <c r="CR79" s="187"/>
      <c r="CS79" s="187"/>
      <c r="CT79" s="187"/>
      <c r="CU79" s="187"/>
      <c r="CV79" s="187"/>
      <c r="CW79" s="187"/>
      <c r="CX79" s="187"/>
      <c r="CY79" s="187"/>
      <c r="CZ79" s="187"/>
      <c r="DA79" s="187"/>
      <c r="DB79" s="187"/>
      <c r="DC79" s="187"/>
      <c r="DD79" s="187"/>
      <c r="DE79" s="187"/>
      <c r="DF79" s="187"/>
      <c r="DG79" s="187"/>
      <c r="DH79" s="187"/>
      <c r="DI79" s="187"/>
      <c r="DJ79" s="187"/>
      <c r="DK79" s="187"/>
      <c r="DL79" s="187"/>
      <c r="DM79" s="187"/>
      <c r="DN79" s="187"/>
      <c r="DO79" s="187"/>
      <c r="DP79" s="187"/>
      <c r="DQ79" s="187"/>
      <c r="DR79" s="187"/>
      <c r="DS79" s="187"/>
      <c r="DT79" s="187"/>
      <c r="DU79" s="187"/>
      <c r="DV79" s="187"/>
      <c r="DW79" s="187"/>
      <c r="DX79" s="187"/>
      <c r="DY79" s="187"/>
      <c r="DZ79" s="187"/>
      <c r="EA79" s="187"/>
      <c r="EB79" s="187"/>
      <c r="EC79" s="187"/>
      <c r="ED79" s="187"/>
      <c r="EE79" s="187"/>
      <c r="EF79" s="187"/>
      <c r="EG79" s="187"/>
      <c r="EH79" s="187"/>
      <c r="EI79" s="187"/>
      <c r="EJ79" s="187"/>
      <c r="EK79" s="187"/>
      <c r="EL79" s="187"/>
      <c r="EM79" s="187"/>
      <c r="EN79" s="187"/>
      <c r="EO79" s="187"/>
      <c r="EP79" s="187"/>
      <c r="EQ79" s="187"/>
      <c r="ER79" s="187"/>
      <c r="ES79" s="187"/>
      <c r="ET79" s="187"/>
      <c r="EU79" s="187"/>
      <c r="EV79" s="187"/>
      <c r="EW79" s="187"/>
      <c r="EX79" s="187"/>
      <c r="EY79" s="187"/>
      <c r="EZ79" s="187"/>
      <c r="FA79" s="187"/>
      <c r="FB79" s="187"/>
      <c r="FC79" s="187"/>
      <c r="FD79" s="187"/>
      <c r="FE79" s="187"/>
      <c r="FF79" s="187"/>
      <c r="FG79" s="187"/>
      <c r="FH79" s="187"/>
      <c r="FI79" s="187"/>
      <c r="FJ79" s="187"/>
      <c r="FK79" s="187"/>
      <c r="FL79" s="187"/>
      <c r="FM79" s="187"/>
      <c r="FN79" s="187"/>
      <c r="FO79" s="187"/>
      <c r="FP79" s="187"/>
      <c r="FQ79" s="187"/>
      <c r="FR79" s="187"/>
      <c r="FS79" s="187"/>
      <c r="FT79" s="187"/>
      <c r="FU79" s="187"/>
      <c r="FV79" s="187"/>
      <c r="FW79" s="187"/>
      <c r="FX79" s="187"/>
      <c r="FY79" s="187"/>
      <c r="FZ79" s="187"/>
      <c r="GA79" s="187"/>
      <c r="GB79" s="187"/>
      <c r="GC79" s="187"/>
      <c r="GD79" s="187"/>
      <c r="GE79" s="187"/>
      <c r="GF79" s="187"/>
      <c r="GG79" s="187"/>
      <c r="GH79" s="187"/>
      <c r="GI79" s="187"/>
      <c r="GJ79" s="187"/>
      <c r="GK79" s="187"/>
      <c r="GL79" s="187"/>
      <c r="GM79" s="187"/>
      <c r="GN79" s="187"/>
      <c r="GO79" s="187"/>
      <c r="GP79" s="187"/>
      <c r="GQ79" s="187"/>
      <c r="GR79" s="187"/>
      <c r="GS79" s="187"/>
      <c r="GT79" s="187"/>
      <c r="GU79" s="187"/>
      <c r="GV79" s="187"/>
      <c r="GW79" s="187"/>
      <c r="GX79" s="187"/>
      <c r="GY79" s="187"/>
      <c r="GZ79" s="187"/>
      <c r="HA79" s="187"/>
      <c r="HB79" s="187"/>
      <c r="HC79" s="187"/>
      <c r="HD79" s="187"/>
      <c r="HE79" s="187"/>
      <c r="HF79" s="187"/>
      <c r="HG79" s="187"/>
      <c r="HH79" s="187"/>
      <c r="HI79" s="187"/>
      <c r="HJ79" s="187"/>
      <c r="HK79" s="187"/>
      <c r="HL79" s="187"/>
      <c r="HM79" s="187"/>
      <c r="HN79" s="187"/>
      <c r="HO79" s="187"/>
      <c r="HP79" s="187"/>
      <c r="HQ79" s="187"/>
      <c r="HR79" s="187"/>
      <c r="HS79" s="187"/>
      <c r="HT79" s="187"/>
      <c r="HU79" s="187"/>
      <c r="HV79" s="187"/>
      <c r="HW79" s="187"/>
      <c r="HX79" s="187"/>
      <c r="HY79" s="187"/>
      <c r="HZ79" s="187"/>
      <c r="IA79" s="187"/>
      <c r="IB79" s="187"/>
      <c r="IC79" s="187"/>
      <c r="ID79" s="187"/>
      <c r="IE79" s="187"/>
      <c r="IF79" s="187"/>
      <c r="IG79" s="187"/>
      <c r="IH79" s="187"/>
      <c r="II79" s="187"/>
      <c r="IJ79" s="187"/>
      <c r="IK79" s="187"/>
      <c r="IL79" s="187"/>
      <c r="IM79" s="187"/>
      <c r="IN79" s="187"/>
      <c r="IO79" s="187"/>
      <c r="IP79" s="187"/>
      <c r="IQ79" s="187"/>
      <c r="IR79" s="187"/>
      <c r="IS79" s="187"/>
      <c r="IT79" s="187"/>
    </row>
    <row r="80" s="774" customFormat="true" ht="18.75" hidden="false" customHeight="false" outlineLevel="0" collapsed="false">
      <c r="A80" s="775" t="s">
        <v>857</v>
      </c>
      <c r="B80" s="776"/>
      <c r="C80" s="776"/>
      <c r="D80" s="776"/>
      <c r="E80" s="776"/>
      <c r="F80" s="776"/>
      <c r="G80" s="776"/>
      <c r="H80" s="776"/>
      <c r="I80" s="776"/>
      <c r="J80" s="776"/>
      <c r="K80" s="776"/>
      <c r="L80" s="776"/>
      <c r="M80" s="776"/>
      <c r="N80" s="776"/>
      <c r="O80" s="776"/>
      <c r="P80" s="776"/>
      <c r="Q80" s="776"/>
      <c r="R80" s="776"/>
      <c r="S80" s="776"/>
      <c r="T80" s="776"/>
      <c r="U80" s="776"/>
      <c r="V80" s="776"/>
      <c r="W80" s="776"/>
      <c r="X80" s="776"/>
      <c r="Y80" s="776"/>
      <c r="Z80" s="776"/>
      <c r="AA80" s="776"/>
      <c r="AB80" s="776"/>
      <c r="AC80" s="776"/>
      <c r="AD80" s="776"/>
      <c r="AE80" s="776"/>
      <c r="AF80" s="776"/>
      <c r="AG80" s="776"/>
      <c r="AH80" s="776"/>
      <c r="AI80" s="776"/>
      <c r="AJ80" s="776"/>
      <c r="AK80" s="776"/>
      <c r="AL80" s="776"/>
      <c r="AM80" s="776"/>
      <c r="AN80" s="776"/>
      <c r="AO80" s="776"/>
      <c r="AP80" s="776"/>
      <c r="AQ80" s="776"/>
      <c r="AR80" s="776"/>
      <c r="AS80" s="776"/>
      <c r="AT80" s="776"/>
      <c r="AU80" s="776"/>
      <c r="AV80" s="776"/>
      <c r="AW80" s="776"/>
      <c r="AX80" s="776"/>
      <c r="AY80" s="776"/>
      <c r="AZ80" s="776"/>
      <c r="BA80" s="776"/>
      <c r="BB80" s="776"/>
      <c r="BC80" s="776"/>
      <c r="BD80" s="776"/>
      <c r="BE80" s="776"/>
      <c r="BF80" s="776"/>
      <c r="BG80" s="776"/>
      <c r="BH80" s="776"/>
      <c r="BI80" s="776"/>
      <c r="BJ80" s="776"/>
      <c r="BK80" s="776"/>
      <c r="BL80" s="776"/>
      <c r="BM80" s="776"/>
      <c r="BN80" s="776"/>
      <c r="BO80" s="776"/>
      <c r="BP80" s="776"/>
      <c r="BQ80" s="776"/>
      <c r="BR80" s="776"/>
      <c r="BS80" s="776"/>
      <c r="BT80" s="776"/>
      <c r="BU80" s="776"/>
      <c r="BV80" s="776"/>
      <c r="BW80" s="776"/>
      <c r="BX80" s="776"/>
      <c r="BY80" s="776"/>
      <c r="BZ80" s="776"/>
      <c r="CA80" s="776"/>
      <c r="CB80" s="776"/>
      <c r="CC80" s="776"/>
      <c r="CD80" s="776"/>
      <c r="CE80" s="776"/>
      <c r="CF80" s="776"/>
      <c r="CG80" s="776"/>
      <c r="CH80" s="776"/>
      <c r="CI80" s="776"/>
      <c r="CJ80" s="776"/>
      <c r="CK80" s="776"/>
      <c r="CL80" s="776"/>
      <c r="CM80" s="776"/>
      <c r="CN80" s="776"/>
      <c r="CO80" s="776"/>
      <c r="CP80" s="776"/>
      <c r="CQ80" s="776"/>
      <c r="CR80" s="776"/>
      <c r="CS80" s="776"/>
      <c r="CT80" s="776"/>
      <c r="CU80" s="776"/>
      <c r="CV80" s="776"/>
      <c r="CW80" s="776"/>
      <c r="CX80" s="776"/>
      <c r="CY80" s="776"/>
      <c r="CZ80" s="776"/>
      <c r="DA80" s="776"/>
      <c r="DB80" s="776"/>
      <c r="DC80" s="776"/>
      <c r="DD80" s="776"/>
      <c r="DE80" s="776"/>
      <c r="DF80" s="776"/>
      <c r="DG80" s="776"/>
      <c r="DH80" s="776"/>
      <c r="DI80" s="776"/>
      <c r="DJ80" s="776"/>
      <c r="DK80" s="776"/>
      <c r="DL80" s="776"/>
      <c r="DM80" s="776"/>
      <c r="DN80" s="776"/>
      <c r="DO80" s="776"/>
      <c r="DP80" s="776"/>
      <c r="DQ80" s="776"/>
      <c r="DR80" s="776"/>
      <c r="DS80" s="776"/>
      <c r="DT80" s="776"/>
      <c r="DU80" s="776"/>
      <c r="DV80" s="776"/>
      <c r="DW80" s="776"/>
      <c r="DX80" s="776"/>
      <c r="DY80" s="776"/>
      <c r="DZ80" s="776"/>
      <c r="EA80" s="776"/>
      <c r="EB80" s="776"/>
      <c r="EC80" s="776"/>
      <c r="ED80" s="776"/>
      <c r="EE80" s="776"/>
      <c r="EF80" s="776"/>
      <c r="EG80" s="776"/>
      <c r="EH80" s="776"/>
      <c r="EI80" s="776"/>
      <c r="EJ80" s="776"/>
      <c r="EK80" s="776"/>
      <c r="EL80" s="776"/>
      <c r="EM80" s="776"/>
      <c r="EN80" s="776"/>
      <c r="EO80" s="776"/>
      <c r="EP80" s="776"/>
      <c r="EQ80" s="776"/>
      <c r="ER80" s="776"/>
      <c r="ES80" s="776"/>
      <c r="ET80" s="776"/>
      <c r="EU80" s="776"/>
      <c r="EV80" s="776"/>
      <c r="EW80" s="776"/>
      <c r="EX80" s="776"/>
      <c r="EY80" s="776"/>
      <c r="EZ80" s="776"/>
      <c r="FA80" s="776"/>
      <c r="FB80" s="776"/>
      <c r="FC80" s="776"/>
      <c r="FD80" s="776"/>
      <c r="FE80" s="776"/>
      <c r="FF80" s="776"/>
      <c r="FG80" s="776"/>
      <c r="FH80" s="776"/>
      <c r="FI80" s="776"/>
      <c r="FJ80" s="776"/>
      <c r="FK80" s="776"/>
      <c r="FL80" s="776"/>
      <c r="FM80" s="776"/>
      <c r="FN80" s="776"/>
      <c r="FO80" s="776"/>
      <c r="FP80" s="776"/>
      <c r="FQ80" s="776"/>
      <c r="FR80" s="776"/>
      <c r="FS80" s="776"/>
      <c r="FT80" s="776"/>
      <c r="FU80" s="776"/>
      <c r="FV80" s="776"/>
      <c r="FW80" s="776"/>
      <c r="FX80" s="776"/>
      <c r="FY80" s="776"/>
      <c r="FZ80" s="776"/>
      <c r="GA80" s="776"/>
      <c r="GB80" s="776"/>
      <c r="GC80" s="776"/>
      <c r="GD80" s="776"/>
      <c r="GE80" s="776"/>
      <c r="GF80" s="776"/>
      <c r="GG80" s="776"/>
      <c r="GH80" s="776"/>
      <c r="GI80" s="776"/>
      <c r="GJ80" s="776"/>
      <c r="GK80" s="776"/>
      <c r="GL80" s="776"/>
      <c r="GM80" s="776"/>
      <c r="GN80" s="776"/>
      <c r="GO80" s="776"/>
      <c r="GP80" s="776"/>
      <c r="GQ80" s="776"/>
      <c r="GR80" s="776"/>
      <c r="GS80" s="776"/>
      <c r="GT80" s="776"/>
      <c r="GU80" s="776"/>
      <c r="GV80" s="776"/>
      <c r="GW80" s="776"/>
      <c r="GX80" s="776"/>
      <c r="GY80" s="776"/>
      <c r="GZ80" s="776"/>
      <c r="HA80" s="776"/>
      <c r="HB80" s="776"/>
      <c r="HC80" s="776"/>
      <c r="HD80" s="776"/>
      <c r="HE80" s="776"/>
      <c r="HF80" s="776"/>
      <c r="HG80" s="776"/>
      <c r="HH80" s="776"/>
      <c r="HI80" s="776"/>
      <c r="HJ80" s="776"/>
      <c r="HK80" s="776"/>
      <c r="HL80" s="776"/>
      <c r="HM80" s="776"/>
      <c r="HN80" s="776"/>
      <c r="HO80" s="776"/>
      <c r="HP80" s="776"/>
      <c r="HQ80" s="776"/>
      <c r="HR80" s="776"/>
      <c r="HS80" s="776"/>
      <c r="HT80" s="776"/>
      <c r="HU80" s="776"/>
      <c r="HV80" s="776"/>
      <c r="HW80" s="776"/>
      <c r="HX80" s="776"/>
      <c r="HY80" s="776"/>
      <c r="HZ80" s="776"/>
      <c r="IA80" s="776"/>
      <c r="IB80" s="776"/>
      <c r="IC80" s="776"/>
      <c r="ID80" s="776"/>
      <c r="IE80" s="776"/>
      <c r="IF80" s="776"/>
      <c r="IG80" s="776"/>
      <c r="IH80" s="776"/>
      <c r="II80" s="776"/>
      <c r="IJ80" s="776"/>
      <c r="IK80" s="776"/>
      <c r="IL80" s="776"/>
      <c r="IM80" s="776"/>
      <c r="IN80" s="776"/>
      <c r="IO80" s="776"/>
      <c r="IP80" s="776"/>
      <c r="IQ80" s="776"/>
      <c r="IR80" s="776"/>
      <c r="IS80" s="776"/>
      <c r="IT80" s="776"/>
    </row>
    <row r="81" s="774" customFormat="true" ht="18.75" hidden="false" customHeight="false" outlineLevel="0" collapsed="false">
      <c r="A81" s="776"/>
      <c r="B81" s="776"/>
      <c r="C81" s="776"/>
      <c r="D81" s="776"/>
      <c r="E81" s="776"/>
      <c r="F81" s="776"/>
      <c r="G81" s="776"/>
      <c r="H81" s="776"/>
      <c r="I81" s="776"/>
      <c r="J81" s="776"/>
      <c r="K81" s="776"/>
      <c r="L81" s="776"/>
      <c r="M81" s="776"/>
      <c r="N81" s="776"/>
      <c r="O81" s="776"/>
      <c r="P81" s="776"/>
      <c r="Q81" s="776"/>
      <c r="R81" s="776"/>
      <c r="S81" s="776"/>
      <c r="T81" s="776"/>
      <c r="U81" s="776"/>
      <c r="V81" s="776"/>
      <c r="W81" s="776"/>
      <c r="X81" s="776"/>
      <c r="Y81" s="776"/>
      <c r="Z81" s="776"/>
      <c r="AA81" s="776"/>
      <c r="AB81" s="776"/>
      <c r="AC81" s="776"/>
      <c r="AD81" s="776"/>
      <c r="AE81" s="776"/>
      <c r="AF81" s="776"/>
      <c r="AG81" s="776"/>
      <c r="AH81" s="776"/>
      <c r="AI81" s="776"/>
      <c r="AJ81" s="776"/>
      <c r="AK81" s="776"/>
      <c r="AL81" s="776"/>
      <c r="AM81" s="776"/>
      <c r="AN81" s="776"/>
      <c r="AO81" s="776"/>
      <c r="AP81" s="776"/>
      <c r="AQ81" s="776"/>
      <c r="AR81" s="776"/>
      <c r="AS81" s="776"/>
      <c r="AT81" s="776"/>
      <c r="AU81" s="776"/>
      <c r="AV81" s="776"/>
      <c r="AW81" s="776"/>
      <c r="AX81" s="776"/>
      <c r="AY81" s="776"/>
      <c r="AZ81" s="776"/>
      <c r="BA81" s="776"/>
      <c r="BB81" s="776"/>
      <c r="BC81" s="776"/>
      <c r="BD81" s="776"/>
      <c r="BE81" s="776"/>
      <c r="BF81" s="776"/>
      <c r="BG81" s="776"/>
      <c r="BH81" s="776"/>
      <c r="BI81" s="776"/>
      <c r="BJ81" s="776"/>
      <c r="BK81" s="776"/>
      <c r="BL81" s="776"/>
      <c r="BM81" s="776"/>
      <c r="BN81" s="776"/>
      <c r="BO81" s="776"/>
      <c r="BP81" s="776"/>
      <c r="BQ81" s="776"/>
      <c r="BR81" s="776"/>
      <c r="BS81" s="776"/>
      <c r="BT81" s="776"/>
      <c r="BU81" s="776"/>
      <c r="BV81" s="776"/>
      <c r="BW81" s="776"/>
      <c r="BX81" s="776"/>
      <c r="BY81" s="776"/>
      <c r="BZ81" s="776"/>
      <c r="CA81" s="776"/>
      <c r="CB81" s="776"/>
      <c r="CC81" s="776"/>
      <c r="CD81" s="776"/>
      <c r="CE81" s="776"/>
      <c r="CF81" s="776"/>
      <c r="CG81" s="776"/>
      <c r="CH81" s="776"/>
      <c r="CI81" s="776"/>
      <c r="CJ81" s="776"/>
      <c r="CK81" s="776"/>
      <c r="CL81" s="776"/>
      <c r="CM81" s="776"/>
      <c r="CN81" s="776"/>
      <c r="CO81" s="776"/>
      <c r="CP81" s="776"/>
      <c r="CQ81" s="776"/>
      <c r="CR81" s="776"/>
      <c r="CS81" s="776"/>
      <c r="CT81" s="776"/>
      <c r="CU81" s="776"/>
      <c r="CV81" s="776"/>
      <c r="CW81" s="776"/>
      <c r="CX81" s="776"/>
      <c r="CY81" s="776"/>
      <c r="CZ81" s="776"/>
      <c r="DA81" s="776"/>
      <c r="DB81" s="776"/>
      <c r="DC81" s="776"/>
      <c r="DD81" s="776"/>
      <c r="DE81" s="776"/>
      <c r="DF81" s="776"/>
      <c r="DG81" s="776"/>
      <c r="DH81" s="776"/>
      <c r="DI81" s="776"/>
      <c r="DJ81" s="776"/>
      <c r="DK81" s="776"/>
      <c r="DL81" s="776"/>
      <c r="DM81" s="776"/>
      <c r="DN81" s="776"/>
      <c r="DO81" s="776"/>
      <c r="DP81" s="776"/>
      <c r="DQ81" s="776"/>
      <c r="DR81" s="776"/>
      <c r="DS81" s="776"/>
      <c r="DT81" s="776"/>
      <c r="DU81" s="776"/>
      <c r="DV81" s="776"/>
      <c r="DW81" s="776"/>
      <c r="DX81" s="776"/>
      <c r="DY81" s="776"/>
      <c r="DZ81" s="776"/>
      <c r="EA81" s="776"/>
      <c r="EB81" s="776"/>
      <c r="EC81" s="776"/>
      <c r="ED81" s="776"/>
      <c r="EE81" s="776"/>
      <c r="EF81" s="776"/>
      <c r="EG81" s="776"/>
      <c r="EH81" s="776"/>
      <c r="EI81" s="776"/>
      <c r="EJ81" s="776"/>
      <c r="EK81" s="776"/>
      <c r="EL81" s="776"/>
      <c r="EM81" s="776"/>
      <c r="EN81" s="776"/>
      <c r="EO81" s="776"/>
      <c r="EP81" s="776"/>
      <c r="EQ81" s="776"/>
      <c r="ER81" s="776"/>
      <c r="ES81" s="776"/>
      <c r="ET81" s="776"/>
      <c r="EU81" s="776"/>
      <c r="EV81" s="776"/>
      <c r="EW81" s="776"/>
      <c r="EX81" s="776"/>
      <c r="EY81" s="776"/>
      <c r="EZ81" s="776"/>
      <c r="FA81" s="776"/>
      <c r="FB81" s="776"/>
      <c r="FC81" s="776"/>
      <c r="FD81" s="776"/>
      <c r="FE81" s="776"/>
      <c r="FF81" s="776"/>
      <c r="FG81" s="776"/>
      <c r="FH81" s="776"/>
      <c r="FI81" s="776"/>
      <c r="FJ81" s="776"/>
      <c r="FK81" s="776"/>
      <c r="FL81" s="776"/>
      <c r="FM81" s="776"/>
      <c r="FN81" s="776"/>
      <c r="FO81" s="776"/>
      <c r="FP81" s="776"/>
      <c r="FQ81" s="776"/>
      <c r="FR81" s="776"/>
      <c r="FS81" s="776"/>
      <c r="FT81" s="776"/>
      <c r="FU81" s="776"/>
      <c r="FV81" s="776"/>
      <c r="FW81" s="776"/>
      <c r="FX81" s="776"/>
      <c r="FY81" s="776"/>
      <c r="FZ81" s="776"/>
      <c r="GA81" s="776"/>
      <c r="GB81" s="776"/>
      <c r="GC81" s="776"/>
      <c r="GD81" s="776"/>
      <c r="GE81" s="776"/>
      <c r="GF81" s="776"/>
      <c r="GG81" s="776"/>
      <c r="GH81" s="776"/>
      <c r="GI81" s="776"/>
      <c r="GJ81" s="776"/>
      <c r="GK81" s="776"/>
      <c r="GL81" s="776"/>
      <c r="GM81" s="776"/>
      <c r="GN81" s="776"/>
      <c r="GO81" s="776"/>
      <c r="GP81" s="776"/>
      <c r="GQ81" s="776"/>
      <c r="GR81" s="776"/>
      <c r="GS81" s="776"/>
      <c r="GT81" s="776"/>
      <c r="GU81" s="776"/>
      <c r="GV81" s="776"/>
      <c r="GW81" s="776"/>
      <c r="GX81" s="776"/>
      <c r="GY81" s="776"/>
      <c r="GZ81" s="776"/>
      <c r="HA81" s="776"/>
      <c r="HB81" s="776"/>
      <c r="HC81" s="776"/>
      <c r="HD81" s="776"/>
      <c r="HE81" s="776"/>
      <c r="HF81" s="776"/>
      <c r="HG81" s="776"/>
      <c r="HH81" s="776"/>
      <c r="HI81" s="776"/>
      <c r="HJ81" s="776"/>
      <c r="HK81" s="776"/>
      <c r="HL81" s="776"/>
      <c r="HM81" s="776"/>
      <c r="HN81" s="776"/>
      <c r="HO81" s="776"/>
      <c r="HP81" s="776"/>
      <c r="HQ81" s="776"/>
      <c r="HR81" s="776"/>
      <c r="HS81" s="776"/>
      <c r="HT81" s="776"/>
      <c r="HU81" s="776"/>
      <c r="HV81" s="776"/>
      <c r="HW81" s="776"/>
      <c r="HX81" s="776"/>
      <c r="HY81" s="776"/>
      <c r="HZ81" s="776"/>
      <c r="IA81" s="776"/>
      <c r="IB81" s="776"/>
      <c r="IC81" s="776"/>
      <c r="ID81" s="776"/>
      <c r="IE81" s="776"/>
      <c r="IF81" s="776"/>
      <c r="IG81" s="776"/>
      <c r="IH81" s="776"/>
      <c r="II81" s="776"/>
      <c r="IJ81" s="776"/>
      <c r="IK81" s="776"/>
      <c r="IL81" s="776"/>
      <c r="IM81" s="776"/>
      <c r="IN81" s="776"/>
      <c r="IO81" s="776"/>
      <c r="IP81" s="776"/>
      <c r="IQ81" s="776"/>
      <c r="IR81" s="776"/>
      <c r="IS81" s="776"/>
      <c r="IT81" s="776"/>
    </row>
    <row r="82" s="776" customFormat="true" ht="18.75" hidden="false" customHeight="false" outlineLevel="0" collapsed="false">
      <c r="A82" s="775"/>
      <c r="B82" s="775"/>
      <c r="C82" s="775"/>
      <c r="D82" s="777"/>
      <c r="E82" s="777"/>
      <c r="G82" s="777" t="s">
        <v>858</v>
      </c>
      <c r="H82" s="777"/>
      <c r="I82" s="777"/>
      <c r="J82" s="777"/>
      <c r="K82" s="777"/>
      <c r="L82" s="775"/>
      <c r="M82" s="775"/>
      <c r="N82" s="777"/>
      <c r="O82" s="777"/>
      <c r="P82" s="777"/>
      <c r="Q82" s="777"/>
      <c r="R82" s="775"/>
      <c r="S82" s="777" t="s">
        <v>859</v>
      </c>
      <c r="T82" s="775"/>
      <c r="U82" s="775"/>
      <c r="V82" s="775"/>
      <c r="W82" s="775"/>
      <c r="X82" s="775"/>
      <c r="Y82" s="775"/>
      <c r="Z82" s="775"/>
      <c r="AA82" s="775"/>
      <c r="AB82" s="775"/>
      <c r="AC82" s="778"/>
      <c r="AD82" s="778"/>
      <c r="AE82" s="778"/>
      <c r="AF82" s="775"/>
      <c r="AG82" s="777" t="s">
        <v>859</v>
      </c>
      <c r="AH82" s="777"/>
      <c r="AI82" s="777"/>
      <c r="AJ82" s="777"/>
    </row>
    <row r="83" s="774" customFormat="true" ht="18.75" hidden="false" customHeight="false" outlineLevel="0" collapsed="false">
      <c r="A83" s="776"/>
      <c r="B83" s="777" t="s">
        <v>377</v>
      </c>
      <c r="C83" s="775"/>
      <c r="D83" s="777"/>
      <c r="E83" s="777"/>
      <c r="F83" s="776"/>
      <c r="G83" s="777" t="s">
        <v>860</v>
      </c>
      <c r="H83" s="777"/>
      <c r="I83" s="777"/>
      <c r="J83" s="777"/>
      <c r="K83" s="777"/>
      <c r="L83" s="775"/>
      <c r="M83" s="775"/>
      <c r="N83" s="777"/>
      <c r="O83" s="777"/>
      <c r="P83" s="777"/>
      <c r="Q83" s="777"/>
      <c r="R83" s="775"/>
      <c r="S83" s="777" t="s">
        <v>226</v>
      </c>
      <c r="T83" s="775"/>
      <c r="U83" s="776"/>
      <c r="V83" s="776"/>
      <c r="W83" s="775" t="s">
        <v>861</v>
      </c>
      <c r="X83" s="776"/>
      <c r="Y83" s="776"/>
      <c r="Z83" s="776"/>
      <c r="AA83" s="775"/>
      <c r="AB83" s="779" t="s">
        <v>715</v>
      </c>
      <c r="AC83" s="779"/>
      <c r="AD83" s="776"/>
      <c r="AE83" s="776"/>
      <c r="AF83" s="776"/>
      <c r="AG83" s="777" t="s">
        <v>862</v>
      </c>
      <c r="AH83" s="777"/>
      <c r="AI83" s="777"/>
      <c r="AJ83" s="780" t="s">
        <v>863</v>
      </c>
      <c r="AK83" s="780"/>
      <c r="AL83" s="776"/>
      <c r="AM83" s="776"/>
      <c r="AN83" s="776"/>
      <c r="AO83" s="776"/>
      <c r="AP83" s="776"/>
      <c r="AQ83" s="776"/>
      <c r="AR83" s="776"/>
      <c r="AS83" s="776"/>
      <c r="AT83" s="776"/>
      <c r="AU83" s="776"/>
      <c r="AV83" s="776"/>
      <c r="AW83" s="776"/>
      <c r="AX83" s="776"/>
      <c r="AY83" s="776"/>
      <c r="AZ83" s="776"/>
      <c r="BA83" s="776"/>
      <c r="BB83" s="776"/>
      <c r="BC83" s="776"/>
      <c r="BD83" s="776"/>
      <c r="BE83" s="776"/>
      <c r="BF83" s="776"/>
      <c r="BG83" s="776"/>
      <c r="BH83" s="776"/>
      <c r="BI83" s="776"/>
      <c r="BJ83" s="776"/>
      <c r="BK83" s="776"/>
      <c r="BL83" s="776"/>
      <c r="BM83" s="776"/>
      <c r="BN83" s="776"/>
      <c r="BO83" s="776"/>
      <c r="BP83" s="776"/>
      <c r="BQ83" s="776"/>
      <c r="BR83" s="776"/>
      <c r="BS83" s="776"/>
      <c r="BT83" s="776"/>
      <c r="BU83" s="776"/>
      <c r="BV83" s="776"/>
      <c r="BW83" s="776"/>
      <c r="BX83" s="776"/>
      <c r="BY83" s="776"/>
      <c r="BZ83" s="776"/>
      <c r="CA83" s="776"/>
      <c r="CB83" s="776"/>
      <c r="CC83" s="776"/>
      <c r="CD83" s="776"/>
      <c r="CE83" s="776"/>
      <c r="CF83" s="776"/>
      <c r="CG83" s="776"/>
      <c r="CH83" s="776"/>
      <c r="CI83" s="776"/>
      <c r="CJ83" s="776"/>
      <c r="CK83" s="776"/>
      <c r="CL83" s="776"/>
      <c r="CM83" s="776"/>
      <c r="CN83" s="776"/>
      <c r="CO83" s="776"/>
      <c r="CP83" s="776"/>
      <c r="CQ83" s="776"/>
      <c r="CR83" s="776"/>
      <c r="CS83" s="776"/>
      <c r="CT83" s="776"/>
      <c r="CU83" s="776"/>
      <c r="CV83" s="776"/>
      <c r="CW83" s="776"/>
      <c r="CX83" s="776"/>
      <c r="CY83" s="776"/>
      <c r="CZ83" s="776"/>
      <c r="DA83" s="776"/>
      <c r="DB83" s="776"/>
      <c r="DC83" s="776"/>
      <c r="DD83" s="776"/>
      <c r="DE83" s="776"/>
      <c r="DF83" s="776"/>
      <c r="DG83" s="776"/>
      <c r="DH83" s="776"/>
      <c r="DI83" s="776"/>
      <c r="DJ83" s="776"/>
      <c r="DK83" s="776"/>
      <c r="DL83" s="776"/>
      <c r="DM83" s="776"/>
      <c r="DN83" s="776"/>
      <c r="DO83" s="776"/>
      <c r="DP83" s="776"/>
      <c r="DQ83" s="776"/>
      <c r="DR83" s="776"/>
      <c r="DS83" s="776"/>
      <c r="DT83" s="776"/>
      <c r="DU83" s="776"/>
      <c r="DV83" s="776"/>
      <c r="DW83" s="776"/>
      <c r="DX83" s="776"/>
      <c r="DY83" s="776"/>
      <c r="DZ83" s="776"/>
      <c r="EA83" s="776"/>
      <c r="EB83" s="776"/>
      <c r="EC83" s="776"/>
      <c r="ED83" s="776"/>
      <c r="EE83" s="776"/>
      <c r="EF83" s="776"/>
      <c r="EG83" s="776"/>
      <c r="EH83" s="776"/>
      <c r="EI83" s="776"/>
      <c r="EJ83" s="776"/>
      <c r="EK83" s="776"/>
      <c r="EL83" s="776"/>
      <c r="EM83" s="776"/>
      <c r="EN83" s="776"/>
      <c r="EO83" s="776"/>
      <c r="EP83" s="776"/>
      <c r="EQ83" s="776"/>
      <c r="ER83" s="776"/>
      <c r="ES83" s="776"/>
      <c r="ET83" s="776"/>
      <c r="EU83" s="776"/>
      <c r="EV83" s="776"/>
      <c r="EW83" s="776"/>
      <c r="EX83" s="776"/>
      <c r="EY83" s="776"/>
      <c r="EZ83" s="776"/>
      <c r="FA83" s="776"/>
      <c r="FB83" s="776"/>
      <c r="FC83" s="776"/>
      <c r="FD83" s="776"/>
      <c r="FE83" s="776"/>
      <c r="FF83" s="776"/>
      <c r="FG83" s="776"/>
      <c r="FH83" s="776"/>
      <c r="FI83" s="776"/>
      <c r="FJ83" s="776"/>
      <c r="FK83" s="776"/>
      <c r="FL83" s="776"/>
      <c r="FM83" s="776"/>
      <c r="FN83" s="776"/>
      <c r="FO83" s="776"/>
      <c r="FP83" s="776"/>
      <c r="FQ83" s="776"/>
      <c r="FR83" s="776"/>
      <c r="FS83" s="776"/>
      <c r="FT83" s="776"/>
      <c r="FU83" s="776"/>
      <c r="FV83" s="776"/>
      <c r="FW83" s="776"/>
      <c r="FX83" s="776"/>
      <c r="FY83" s="776"/>
      <c r="FZ83" s="776"/>
      <c r="GA83" s="776"/>
      <c r="GB83" s="776"/>
      <c r="GC83" s="776"/>
      <c r="GD83" s="776"/>
      <c r="GE83" s="776"/>
      <c r="GF83" s="776"/>
      <c r="GG83" s="776"/>
      <c r="GH83" s="776"/>
      <c r="GI83" s="776"/>
      <c r="GJ83" s="776"/>
      <c r="GK83" s="776"/>
      <c r="GL83" s="776"/>
      <c r="GM83" s="776"/>
      <c r="GN83" s="776"/>
      <c r="GO83" s="776"/>
      <c r="GP83" s="776"/>
      <c r="GQ83" s="776"/>
      <c r="GR83" s="776"/>
      <c r="GS83" s="776"/>
      <c r="GT83" s="776"/>
      <c r="GU83" s="776"/>
      <c r="GV83" s="776"/>
      <c r="GW83" s="776"/>
      <c r="GX83" s="776"/>
      <c r="GY83" s="776"/>
      <c r="GZ83" s="776"/>
      <c r="HA83" s="776"/>
      <c r="HB83" s="776"/>
      <c r="HC83" s="776"/>
      <c r="HD83" s="776"/>
      <c r="HE83" s="776"/>
      <c r="HF83" s="776"/>
      <c r="HG83" s="776"/>
      <c r="HH83" s="776"/>
      <c r="HI83" s="776"/>
      <c r="HJ83" s="776"/>
      <c r="HK83" s="776"/>
      <c r="HL83" s="776"/>
      <c r="HM83" s="776"/>
      <c r="HN83" s="776"/>
      <c r="HO83" s="776"/>
      <c r="HP83" s="776"/>
      <c r="HQ83" s="776"/>
      <c r="HR83" s="776"/>
      <c r="HS83" s="776"/>
      <c r="HT83" s="776"/>
      <c r="HU83" s="776"/>
      <c r="HV83" s="776"/>
      <c r="HW83" s="776"/>
      <c r="HX83" s="776"/>
      <c r="HY83" s="776"/>
      <c r="HZ83" s="776"/>
      <c r="IA83" s="776"/>
      <c r="IB83" s="776"/>
      <c r="IC83" s="776"/>
      <c r="ID83" s="776"/>
      <c r="IE83" s="776"/>
      <c r="IF83" s="776"/>
      <c r="IG83" s="776"/>
      <c r="IH83" s="776"/>
      <c r="II83" s="776"/>
      <c r="IJ83" s="776"/>
      <c r="IK83" s="776"/>
      <c r="IL83" s="776"/>
      <c r="IM83" s="776"/>
      <c r="IN83" s="776"/>
      <c r="IO83" s="776"/>
      <c r="IP83" s="776"/>
      <c r="IQ83" s="776"/>
      <c r="IR83" s="776"/>
      <c r="IS83" s="776"/>
      <c r="IT83" s="776"/>
    </row>
  </sheetData>
  <mergeCells count="53">
    <mergeCell ref="A1:C3"/>
    <mergeCell ref="D1:AG3"/>
    <mergeCell ref="AH1:AJ1"/>
    <mergeCell ref="AH2:AJ2"/>
    <mergeCell ref="AH3:AJ3"/>
    <mergeCell ref="R4:U4"/>
    <mergeCell ref="AC4:AF4"/>
    <mergeCell ref="AI4:AJ4"/>
    <mergeCell ref="R5:U5"/>
    <mergeCell ref="R6:U6"/>
    <mergeCell ref="D7:R7"/>
    <mergeCell ref="S7:AF7"/>
    <mergeCell ref="AN9:AQ31"/>
    <mergeCell ref="A33:C33"/>
    <mergeCell ref="D33:R33"/>
    <mergeCell ref="S33:AF33"/>
    <mergeCell ref="A34:B55"/>
    <mergeCell ref="A56:C56"/>
    <mergeCell ref="AG56:AH56"/>
    <mergeCell ref="A57:C57"/>
    <mergeCell ref="AG57:AH58"/>
    <mergeCell ref="A58:C58"/>
    <mergeCell ref="D58:R58"/>
    <mergeCell ref="B60:H60"/>
    <mergeCell ref="L60:R60"/>
    <mergeCell ref="S60:AC60"/>
    <mergeCell ref="B61:J61"/>
    <mergeCell ref="L61:R65"/>
    <mergeCell ref="S61:AC65"/>
    <mergeCell ref="B62:J62"/>
    <mergeCell ref="B63:H63"/>
    <mergeCell ref="B64:J64"/>
    <mergeCell ref="B65:J65"/>
    <mergeCell ref="B66:J66"/>
    <mergeCell ref="L66:R67"/>
    <mergeCell ref="S66:AC67"/>
    <mergeCell ref="B67:H67"/>
    <mergeCell ref="B68:J68"/>
    <mergeCell ref="L68:R72"/>
    <mergeCell ref="S68:AC72"/>
    <mergeCell ref="B69:H69"/>
    <mergeCell ref="B70:J70"/>
    <mergeCell ref="B71:H71"/>
    <mergeCell ref="B72:J72"/>
    <mergeCell ref="L73:R73"/>
    <mergeCell ref="S73:AC73"/>
    <mergeCell ref="B74:H74"/>
    <mergeCell ref="L74:R76"/>
    <mergeCell ref="S74:AC74"/>
    <mergeCell ref="B75:H75"/>
    <mergeCell ref="S75:AC75"/>
    <mergeCell ref="B76:H76"/>
    <mergeCell ref="S76:AC76"/>
  </mergeCells>
  <dataValidations count="1">
    <dataValidation allowBlank="true" operator="between" showDropDown="false" showErrorMessage="true" showInputMessage="false" sqref="AK73" type="list">
      <formula1>$AI$75:$AI$76</formula1>
      <formula2>0</formula2>
    </dataValidation>
  </dataValidations>
  <printOptions headings="false" gridLines="false" gridLinesSet="true" horizontalCentered="false" verticalCentered="false"/>
  <pageMargins left="0.25" right="0.25" top="0.220138888888889" bottom="0.320138888888889" header="0.511805555555555" footer="0.511805555555555"/>
  <pageSetup paperSize="1" scale="25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pageBreakPreview" topLeftCell="C1" colorId="64" zoomScale="32" zoomScaleNormal="32" zoomScalePageLayoutView="32" workbookViewId="0">
      <selection pane="topLeft" activeCell="A16" activeCellId="0" sqref="A16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4.71"/>
    <col collapsed="false" customWidth="true" hidden="false" outlineLevel="0" max="3" min="3" style="0" width="63.14"/>
    <col collapsed="false" customWidth="true" hidden="false" outlineLevel="0" max="4" min="4" style="67" width="19.99"/>
    <col collapsed="false" customWidth="true" hidden="false" outlineLevel="0" max="5" min="5" style="67" width="15.71"/>
    <col collapsed="false" customWidth="true" hidden="false" outlineLevel="0" max="6" min="6" style="67" width="19.85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8.85"/>
    <col collapsed="false" customWidth="true" hidden="false" outlineLevel="0" max="11" min="10" style="67" width="15"/>
    <col collapsed="false" customWidth="true" hidden="false" outlineLevel="0" max="13" min="13" style="0" width="34.13"/>
  </cols>
  <sheetData>
    <row r="1" s="403" customFormat="true" ht="48.75" hidden="false" customHeight="true" outlineLevel="0" collapsed="false">
      <c r="A1" s="71"/>
      <c r="B1" s="71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71"/>
      <c r="B2" s="71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71"/>
      <c r="B3" s="71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71"/>
      <c r="B4" s="71"/>
      <c r="C4" s="317" t="s">
        <v>866</v>
      </c>
      <c r="D4" s="318" t="n">
        <f aca="false">DCab!I15</f>
        <v>0</v>
      </c>
      <c r="E4" s="318"/>
      <c r="F4" s="318"/>
      <c r="G4" s="319" t="str">
        <f aca="false">DCab!AH10</f>
        <v>Nicolas De German Nadia Ivonne</v>
      </c>
      <c r="H4" s="319"/>
      <c r="I4" s="319"/>
      <c r="J4" s="319"/>
      <c r="K4" s="319"/>
      <c r="L4" s="320"/>
      <c r="M4" s="321"/>
    </row>
    <row r="5" s="783" customFormat="true" ht="75.75" hidden="false" customHeight="true" outlineLevel="0" collapsed="false">
      <c r="A5" s="781" t="s">
        <v>867</v>
      </c>
      <c r="B5" s="781" t="s">
        <v>868</v>
      </c>
      <c r="C5" s="781" t="s">
        <v>869</v>
      </c>
      <c r="D5" s="781" t="s">
        <v>870</v>
      </c>
      <c r="E5" s="781" t="s">
        <v>871</v>
      </c>
      <c r="F5" s="781" t="s">
        <v>872</v>
      </c>
      <c r="G5" s="781" t="s">
        <v>728</v>
      </c>
      <c r="H5" s="781" t="s">
        <v>873</v>
      </c>
      <c r="I5" s="781" t="s">
        <v>874</v>
      </c>
      <c r="J5" s="781" t="s">
        <v>875</v>
      </c>
      <c r="K5" s="782" t="s">
        <v>876</v>
      </c>
      <c r="L5" s="782" t="s">
        <v>877</v>
      </c>
      <c r="M5" s="781" t="s">
        <v>878</v>
      </c>
    </row>
    <row r="6" s="99" customFormat="true" ht="42.75" hidden="false" customHeight="true" outlineLevel="0" collapsed="false">
      <c r="A6" s="784" t="n">
        <v>1</v>
      </c>
      <c r="B6" s="785" t="s">
        <v>226</v>
      </c>
      <c r="C6" s="786" t="s">
        <v>879</v>
      </c>
      <c r="D6" s="787" t="n">
        <v>0.0138888888888889</v>
      </c>
      <c r="E6" s="788" t="n">
        <f aca="false">DCab!AG38-DCab!AG62</f>
        <v>0</v>
      </c>
      <c r="F6" s="789" t="n">
        <f aca="false">D6*E6</f>
        <v>0</v>
      </c>
      <c r="G6" s="790"/>
      <c r="H6" s="791" t="n">
        <v>0.583333333333333</v>
      </c>
      <c r="I6" s="791" t="str">
        <f aca="false">IF(E6=0,"",H$6+F6)</f>
        <v/>
      </c>
      <c r="J6" s="792"/>
      <c r="K6" s="788"/>
      <c r="L6" s="793" t="str">
        <f aca="false">IF(E6=0,"",K6/E6)</f>
        <v/>
      </c>
      <c r="M6" s="792"/>
    </row>
    <row r="7" s="99" customFormat="true" ht="42.75" hidden="false" customHeight="true" outlineLevel="0" collapsed="false">
      <c r="A7" s="784" t="n">
        <v>3</v>
      </c>
      <c r="B7" s="785"/>
      <c r="C7" s="786" t="s">
        <v>827</v>
      </c>
      <c r="D7" s="787" t="n">
        <v>0.00694444444444444</v>
      </c>
      <c r="E7" s="788" t="n">
        <f aca="false">DCab!AB38-DCab!AB62</f>
        <v>0</v>
      </c>
      <c r="F7" s="789" t="n">
        <f aca="false">D7*E7</f>
        <v>0</v>
      </c>
      <c r="G7" s="790"/>
      <c r="H7" s="791"/>
      <c r="I7" s="791" t="str">
        <f aca="false">IF(E7=0,"",H$6+F7)</f>
        <v/>
      </c>
      <c r="J7" s="792"/>
      <c r="K7" s="794"/>
      <c r="L7" s="793" t="str">
        <f aca="false">IF(E7=0,"",K7/E7)</f>
        <v/>
      </c>
      <c r="M7" s="792"/>
    </row>
    <row r="8" s="99" customFormat="true" ht="42.75" hidden="false" customHeight="true" outlineLevel="0" collapsed="false">
      <c r="A8" s="784" t="n">
        <v>4</v>
      </c>
      <c r="B8" s="785"/>
      <c r="C8" s="786" t="s">
        <v>880</v>
      </c>
      <c r="D8" s="787" t="n">
        <v>1.00694444444444</v>
      </c>
      <c r="E8" s="788" t="n">
        <f aca="false">DCab!AC38-DCab!AC62</f>
        <v>0</v>
      </c>
      <c r="F8" s="789" t="n">
        <f aca="false">D8*E8</f>
        <v>0</v>
      </c>
      <c r="G8" s="790"/>
      <c r="H8" s="791"/>
      <c r="I8" s="791" t="str">
        <f aca="false">IF(E8=0,"",H$6+F8)</f>
        <v/>
      </c>
      <c r="J8" s="792"/>
      <c r="K8" s="788"/>
      <c r="L8" s="793" t="str">
        <f aca="false">IF(E8=0,"",K8/E8)</f>
        <v/>
      </c>
      <c r="M8" s="792"/>
    </row>
    <row r="9" s="99" customFormat="true" ht="42.75" hidden="false" customHeight="true" outlineLevel="0" collapsed="false">
      <c r="A9" s="784" t="n">
        <v>5</v>
      </c>
      <c r="B9" s="785"/>
      <c r="C9" s="786" t="s">
        <v>881</v>
      </c>
      <c r="D9" s="787" t="n">
        <v>1.00694444444444</v>
      </c>
      <c r="E9" s="795" t="n">
        <f aca="false">DCab!Y38-DCab!Y62</f>
        <v>0</v>
      </c>
      <c r="F9" s="789" t="n">
        <f aca="false">D9*E9</f>
        <v>0</v>
      </c>
      <c r="G9" s="790"/>
      <c r="H9" s="791"/>
      <c r="I9" s="791" t="str">
        <f aca="false">IF(E9=0,"",H$6+F9)</f>
        <v/>
      </c>
      <c r="J9" s="792"/>
      <c r="K9" s="794"/>
      <c r="L9" s="793" t="str">
        <f aca="false">IF(E9=0,"",K9/E9)</f>
        <v/>
      </c>
      <c r="M9" s="792"/>
    </row>
    <row r="10" s="99" customFormat="true" ht="42.75" hidden="false" customHeight="true" outlineLevel="0" collapsed="false">
      <c r="A10" s="784" t="n">
        <v>6</v>
      </c>
      <c r="B10" s="785"/>
      <c r="C10" s="786" t="s">
        <v>882</v>
      </c>
      <c r="D10" s="787" t="n">
        <v>1.00694444444444</v>
      </c>
      <c r="E10" s="795" t="n">
        <f aca="false">DCab!Z38-DCab!Z62</f>
        <v>0</v>
      </c>
      <c r="F10" s="789" t="n">
        <f aca="false">D10*E10</f>
        <v>0</v>
      </c>
      <c r="G10" s="790"/>
      <c r="H10" s="791"/>
      <c r="I10" s="791" t="str">
        <f aca="false">IF(E10=0,"",H$6+F10)</f>
        <v/>
      </c>
      <c r="J10" s="792"/>
      <c r="K10" s="794"/>
      <c r="L10" s="793" t="str">
        <f aca="false">IF(E10=0,"",K10/E10)</f>
        <v/>
      </c>
      <c r="M10" s="792"/>
    </row>
    <row r="11" s="99" customFormat="true" ht="42.75" hidden="false" customHeight="true" outlineLevel="0" collapsed="false">
      <c r="A11" s="784" t="n">
        <v>7</v>
      </c>
      <c r="B11" s="785"/>
      <c r="C11" s="786" t="s">
        <v>883</v>
      </c>
      <c r="D11" s="787" t="n">
        <v>1.00694444444444</v>
      </c>
      <c r="E11" s="795" t="n">
        <f aca="false">DCab!AA38-DCab!AA62</f>
        <v>0</v>
      </c>
      <c r="F11" s="789" t="n">
        <f aca="false">D11*E11</f>
        <v>0</v>
      </c>
      <c r="G11" s="790"/>
      <c r="H11" s="791"/>
      <c r="I11" s="791" t="str">
        <f aca="false">IF(E11=0,"",H$6+F11)</f>
        <v/>
      </c>
      <c r="J11" s="792"/>
      <c r="K11" s="794"/>
      <c r="L11" s="793" t="str">
        <f aca="false">IF(E11=0,"",K11/E11)</f>
        <v/>
      </c>
      <c r="M11" s="792"/>
    </row>
    <row r="12" s="99" customFormat="true" ht="42.75" hidden="false" customHeight="true" outlineLevel="0" collapsed="false">
      <c r="A12" s="784" t="n">
        <v>8</v>
      </c>
      <c r="B12" s="785"/>
      <c r="C12" s="796" t="s">
        <v>884</v>
      </c>
      <c r="D12" s="787" t="n">
        <v>0.00694444444444444</v>
      </c>
      <c r="E12" s="788" t="n">
        <f aca="false">DCab!X38-DCab!X62</f>
        <v>0</v>
      </c>
      <c r="F12" s="789" t="n">
        <f aca="false">D12*E12</f>
        <v>0</v>
      </c>
      <c r="G12" s="790"/>
      <c r="H12" s="791"/>
      <c r="I12" s="791" t="str">
        <f aca="false">IF(E12=0,"",H$6+F12)</f>
        <v/>
      </c>
      <c r="J12" s="792"/>
      <c r="K12" s="794"/>
      <c r="L12" s="793" t="str">
        <f aca="false">IF(E12=0,"",K12/E12)</f>
        <v/>
      </c>
      <c r="M12" s="792"/>
    </row>
    <row r="13" s="99" customFormat="true" ht="42.75" hidden="false" customHeight="true" outlineLevel="0" collapsed="false">
      <c r="A13" s="784" t="n">
        <v>9</v>
      </c>
      <c r="B13" s="785"/>
      <c r="C13" s="796" t="s">
        <v>885</v>
      </c>
      <c r="D13" s="787" t="n">
        <v>0.00694444444444444</v>
      </c>
      <c r="E13" s="788" t="n">
        <f aca="false">DCab!AE38-DCab!AE62</f>
        <v>0</v>
      </c>
      <c r="F13" s="789" t="n">
        <f aca="false">D13*E13</f>
        <v>0</v>
      </c>
      <c r="G13" s="790"/>
      <c r="H13" s="791"/>
      <c r="I13" s="791" t="str">
        <f aca="false">IF(E13=0,"",H$6+F13)</f>
        <v/>
      </c>
      <c r="J13" s="792"/>
      <c r="K13" s="794"/>
      <c r="L13" s="793" t="str">
        <f aca="false">IF(E13=0,"",K13/E13)</f>
        <v/>
      </c>
      <c r="M13" s="792"/>
    </row>
    <row r="14" s="99" customFormat="true" ht="42.75" hidden="false" customHeight="true" outlineLevel="0" collapsed="false">
      <c r="A14" s="784" t="n">
        <v>10</v>
      </c>
      <c r="B14" s="785"/>
      <c r="C14" s="796" t="s">
        <v>886</v>
      </c>
      <c r="D14" s="787" t="n">
        <v>0.00694444444444444</v>
      </c>
      <c r="E14" s="788" t="n">
        <f aca="false">DCab!AF38-DCab!AF62</f>
        <v>0</v>
      </c>
      <c r="F14" s="789" t="n">
        <f aca="false">D14*E14</f>
        <v>0</v>
      </c>
      <c r="G14" s="790"/>
      <c r="H14" s="791"/>
      <c r="I14" s="791" t="str">
        <f aca="false">IF(E14=0,"",H$6+F14)</f>
        <v/>
      </c>
      <c r="J14" s="792"/>
      <c r="K14" s="794"/>
      <c r="L14" s="793" t="str">
        <f aca="false">IF(E14=0,"",K14/E14)</f>
        <v/>
      </c>
      <c r="M14" s="792"/>
    </row>
    <row r="15" s="99" customFormat="true" ht="42.75" hidden="false" customHeight="true" outlineLevel="0" collapsed="false">
      <c r="A15" s="784" t="n">
        <v>11</v>
      </c>
      <c r="B15" s="785"/>
      <c r="C15" s="796" t="s">
        <v>829</v>
      </c>
      <c r="D15" s="787" t="n">
        <v>0.00694444444444444</v>
      </c>
      <c r="E15" s="788" t="n">
        <f aca="false">DCab!AD38-DCab!AD62</f>
        <v>0</v>
      </c>
      <c r="F15" s="789" t="n">
        <f aca="false">D15*E15</f>
        <v>0</v>
      </c>
      <c r="G15" s="790"/>
      <c r="H15" s="791"/>
      <c r="I15" s="791" t="str">
        <f aca="false">IF(E15=0,"",H$6+F15)</f>
        <v/>
      </c>
      <c r="J15" s="792"/>
      <c r="K15" s="794"/>
      <c r="L15" s="793" t="str">
        <f aca="false">IF(E15=0,"",K15/E15)</f>
        <v/>
      </c>
      <c r="M15" s="792"/>
    </row>
    <row r="16" s="99" customFormat="true" ht="42.75" hidden="false" customHeight="true" outlineLevel="0" collapsed="false">
      <c r="A16" s="784" t="n">
        <v>12</v>
      </c>
      <c r="B16" s="785" t="s">
        <v>887</v>
      </c>
      <c r="C16" s="796" t="s">
        <v>888</v>
      </c>
      <c r="D16" s="797" t="n">
        <v>0.00208333333333333</v>
      </c>
      <c r="E16" s="788" t="n">
        <f aca="false">DCab!G38-DCab!G62</f>
        <v>0</v>
      </c>
      <c r="F16" s="789" t="n">
        <f aca="false">D16*E16</f>
        <v>0</v>
      </c>
      <c r="G16" s="790"/>
      <c r="H16" s="791"/>
      <c r="I16" s="791" t="str">
        <f aca="false">IF(E16=0,"",H$6+F16)</f>
        <v/>
      </c>
      <c r="J16" s="792"/>
      <c r="K16" s="794"/>
      <c r="L16" s="793" t="str">
        <f aca="false">IF(E16=0,"",K16/E16)</f>
        <v/>
      </c>
      <c r="M16" s="792"/>
    </row>
    <row r="17" s="99" customFormat="true" ht="42.75" hidden="false" customHeight="true" outlineLevel="0" collapsed="false">
      <c r="A17" s="784" t="n">
        <v>13</v>
      </c>
      <c r="B17" s="785"/>
      <c r="C17" s="796" t="s">
        <v>889</v>
      </c>
      <c r="D17" s="787" t="n">
        <v>0.0138888888888889</v>
      </c>
      <c r="E17" s="788" t="n">
        <f aca="false">DCab!J38-DCab!J62</f>
        <v>0</v>
      </c>
      <c r="F17" s="789" t="n">
        <f aca="false">D17*E17</f>
        <v>0</v>
      </c>
      <c r="G17" s="790"/>
      <c r="H17" s="791"/>
      <c r="I17" s="791" t="str">
        <f aca="false">IF(E17=0,"",H$6+F17)</f>
        <v/>
      </c>
      <c r="J17" s="792"/>
      <c r="K17" s="794"/>
      <c r="L17" s="793" t="str">
        <f aca="false">IF(E17=0,"",K17/E17)</f>
        <v/>
      </c>
      <c r="M17" s="792"/>
    </row>
    <row r="18" s="99" customFormat="true" ht="42.75" hidden="false" customHeight="true" outlineLevel="0" collapsed="false">
      <c r="A18" s="784" t="n">
        <v>14</v>
      </c>
      <c r="B18" s="785"/>
      <c r="C18" s="340" t="s">
        <v>891</v>
      </c>
      <c r="D18" s="787" t="n">
        <v>0.0138888888888889</v>
      </c>
      <c r="E18" s="788" t="n">
        <f aca="false">DCab!R38-DCab!R62</f>
        <v>0</v>
      </c>
      <c r="F18" s="789" t="n">
        <f aca="false">D18*E18</f>
        <v>0</v>
      </c>
      <c r="G18" s="790"/>
      <c r="H18" s="791"/>
      <c r="I18" s="791" t="str">
        <f aca="false">IF(E18=0,"",H$6+F18)</f>
        <v/>
      </c>
      <c r="J18" s="792"/>
      <c r="K18" s="794"/>
      <c r="L18" s="793" t="str">
        <f aca="false">IF(E18=0,"",K18/E18)</f>
        <v/>
      </c>
      <c r="M18" s="792"/>
    </row>
    <row r="19" s="99" customFormat="true" ht="42.75" hidden="false" customHeight="true" outlineLevel="0" collapsed="false">
      <c r="A19" s="784" t="n">
        <v>15</v>
      </c>
      <c r="B19" s="785"/>
      <c r="C19" s="796" t="s">
        <v>890</v>
      </c>
      <c r="D19" s="787" t="n">
        <v>0.0138888888888889</v>
      </c>
      <c r="E19" s="788" t="n">
        <f aca="false">DCab!K38-DCab!K62</f>
        <v>0</v>
      </c>
      <c r="F19" s="789" t="n">
        <f aca="false">D19*E19</f>
        <v>0</v>
      </c>
      <c r="G19" s="790"/>
      <c r="H19" s="791"/>
      <c r="I19" s="791" t="str">
        <f aca="false">IF(E19=0,"",H$6+F19)</f>
        <v/>
      </c>
      <c r="J19" s="792"/>
      <c r="K19" s="794"/>
      <c r="L19" s="793" t="str">
        <f aca="false">IF(E19=0,"",K19/E19)</f>
        <v/>
      </c>
      <c r="M19" s="792"/>
    </row>
    <row r="20" s="99" customFormat="true" ht="42.75" hidden="false" customHeight="true" outlineLevel="0" collapsed="false">
      <c r="A20" s="784" t="n">
        <v>16</v>
      </c>
      <c r="B20" s="785"/>
      <c r="C20" s="796" t="s">
        <v>892</v>
      </c>
      <c r="D20" s="787" t="n">
        <v>0.0138888888888889</v>
      </c>
      <c r="E20" s="788" t="n">
        <f aca="false">DCab!M38-DCab!M62</f>
        <v>0</v>
      </c>
      <c r="F20" s="789" t="n">
        <f aca="false">D20*E20</f>
        <v>0</v>
      </c>
      <c r="G20" s="790"/>
      <c r="H20" s="791"/>
      <c r="I20" s="791" t="str">
        <f aca="false">IF(E20=0,"",H$6+F20)</f>
        <v/>
      </c>
      <c r="J20" s="792"/>
      <c r="K20" s="788"/>
      <c r="L20" s="793" t="str">
        <f aca="false">IF(E20=0,"",K20/E20)</f>
        <v/>
      </c>
      <c r="M20" s="792"/>
    </row>
    <row r="21" s="99" customFormat="true" ht="42.75" hidden="false" customHeight="true" outlineLevel="0" collapsed="false">
      <c r="A21" s="784" t="n">
        <v>17</v>
      </c>
      <c r="B21" s="785"/>
      <c r="C21" s="340" t="s">
        <v>893</v>
      </c>
      <c r="D21" s="328" t="n">
        <v>0.0138888888888889</v>
      </c>
      <c r="E21" s="788" t="n">
        <f aca="false">DCab!K32-DCab!K56</f>
        <v>0</v>
      </c>
      <c r="F21" s="789" t="n">
        <f aca="false">D21*E21</f>
        <v>0</v>
      </c>
      <c r="G21" s="790"/>
      <c r="H21" s="791"/>
      <c r="I21" s="791"/>
      <c r="J21" s="792"/>
      <c r="K21" s="788"/>
      <c r="L21" s="793"/>
      <c r="M21" s="792"/>
    </row>
    <row r="22" s="99" customFormat="true" ht="42.75" hidden="false" customHeight="true" outlineLevel="0" collapsed="false">
      <c r="A22" s="784" t="n">
        <v>18</v>
      </c>
      <c r="B22" s="785" t="s">
        <v>894</v>
      </c>
      <c r="C22" s="796" t="s">
        <v>895</v>
      </c>
      <c r="D22" s="797" t="n">
        <v>0.00347222222222222</v>
      </c>
      <c r="E22" s="788" t="n">
        <f aca="false">DCab!I38-DCab!I62</f>
        <v>0</v>
      </c>
      <c r="F22" s="789" t="n">
        <f aca="false">D22*E22</f>
        <v>0</v>
      </c>
      <c r="G22" s="790"/>
      <c r="H22" s="791"/>
      <c r="I22" s="791" t="str">
        <f aca="false">IF(E22=0,"",H$6+F22)</f>
        <v/>
      </c>
      <c r="J22" s="798"/>
      <c r="K22" s="794"/>
      <c r="L22" s="793" t="str">
        <f aca="false">IF(E22=0,"",K22/E22)</f>
        <v/>
      </c>
      <c r="M22" s="798"/>
    </row>
    <row r="23" s="99" customFormat="true" ht="51" hidden="false" customHeight="true" outlineLevel="0" collapsed="false">
      <c r="A23" s="784" t="n">
        <v>19</v>
      </c>
      <c r="B23" s="785" t="s">
        <v>896</v>
      </c>
      <c r="C23" s="796" t="s">
        <v>897</v>
      </c>
      <c r="D23" s="787" t="n">
        <v>0.00694444444444444</v>
      </c>
      <c r="E23" s="788" t="n">
        <f aca="false">DCab!H38-DCab!H62</f>
        <v>0</v>
      </c>
      <c r="F23" s="789" t="n">
        <f aca="false">D23*E23</f>
        <v>0</v>
      </c>
      <c r="G23" s="790"/>
      <c r="H23" s="791"/>
      <c r="I23" s="791" t="str">
        <f aca="false">IF(E23=0,"",H$6+F23)</f>
        <v/>
      </c>
      <c r="J23" s="798"/>
      <c r="K23" s="794"/>
      <c r="L23" s="793" t="str">
        <f aca="false">IF(E23=0,"",K23/E23)</f>
        <v/>
      </c>
      <c r="M23" s="798"/>
    </row>
    <row r="24" s="99" customFormat="true" ht="42.75" hidden="false" customHeight="true" outlineLevel="0" collapsed="false">
      <c r="A24" s="784" t="n">
        <v>20</v>
      </c>
      <c r="B24" s="785" t="s">
        <v>759</v>
      </c>
      <c r="C24" s="796" t="s">
        <v>898</v>
      </c>
      <c r="D24" s="787" t="n">
        <v>0.0138888888888889</v>
      </c>
      <c r="E24" s="788" t="n">
        <f aca="false">DCab!T38-DCab!T62</f>
        <v>0</v>
      </c>
      <c r="F24" s="789" t="n">
        <f aca="false">D24*E24</f>
        <v>0</v>
      </c>
      <c r="G24" s="790"/>
      <c r="H24" s="791"/>
      <c r="I24" s="791" t="str">
        <f aca="false">IF(E24=0,"",H$6+F24)</f>
        <v/>
      </c>
      <c r="J24" s="792"/>
      <c r="K24" s="794"/>
      <c r="L24" s="793" t="str">
        <f aca="false">IF(E24=0,"",K24/E24)</f>
        <v/>
      </c>
      <c r="M24" s="792"/>
    </row>
    <row r="25" s="99" customFormat="true" ht="42.75" hidden="false" customHeight="true" outlineLevel="0" collapsed="false">
      <c r="A25" s="784" t="n">
        <v>21</v>
      </c>
      <c r="B25" s="785"/>
      <c r="C25" s="796" t="s">
        <v>899</v>
      </c>
      <c r="D25" s="797" t="n">
        <v>0.00138888888888889</v>
      </c>
      <c r="E25" s="788" t="n">
        <f aca="false">DCab!E38-DCab!E62</f>
        <v>0</v>
      </c>
      <c r="F25" s="789" t="n">
        <f aca="false">D25*E25</f>
        <v>0</v>
      </c>
      <c r="G25" s="790"/>
      <c r="H25" s="791"/>
      <c r="I25" s="791" t="str">
        <f aca="false">IF(E25=0,"",H$6+F25)</f>
        <v/>
      </c>
      <c r="J25" s="792"/>
      <c r="K25" s="794"/>
      <c r="L25" s="793" t="str">
        <f aca="false">IF(E25=0,"",K25/E25)</f>
        <v/>
      </c>
      <c r="M25" s="792"/>
    </row>
    <row r="26" s="99" customFormat="true" ht="42.75" hidden="false" customHeight="true" outlineLevel="0" collapsed="false">
      <c r="A26" s="784" t="n">
        <v>22</v>
      </c>
      <c r="B26" s="785"/>
      <c r="C26" s="341" t="s">
        <v>900</v>
      </c>
      <c r="D26" s="342" t="n">
        <v>0.00138888888888889</v>
      </c>
      <c r="E26" s="788" t="n">
        <f aca="false">DCab!E32-DCab!E56</f>
        <v>0</v>
      </c>
      <c r="F26" s="789" t="n">
        <f aca="false">D26*E26</f>
        <v>0</v>
      </c>
      <c r="G26" s="790"/>
      <c r="H26" s="791"/>
      <c r="I26" s="791"/>
      <c r="J26" s="792"/>
      <c r="K26" s="794"/>
      <c r="L26" s="793"/>
      <c r="M26" s="792"/>
    </row>
    <row r="27" customFormat="false" ht="18.75" hidden="false" customHeight="true" outlineLevel="0" collapsed="false">
      <c r="A27" s="799"/>
      <c r="B27" s="783"/>
      <c r="C27" s="783"/>
      <c r="D27" s="800"/>
      <c r="E27" s="425" t="n">
        <f aca="false">SUM(E6:E25)</f>
        <v>0</v>
      </c>
      <c r="F27" s="118"/>
      <c r="G27" s="426"/>
      <c r="H27" s="86"/>
      <c r="I27" s="86"/>
      <c r="J27" s="118"/>
      <c r="K27" s="118"/>
      <c r="L27" s="346" t="str">
        <f aca="false">IF(E27=0,"",AVERAGE(L6:L25))</f>
        <v/>
      </c>
    </row>
    <row r="28" customFormat="false" ht="23.25" hidden="false" customHeight="false" outlineLevel="0" collapsed="false">
      <c r="A28" s="799"/>
      <c r="B28" s="783"/>
      <c r="C28" s="783"/>
      <c r="D28" s="800"/>
      <c r="E28" s="118"/>
      <c r="F28" s="118"/>
      <c r="G28" s="426"/>
      <c r="H28" s="86"/>
      <c r="I28" s="86"/>
      <c r="J28" s="118"/>
      <c r="K28" s="118"/>
      <c r="L28" s="346"/>
    </row>
    <row r="29" customFormat="false" ht="23.25" hidden="false" customHeight="false" outlineLevel="0" collapsed="false">
      <c r="A29" s="799"/>
      <c r="B29" s="783"/>
      <c r="C29" s="783"/>
      <c r="D29" s="800"/>
      <c r="E29" s="118"/>
      <c r="F29" s="118"/>
      <c r="G29" s="426"/>
      <c r="H29" s="86"/>
      <c r="I29" s="86"/>
      <c r="J29" s="118"/>
      <c r="K29" s="118"/>
      <c r="L29" s="346"/>
    </row>
    <row r="30" customFormat="false" ht="39.75" hidden="false" customHeight="true" outlineLevel="0" collapsed="false">
      <c r="A30" s="799"/>
      <c r="B30" s="801" t="s">
        <v>901</v>
      </c>
      <c r="C30" s="801"/>
      <c r="D30" s="781" t="s">
        <v>902</v>
      </c>
      <c r="E30" s="781"/>
      <c r="F30" s="781" t="s">
        <v>903</v>
      </c>
      <c r="G30" s="801" t="s">
        <v>904</v>
      </c>
      <c r="H30" s="801"/>
      <c r="I30" s="801" t="s">
        <v>905</v>
      </c>
      <c r="J30" s="801"/>
      <c r="K30" s="802"/>
      <c r="L30" s="783"/>
      <c r="M30" s="783"/>
    </row>
    <row r="31" customFormat="false" ht="39.75" hidden="false" customHeight="true" outlineLevel="0" collapsed="false">
      <c r="A31" s="799"/>
      <c r="B31" s="785" t="s">
        <v>906</v>
      </c>
      <c r="C31" s="785"/>
      <c r="D31" s="785"/>
      <c r="E31" s="785"/>
      <c r="F31" s="785"/>
      <c r="G31" s="803"/>
      <c r="H31" s="804"/>
      <c r="I31" s="805"/>
      <c r="J31" s="806"/>
      <c r="K31" s="802"/>
      <c r="L31" s="783"/>
      <c r="M31" s="783"/>
    </row>
    <row r="32" customFormat="false" ht="39.75" hidden="false" customHeight="true" outlineLevel="0" collapsed="false">
      <c r="A32" s="799"/>
      <c r="B32" s="785" t="s">
        <v>907</v>
      </c>
      <c r="C32" s="785"/>
      <c r="D32" s="807"/>
      <c r="E32" s="807"/>
      <c r="F32" s="785"/>
      <c r="G32" s="803"/>
      <c r="H32" s="808"/>
      <c r="I32" s="809"/>
      <c r="J32" s="810"/>
      <c r="K32" s="783"/>
      <c r="L32" s="783"/>
      <c r="M32" s="783"/>
    </row>
  </sheetData>
  <mergeCells count="20">
    <mergeCell ref="A1:B4"/>
    <mergeCell ref="C1:J3"/>
    <mergeCell ref="K1:M1"/>
    <mergeCell ref="K2:M2"/>
    <mergeCell ref="K3:M3"/>
    <mergeCell ref="D4:F4"/>
    <mergeCell ref="G4:K4"/>
    <mergeCell ref="B6:B15"/>
    <mergeCell ref="H6:H25"/>
    <mergeCell ref="B16:B21"/>
    <mergeCell ref="B24:B26"/>
    <mergeCell ref="L27:L29"/>
    <mergeCell ref="B30:C30"/>
    <mergeCell ref="D30:E30"/>
    <mergeCell ref="G30:H30"/>
    <mergeCell ref="I30:J30"/>
    <mergeCell ref="B31:C31"/>
    <mergeCell ref="D31:E31"/>
    <mergeCell ref="B32:C32"/>
    <mergeCell ref="D32:E32"/>
  </mergeCells>
  <printOptions headings="false" gridLines="false" gridLinesSet="true" horizontalCentered="false" verticalCentered="false"/>
  <pageMargins left="0.35" right="0.259722222222222" top="0.509722222222222" bottom="0.6" header="0.25" footer="0.329861111111111"/>
  <pageSetup paperSize="1" scale="42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true"/>
  </sheetPr>
  <dimension ref="A1:AE49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E7" activeCellId="0" sqref="E7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24.41"/>
    <col collapsed="false" customWidth="true" hidden="false" outlineLevel="0" max="3" min="3" style="0" width="17"/>
    <col collapsed="false" customWidth="true" hidden="false" outlineLevel="0" max="4" min="4" style="0" width="68.42"/>
    <col collapsed="false" customWidth="true" hidden="false" outlineLevel="0" max="5" min="5" style="67" width="59.14"/>
    <col collapsed="false" customWidth="true" hidden="false" outlineLevel="0" max="6" min="6" style="67" width="10.29"/>
    <col collapsed="false" customWidth="true" hidden="false" outlineLevel="0" max="7" min="7" style="68" width="13.02"/>
    <col collapsed="false" customWidth="true" hidden="false" outlineLevel="0" max="8" min="8" style="67" width="11.71"/>
    <col collapsed="false" customWidth="true" hidden="false" outlineLevel="0" max="9" min="9" style="67" width="14.57"/>
    <col collapsed="false" customWidth="true" hidden="false" outlineLevel="0" max="10" min="10" style="67" width="24.57"/>
    <col collapsed="false" customWidth="true" hidden="false" outlineLevel="0" max="11" min="11" style="69" width="11.99"/>
    <col collapsed="false" customWidth="true" hidden="false" outlineLevel="0" max="13" min="13" style="70" width="11.99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24.75" hidden="false" customHeight="true" outlineLevel="0" collapsed="false">
      <c r="B4" s="74" t="s">
        <v>85</v>
      </c>
      <c r="C4" s="74"/>
      <c r="D4" s="75" t="s">
        <v>924</v>
      </c>
      <c r="E4" s="76"/>
      <c r="F4" s="76"/>
      <c r="H4" s="76"/>
      <c r="I4" s="76"/>
      <c r="J4" s="77"/>
    </row>
    <row r="5" customFormat="false" ht="24.75" hidden="false" customHeight="true" outlineLevel="0" collapsed="false">
      <c r="B5" s="74" t="s">
        <v>713</v>
      </c>
      <c r="C5" s="74"/>
      <c r="D5" s="78"/>
      <c r="E5" s="74" t="s">
        <v>715</v>
      </c>
      <c r="F5" s="79"/>
      <c r="G5" s="79"/>
      <c r="H5" s="79"/>
      <c r="I5" s="79"/>
      <c r="J5" s="79"/>
    </row>
    <row r="6" customFormat="false" ht="24.75" hidden="false" customHeight="true" outlineLevel="0" collapsed="false">
      <c r="B6" s="74" t="s">
        <v>717</v>
      </c>
      <c r="C6" s="74"/>
      <c r="D6" s="75" t="s">
        <v>925</v>
      </c>
      <c r="E6" s="74" t="s">
        <v>719</v>
      </c>
      <c r="F6" s="79"/>
      <c r="G6" s="79"/>
      <c r="H6" s="79"/>
      <c r="I6" s="79"/>
      <c r="J6" s="79"/>
      <c r="M6" s="70" t="s">
        <v>35</v>
      </c>
    </row>
    <row r="7" customFormat="false" ht="24.75" hidden="false" customHeight="true" outlineLevel="0" collapsed="false">
      <c r="A7" s="80"/>
      <c r="B7" s="81" t="s">
        <v>721</v>
      </c>
      <c r="C7" s="81"/>
      <c r="D7" s="82"/>
      <c r="E7" s="81" t="s">
        <v>723</v>
      </c>
      <c r="F7" s="79"/>
      <c r="G7" s="79"/>
      <c r="H7" s="79"/>
      <c r="I7" s="79"/>
      <c r="J7" s="79"/>
      <c r="K7" s="83"/>
      <c r="L7" s="80"/>
      <c r="M7" s="80" t="s">
        <v>724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4"/>
      <c r="AC7" s="84"/>
      <c r="AD7" s="84"/>
      <c r="AE7" s="84"/>
    </row>
    <row r="8" customFormat="false" ht="24.75" hidden="false" customHeight="true" outlineLevel="0" collapsed="false">
      <c r="A8" s="80"/>
      <c r="B8" s="81" t="s">
        <v>725</v>
      </c>
      <c r="C8" s="81"/>
      <c r="D8" s="82"/>
      <c r="E8" s="81" t="s">
        <v>726</v>
      </c>
      <c r="F8" s="79"/>
      <c r="G8" s="79"/>
      <c r="H8" s="79"/>
      <c r="I8" s="79"/>
      <c r="J8" s="79"/>
      <c r="K8" s="83"/>
      <c r="L8" s="80"/>
      <c r="M8" s="80" t="s">
        <v>727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4"/>
      <c r="AC8" s="84"/>
      <c r="AD8" s="84"/>
      <c r="AE8" s="84"/>
    </row>
    <row r="9" customFormat="false" ht="6" hidden="false" customHeight="true" outlineLevel="0" collapsed="false">
      <c r="A9" s="80"/>
      <c r="B9" s="80"/>
      <c r="C9" s="80"/>
      <c r="D9" s="85"/>
      <c r="E9" s="86"/>
      <c r="F9" s="87"/>
      <c r="G9" s="88"/>
      <c r="H9" s="89"/>
      <c r="I9" s="89"/>
      <c r="J9" s="87"/>
      <c r="K9" s="83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4"/>
      <c r="AC9" s="84"/>
      <c r="AD9" s="84"/>
      <c r="AE9" s="84"/>
    </row>
    <row r="10" customFormat="false" ht="6" hidden="false" customHeight="true" outlineLevel="0" collapsed="false">
      <c r="A10" s="80"/>
      <c r="B10" s="86"/>
      <c r="C10" s="86"/>
      <c r="D10" s="83"/>
      <c r="E10" s="83"/>
      <c r="F10" s="86"/>
      <c r="G10" s="90"/>
      <c r="H10" s="86"/>
      <c r="I10" s="86"/>
      <c r="J10" s="86"/>
      <c r="K10" s="83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4"/>
      <c r="AC10" s="84"/>
      <c r="AD10" s="84"/>
      <c r="AE10" s="84"/>
    </row>
    <row r="11" s="99" customFormat="true" ht="27.75" hidden="false" customHeight="true" outlineLevel="0" collapsed="false">
      <c r="A11" s="80"/>
      <c r="B11" s="91" t="s">
        <v>728</v>
      </c>
      <c r="C11" s="92" t="s">
        <v>729</v>
      </c>
      <c r="D11" s="93" t="s">
        <v>730</v>
      </c>
      <c r="E11" s="94" t="s">
        <v>731</v>
      </c>
      <c r="F11" s="93" t="s">
        <v>732</v>
      </c>
      <c r="G11" s="95" t="s">
        <v>733</v>
      </c>
      <c r="H11" s="94" t="s">
        <v>734</v>
      </c>
      <c r="I11" s="92" t="s">
        <v>735</v>
      </c>
      <c r="J11" s="92" t="s">
        <v>736</v>
      </c>
      <c r="K11" s="96" t="s">
        <v>737</v>
      </c>
      <c r="L11" s="97" t="s">
        <v>738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98"/>
      <c r="AC11" s="98"/>
      <c r="AD11" s="98"/>
      <c r="AE11" s="98"/>
    </row>
    <row r="12" s="99" customFormat="true" ht="27.75" hidden="false" customHeight="true" outlineLevel="0" collapsed="false">
      <c r="A12" s="80"/>
      <c r="B12" s="100" t="s">
        <v>739</v>
      </c>
      <c r="C12" s="92"/>
      <c r="D12" s="101" t="s">
        <v>740</v>
      </c>
      <c r="E12" s="94"/>
      <c r="F12" s="102" t="n">
        <f aca="false">DCha!B31</f>
        <v>0</v>
      </c>
      <c r="G12" s="95"/>
      <c r="H12" s="94"/>
      <c r="I12" s="92"/>
      <c r="J12" s="92"/>
      <c r="K12" s="96"/>
      <c r="L12" s="97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98"/>
      <c r="AC12" s="98"/>
      <c r="AD12" s="98"/>
      <c r="AE12" s="98"/>
    </row>
    <row r="13" s="99" customFormat="true" ht="27.75" hidden="false" customHeight="true" outlineLevel="0" collapsed="false">
      <c r="A13" s="80"/>
      <c r="B13" s="100" t="s">
        <v>739</v>
      </c>
      <c r="C13" s="92"/>
      <c r="D13" s="101" t="s">
        <v>741</v>
      </c>
      <c r="E13" s="94"/>
      <c r="F13" s="102" t="n">
        <f aca="false">DCha!C31</f>
        <v>0</v>
      </c>
      <c r="G13" s="103" t="str">
        <f aca="false">IF(F12=0,"",F13/F12)</f>
        <v/>
      </c>
      <c r="H13" s="94"/>
      <c r="I13" s="94"/>
      <c r="J13" s="92"/>
      <c r="K13" s="96"/>
      <c r="L13" s="97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98"/>
      <c r="AC13" s="98"/>
      <c r="AD13" s="98"/>
      <c r="AE13" s="98"/>
    </row>
    <row r="14" s="99" customFormat="true" ht="27.75" hidden="false" customHeight="true" outlineLevel="0" collapsed="false">
      <c r="A14" s="80"/>
      <c r="B14" s="100" t="s">
        <v>739</v>
      </c>
      <c r="C14" s="92"/>
      <c r="D14" s="104" t="s">
        <v>742</v>
      </c>
      <c r="E14" s="94"/>
      <c r="F14" s="102"/>
      <c r="G14" s="95"/>
      <c r="H14" s="94"/>
      <c r="I14" s="92"/>
      <c r="J14" s="92"/>
      <c r="K14" s="96"/>
      <c r="L14" s="97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98"/>
      <c r="AC14" s="98"/>
      <c r="AD14" s="98"/>
      <c r="AE14" s="98"/>
    </row>
    <row r="15" s="99" customFormat="true" ht="27.75" hidden="false" customHeight="true" outlineLevel="0" collapsed="false">
      <c r="A15" s="80"/>
      <c r="B15" s="105" t="s">
        <v>739</v>
      </c>
      <c r="C15" s="92"/>
      <c r="D15" s="106" t="s">
        <v>743</v>
      </c>
      <c r="E15" s="94"/>
      <c r="F15" s="107"/>
      <c r="G15" s="108"/>
      <c r="H15" s="94"/>
      <c r="I15" s="92"/>
      <c r="J15" s="92"/>
      <c r="K15" s="96"/>
      <c r="L15" s="97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98"/>
      <c r="AC15" s="98"/>
      <c r="AD15" s="98"/>
      <c r="AE15" s="98"/>
    </row>
    <row r="16" s="99" customFormat="true" ht="60.75" hidden="false" customHeight="true" outlineLevel="0" collapsed="false">
      <c r="A16" s="80"/>
      <c r="B16" s="434" t="s">
        <v>744</v>
      </c>
      <c r="C16" s="435" t="s">
        <v>143</v>
      </c>
      <c r="D16" s="436" t="s">
        <v>745</v>
      </c>
      <c r="E16" s="437" t="s">
        <v>746</v>
      </c>
      <c r="F16" s="112" t="s">
        <v>747</v>
      </c>
      <c r="G16" s="438" t="str">
        <f aca="false">IF(F16="NA","",IF(F16="SI",1,0))</f>
        <v/>
      </c>
      <c r="H16" s="439" t="n">
        <v>100</v>
      </c>
      <c r="I16" s="440" t="str">
        <f aca="false">IF(G16="","",IF(G16=0,0,IF(G16&gt;0,(H16*G16))))</f>
        <v/>
      </c>
      <c r="J16" s="441" t="str">
        <f aca="false">IF(SUM(M16)=0,"-",SUM(I16)/SUM(M16))</f>
        <v>-</v>
      </c>
      <c r="K16" s="116" t="s">
        <v>748</v>
      </c>
      <c r="L16" s="117" t="s">
        <v>749</v>
      </c>
      <c r="M16" s="118" t="str">
        <f aca="false">IF(F16="NA","No aplica",H16)</f>
        <v>No aplica</v>
      </c>
      <c r="N16" s="119"/>
      <c r="O16" s="119"/>
      <c r="P16" s="119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98"/>
      <c r="AC16" s="98"/>
      <c r="AD16" s="98"/>
      <c r="AE16" s="98"/>
    </row>
    <row r="17" s="99" customFormat="true" ht="60.75" hidden="false" customHeight="true" outlineLevel="0" collapsed="false">
      <c r="A17" s="80"/>
      <c r="B17" s="442" t="s">
        <v>750</v>
      </c>
      <c r="C17" s="443" t="s">
        <v>114</v>
      </c>
      <c r="D17" s="444" t="s">
        <v>751</v>
      </c>
      <c r="E17" s="445" t="s">
        <v>752</v>
      </c>
      <c r="F17" s="123" t="s">
        <v>747</v>
      </c>
      <c r="G17" s="446" t="str">
        <f aca="false">IF(F17="NA","",IF(F17="SI",1,0))</f>
        <v/>
      </c>
      <c r="H17" s="443" t="n">
        <v>100</v>
      </c>
      <c r="I17" s="447" t="str">
        <f aca="false">IF(G17="","",IF(G17=0,0,IF(G17&gt;0,(H17*G17))))</f>
        <v/>
      </c>
      <c r="J17" s="448" t="str">
        <f aca="false">IF(SUM(M17)=0,"-",SUM(I17)/SUM(M17))</f>
        <v>-</v>
      </c>
      <c r="K17" s="116" t="s">
        <v>748</v>
      </c>
      <c r="L17" s="117" t="s">
        <v>753</v>
      </c>
      <c r="M17" s="118" t="str">
        <f aca="false">IF(F17="NA","No aplica",H17)</f>
        <v>No aplica</v>
      </c>
      <c r="N17" s="119"/>
      <c r="O17" s="119"/>
      <c r="P17" s="119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98"/>
      <c r="AC17" s="98"/>
      <c r="AD17" s="98"/>
      <c r="AE17" s="98"/>
    </row>
    <row r="18" s="99" customFormat="true" ht="60.75" hidden="false" customHeight="true" outlineLevel="0" collapsed="false">
      <c r="A18" s="80"/>
      <c r="B18" s="434" t="s">
        <v>754</v>
      </c>
      <c r="C18" s="435" t="s">
        <v>143</v>
      </c>
      <c r="D18" s="449" t="s">
        <v>755</v>
      </c>
      <c r="E18" s="450" t="s">
        <v>756</v>
      </c>
      <c r="F18" s="128" t="s">
        <v>747</v>
      </c>
      <c r="G18" s="451" t="str">
        <f aca="false">IF(F18="NA","",IF(F18="SI",1,0))</f>
        <v/>
      </c>
      <c r="H18" s="452" t="n">
        <v>50</v>
      </c>
      <c r="I18" s="453" t="str">
        <f aca="false">IF(G18="","",IF(G18=0,0,IF(G18&gt;0,(H18*G18))))</f>
        <v/>
      </c>
      <c r="J18" s="441" t="str">
        <f aca="false">IF(SUM(M18:M19)=0,"-",SUM(I18:I19)/SUM(M18:M19))</f>
        <v>-</v>
      </c>
      <c r="K18" s="116" t="s">
        <v>748</v>
      </c>
      <c r="L18" s="117" t="s">
        <v>749</v>
      </c>
      <c r="M18" s="118" t="str">
        <f aca="false">IF(F18="NA","No aplica",H18)</f>
        <v>No aplica</v>
      </c>
      <c r="N18" s="119"/>
      <c r="O18" s="119"/>
      <c r="P18" s="119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98"/>
      <c r="AC18" s="98"/>
      <c r="AD18" s="98"/>
      <c r="AE18" s="98"/>
    </row>
    <row r="19" s="99" customFormat="true" ht="60.75" hidden="false" customHeight="true" outlineLevel="0" collapsed="false">
      <c r="A19" s="80"/>
      <c r="B19" s="434"/>
      <c r="C19" s="435"/>
      <c r="D19" s="454" t="s">
        <v>757</v>
      </c>
      <c r="E19" s="455" t="s">
        <v>758</v>
      </c>
      <c r="F19" s="132" t="s">
        <v>747</v>
      </c>
      <c r="G19" s="456" t="str">
        <f aca="false">IF(F19="NA","",IF(F19="SI",1,0))</f>
        <v/>
      </c>
      <c r="H19" s="457" t="n">
        <v>50</v>
      </c>
      <c r="I19" s="458" t="str">
        <f aca="false">IF(G19="","",IF(G19=0,0,IF(G19&gt;0,(H19*G19))))</f>
        <v/>
      </c>
      <c r="J19" s="441"/>
      <c r="K19" s="116" t="s">
        <v>748</v>
      </c>
      <c r="L19" s="117" t="s">
        <v>749</v>
      </c>
      <c r="M19" s="118" t="str">
        <f aca="false">IF(F19="NA","No aplica",H19)</f>
        <v>No aplica</v>
      </c>
      <c r="N19" s="119"/>
      <c r="O19" s="119"/>
      <c r="P19" s="119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98"/>
      <c r="AC19" s="98"/>
      <c r="AD19" s="98"/>
      <c r="AE19" s="98"/>
    </row>
    <row r="20" s="99" customFormat="true" ht="47.25" hidden="false" customHeight="true" outlineLevel="0" collapsed="false">
      <c r="A20" s="80"/>
      <c r="B20" s="459" t="s">
        <v>759</v>
      </c>
      <c r="C20" s="460" t="s">
        <v>114</v>
      </c>
      <c r="D20" s="461" t="s">
        <v>760</v>
      </c>
      <c r="E20" s="462" t="s">
        <v>761</v>
      </c>
      <c r="F20" s="137" t="s">
        <v>747</v>
      </c>
      <c r="G20" s="463" t="str">
        <f aca="false">IF(F20="NA","",IF(F20="SI",1,0))</f>
        <v/>
      </c>
      <c r="H20" s="135" t="n">
        <v>10</v>
      </c>
      <c r="I20" s="464" t="str">
        <f aca="false">IF(G20="","",IF(G20=0,0,IF(G20&gt;0,(H20*G20))))</f>
        <v/>
      </c>
      <c r="J20" s="465" t="str">
        <f aca="false">IF(SUM(M20:M30)=0,"-",SUM(I20:I30)/SUM(M20:M30))</f>
        <v>-</v>
      </c>
      <c r="K20" s="116" t="s">
        <v>748</v>
      </c>
      <c r="L20" s="117" t="s">
        <v>762</v>
      </c>
      <c r="M20" s="118" t="str">
        <f aca="false">IF(F20="NA","No aplica",H20)</f>
        <v>No aplica</v>
      </c>
      <c r="N20" s="119"/>
      <c r="O20" s="119"/>
      <c r="P20" s="11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98"/>
      <c r="AC20" s="98"/>
      <c r="AD20" s="98"/>
      <c r="AE20" s="98"/>
    </row>
    <row r="21" s="99" customFormat="true" ht="47.25" hidden="false" customHeight="true" outlineLevel="0" collapsed="false">
      <c r="A21" s="80"/>
      <c r="B21" s="459"/>
      <c r="C21" s="460"/>
      <c r="D21" s="466" t="s">
        <v>763</v>
      </c>
      <c r="E21" s="467" t="s">
        <v>764</v>
      </c>
      <c r="F21" s="141" t="s">
        <v>747</v>
      </c>
      <c r="G21" s="468" t="str">
        <f aca="false">IF(F21="NA","",IF(F21&lt;20,1-(F21*5/100),IF(F21&gt;10,0)))</f>
        <v/>
      </c>
      <c r="H21" s="141" t="n">
        <v>12</v>
      </c>
      <c r="I21" s="470" t="str">
        <f aca="false">IF(G21="","",IF(G21=0,0,IF(G21&gt;0,(H21*G21))))</f>
        <v/>
      </c>
      <c r="J21" s="465"/>
      <c r="K21" s="116" t="s">
        <v>765</v>
      </c>
      <c r="L21" s="117" t="s">
        <v>749</v>
      </c>
      <c r="M21" s="118"/>
      <c r="N21" s="119"/>
      <c r="O21" s="119"/>
      <c r="P21" s="119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98"/>
      <c r="AC21" s="98"/>
      <c r="AD21" s="98"/>
      <c r="AE21" s="98"/>
    </row>
    <row r="22" s="99" customFormat="true" ht="47.25" hidden="false" customHeight="true" outlineLevel="0" collapsed="false">
      <c r="A22" s="80"/>
      <c r="B22" s="459"/>
      <c r="C22" s="460"/>
      <c r="D22" s="466"/>
      <c r="E22" s="467"/>
      <c r="F22" s="141"/>
      <c r="G22" s="468"/>
      <c r="H22" s="141"/>
      <c r="I22" s="470"/>
      <c r="J22" s="465"/>
      <c r="K22" s="116"/>
      <c r="L22" s="117"/>
      <c r="M22" s="118" t="str">
        <f aca="false">IF(F21="NA","No aplica",H21)</f>
        <v>No aplica</v>
      </c>
      <c r="N22" s="119"/>
      <c r="O22" s="119"/>
      <c r="P22" s="119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98"/>
      <c r="AC22" s="98"/>
      <c r="AD22" s="98"/>
      <c r="AE22" s="98"/>
    </row>
    <row r="23" s="99" customFormat="true" ht="47.25" hidden="false" customHeight="true" outlineLevel="0" collapsed="false">
      <c r="A23" s="80"/>
      <c r="B23" s="459"/>
      <c r="C23" s="460"/>
      <c r="D23" s="471" t="s">
        <v>766</v>
      </c>
      <c r="E23" s="467" t="s">
        <v>767</v>
      </c>
      <c r="F23" s="141" t="s">
        <v>747</v>
      </c>
      <c r="G23" s="468" t="str">
        <f aca="false">IF(F23="NA","",1-(F23/F14))</f>
        <v/>
      </c>
      <c r="H23" s="141" t="n">
        <v>10</v>
      </c>
      <c r="I23" s="470" t="str">
        <f aca="false">IF(G23="","",IF(G23=0,0,IF(G23&gt;0,(H23*G23))))</f>
        <v/>
      </c>
      <c r="J23" s="465"/>
      <c r="K23" s="116" t="s">
        <v>748</v>
      </c>
      <c r="L23" s="117" t="s">
        <v>749</v>
      </c>
      <c r="M23" s="118" t="str">
        <f aca="false">IF(F23="NA","No aplica",H23)</f>
        <v>No aplica</v>
      </c>
      <c r="N23" s="119"/>
      <c r="O23" s="119"/>
      <c r="P23" s="119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98"/>
      <c r="AC23" s="98"/>
      <c r="AD23" s="98"/>
      <c r="AE23" s="98"/>
    </row>
    <row r="24" s="99" customFormat="true" ht="60.75" hidden="false" customHeight="true" outlineLevel="0" collapsed="false">
      <c r="B24" s="459"/>
      <c r="C24" s="460"/>
      <c r="D24" s="466" t="s">
        <v>768</v>
      </c>
      <c r="E24" s="467" t="s">
        <v>746</v>
      </c>
      <c r="F24" s="142" t="s">
        <v>747</v>
      </c>
      <c r="G24" s="472" t="str">
        <f aca="false">IF(F24="NA","",IF(F24="SI",1,0))</f>
        <v/>
      </c>
      <c r="H24" s="141" t="n">
        <v>21</v>
      </c>
      <c r="I24" s="473" t="str">
        <f aca="false">IF(G24="","",IF(G24=0,0,IF(G24&gt;0,(H24*G24))))</f>
        <v/>
      </c>
      <c r="J24" s="465"/>
      <c r="K24" s="146" t="s">
        <v>769</v>
      </c>
      <c r="L24" s="147" t="s">
        <v>770</v>
      </c>
      <c r="M24" s="148" t="str">
        <f aca="false">IF(F24="NA","No aplica",H24)</f>
        <v>No aplica</v>
      </c>
    </row>
    <row r="25" s="99" customFormat="true" ht="60.75" hidden="false" customHeight="true" outlineLevel="0" collapsed="false">
      <c r="B25" s="459"/>
      <c r="C25" s="460"/>
      <c r="D25" s="466"/>
      <c r="E25" s="467"/>
      <c r="F25" s="142"/>
      <c r="G25" s="472"/>
      <c r="H25" s="141"/>
      <c r="I25" s="473"/>
      <c r="J25" s="465"/>
      <c r="K25" s="146"/>
      <c r="L25" s="147"/>
      <c r="M25" s="148"/>
    </row>
    <row r="26" s="99" customFormat="true" ht="48.75" hidden="false" customHeight="true" outlineLevel="0" collapsed="false">
      <c r="B26" s="459"/>
      <c r="C26" s="460"/>
      <c r="D26" s="474" t="s">
        <v>771</v>
      </c>
      <c r="E26" s="467" t="s">
        <v>772</v>
      </c>
      <c r="F26" s="142" t="s">
        <v>747</v>
      </c>
      <c r="G26" s="472" t="str">
        <f aca="false">IF(F26="NA","",IF(F26="SI",1,0))</f>
        <v/>
      </c>
      <c r="H26" s="141" t="n">
        <v>11</v>
      </c>
      <c r="I26" s="473" t="str">
        <f aca="false">IF(G26="","",IF(G26=0,0,IF(G26&gt;0,(H26*G26))))</f>
        <v/>
      </c>
      <c r="J26" s="465"/>
      <c r="K26" s="146" t="s">
        <v>769</v>
      </c>
      <c r="L26" s="147" t="s">
        <v>749</v>
      </c>
      <c r="M26" s="150" t="str">
        <f aca="false">IF(F26="NA","No aplica",H26)</f>
        <v>No aplica</v>
      </c>
    </row>
    <row r="27" s="99" customFormat="true" ht="48.75" hidden="false" customHeight="true" outlineLevel="0" collapsed="false">
      <c r="B27" s="459"/>
      <c r="C27" s="460"/>
      <c r="D27" s="475" t="s">
        <v>773</v>
      </c>
      <c r="E27" s="467" t="s">
        <v>746</v>
      </c>
      <c r="F27" s="142" t="s">
        <v>747</v>
      </c>
      <c r="G27" s="472" t="str">
        <f aca="false">IF(F27="NA","",IF(F27="Si",1,0))</f>
        <v/>
      </c>
      <c r="H27" s="141" t="n">
        <v>11</v>
      </c>
      <c r="I27" s="473" t="str">
        <f aca="false">IF(G27="","",IF(G27=0,0,IF(G27&gt;0,(H27*G27))))</f>
        <v/>
      </c>
      <c r="J27" s="465"/>
      <c r="K27" s="146" t="s">
        <v>769</v>
      </c>
      <c r="L27" s="147" t="s">
        <v>749</v>
      </c>
      <c r="M27" s="150" t="str">
        <f aca="false">IF(F27="NA","No aplica",H27)</f>
        <v>No aplica</v>
      </c>
    </row>
    <row r="28" s="80" customFormat="true" ht="48.75" hidden="false" customHeight="true" outlineLevel="0" collapsed="false">
      <c r="B28" s="459"/>
      <c r="C28" s="460"/>
      <c r="D28" s="475" t="s">
        <v>774</v>
      </c>
      <c r="E28" s="467" t="s">
        <v>746</v>
      </c>
      <c r="F28" s="142" t="s">
        <v>747</v>
      </c>
      <c r="G28" s="468" t="str">
        <f aca="false">IF(F28="NA","",IF(F28="Si",1,0))</f>
        <v/>
      </c>
      <c r="H28" s="141" t="n">
        <v>9</v>
      </c>
      <c r="I28" s="470" t="str">
        <f aca="false">IF(G28="","",IF(G28=0,0,IF(G28&gt;0,(H28*G28))))</f>
        <v/>
      </c>
      <c r="J28" s="465"/>
      <c r="K28" s="116" t="s">
        <v>769</v>
      </c>
      <c r="L28" s="117" t="s">
        <v>749</v>
      </c>
      <c r="M28" s="118" t="str">
        <f aca="false">IF(F28="NA","No aplica",H28)</f>
        <v>No aplica</v>
      </c>
      <c r="N28" s="119"/>
      <c r="O28" s="119"/>
      <c r="P28" s="119"/>
    </row>
    <row r="29" s="80" customFormat="true" ht="48.75" hidden="false" customHeight="true" outlineLevel="0" collapsed="false">
      <c r="B29" s="459"/>
      <c r="C29" s="460"/>
      <c r="D29" s="475" t="s">
        <v>775</v>
      </c>
      <c r="E29" s="467" t="s">
        <v>746</v>
      </c>
      <c r="F29" s="142" t="s">
        <v>747</v>
      </c>
      <c r="G29" s="468" t="str">
        <f aca="false">IF(F29="NA","",IF(F29="Si",1,0))</f>
        <v/>
      </c>
      <c r="H29" s="141" t="n">
        <v>8</v>
      </c>
      <c r="I29" s="470" t="str">
        <f aca="false">IF(G29="","",IF(G29=0,0,IF(G29&gt;0,(H29*G29))))</f>
        <v/>
      </c>
      <c r="J29" s="465"/>
      <c r="K29" s="116" t="s">
        <v>769</v>
      </c>
      <c r="L29" s="117" t="s">
        <v>776</v>
      </c>
      <c r="M29" s="118" t="str">
        <f aca="false">IF(F29="NA","No aplica",H29)</f>
        <v>No aplica</v>
      </c>
      <c r="N29" s="119"/>
      <c r="O29" s="119"/>
      <c r="P29" s="119"/>
    </row>
    <row r="30" s="99" customFormat="true" ht="48.75" hidden="false" customHeight="true" outlineLevel="0" collapsed="false">
      <c r="B30" s="459"/>
      <c r="C30" s="476" t="s">
        <v>143</v>
      </c>
      <c r="D30" s="477" t="s">
        <v>777</v>
      </c>
      <c r="E30" s="476" t="s">
        <v>746</v>
      </c>
      <c r="F30" s="154" t="s">
        <v>747</v>
      </c>
      <c r="G30" s="478" t="str">
        <f aca="false">IF(F30="NA","",IF(F30="SI",1,0))</f>
        <v/>
      </c>
      <c r="H30" s="152" t="n">
        <v>8</v>
      </c>
      <c r="I30" s="479" t="str">
        <f aca="false">IF(G30="","",IF(G30=0,0,IF(G30&gt;0,(H30*G30))))</f>
        <v/>
      </c>
      <c r="J30" s="465"/>
      <c r="K30" s="146" t="s">
        <v>769</v>
      </c>
      <c r="L30" s="147" t="s">
        <v>778</v>
      </c>
      <c r="M30" s="150" t="str">
        <f aca="false">IF(F30="NA","No aplica",H30)</f>
        <v>No aplica</v>
      </c>
    </row>
    <row r="31" s="99" customFormat="true" ht="39.75" hidden="false" customHeight="true" outlineLevel="0" collapsed="false">
      <c r="B31" s="480" t="s">
        <v>393</v>
      </c>
      <c r="C31" s="435" t="s">
        <v>779</v>
      </c>
      <c r="D31" s="449" t="s">
        <v>780</v>
      </c>
      <c r="E31" s="450" t="s">
        <v>746</v>
      </c>
      <c r="F31" s="127" t="s">
        <v>747</v>
      </c>
      <c r="G31" s="451" t="str">
        <f aca="false">IF(F31="NA","",IF(F31="SI",1,0))</f>
        <v/>
      </c>
      <c r="H31" s="452" t="n">
        <v>30</v>
      </c>
      <c r="I31" s="453" t="str">
        <f aca="false">IF(G31="","",IF(G31=0,0,IF(G31&gt;0,(H31*G31))))</f>
        <v/>
      </c>
      <c r="J31" s="481" t="str">
        <f aca="false">IF(SUM(M31:M33)=0,"-",SUM(I31:I33)/SUM(M31:M33))</f>
        <v>-</v>
      </c>
      <c r="K31" s="116" t="s">
        <v>769</v>
      </c>
      <c r="L31" s="117" t="s">
        <v>749</v>
      </c>
      <c r="M31" s="118" t="str">
        <f aca="false">IF(F31="NA","No aplica",H31)</f>
        <v>No aplica</v>
      </c>
      <c r="N31" s="119"/>
      <c r="O31" s="119"/>
      <c r="P31" s="11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s="99" customFormat="true" ht="39.75" hidden="false" customHeight="true" outlineLevel="0" collapsed="false">
      <c r="B32" s="480"/>
      <c r="C32" s="435"/>
      <c r="D32" s="482" t="s">
        <v>781</v>
      </c>
      <c r="E32" s="483" t="s">
        <v>746</v>
      </c>
      <c r="F32" s="158" t="s">
        <v>747</v>
      </c>
      <c r="G32" s="484" t="str">
        <f aca="false">IF(F32="NA","",IF(F32="SI",1,0))</f>
        <v/>
      </c>
      <c r="H32" s="485" t="n">
        <v>30</v>
      </c>
      <c r="I32" s="486" t="str">
        <f aca="false">IF(G32="","",IF(G32=0,0,IF(G32&gt;0,(H32*G32))))</f>
        <v/>
      </c>
      <c r="J32" s="481"/>
      <c r="K32" s="116" t="s">
        <v>769</v>
      </c>
      <c r="L32" s="117" t="s">
        <v>749</v>
      </c>
      <c r="M32" s="118" t="str">
        <f aca="false">IF(F32="NA","No aplica",H32)</f>
        <v>No aplica</v>
      </c>
      <c r="N32" s="119"/>
      <c r="O32" s="119"/>
      <c r="P32" s="119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s="99" customFormat="true" ht="39.75" hidden="false" customHeight="true" outlineLevel="0" collapsed="false">
      <c r="B33" s="480"/>
      <c r="C33" s="435"/>
      <c r="D33" s="454" t="s">
        <v>782</v>
      </c>
      <c r="E33" s="455" t="s">
        <v>746</v>
      </c>
      <c r="F33" s="131" t="s">
        <v>747</v>
      </c>
      <c r="G33" s="456" t="str">
        <f aca="false">IF(F33="NA","",IF(F33="SI",1,0))</f>
        <v/>
      </c>
      <c r="H33" s="457" t="n">
        <v>40</v>
      </c>
      <c r="I33" s="458" t="str">
        <f aca="false">IF(G33="","",IF(G33=0,0,IF(G33&gt;0,(H33*G33))))</f>
        <v/>
      </c>
      <c r="J33" s="481"/>
      <c r="K33" s="116" t="s">
        <v>769</v>
      </c>
      <c r="L33" s="117" t="s">
        <v>749</v>
      </c>
      <c r="M33" s="118" t="str">
        <f aca="false">IF(F33="NA","No aplica",H33)</f>
        <v>No aplica</v>
      </c>
      <c r="N33" s="119"/>
      <c r="O33" s="119"/>
      <c r="P33" s="11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s="99" customFormat="true" ht="39.75" hidden="false" customHeight="true" outlineLevel="0" collapsed="false">
      <c r="B34" s="487" t="s">
        <v>783</v>
      </c>
      <c r="C34" s="488" t="s">
        <v>114</v>
      </c>
      <c r="D34" s="489" t="s">
        <v>784</v>
      </c>
      <c r="E34" s="490" t="s">
        <v>746</v>
      </c>
      <c r="F34" s="162" t="s">
        <v>747</v>
      </c>
      <c r="G34" s="491" t="str">
        <f aca="false">IF(F34="NA","",IF(F34="SI",1,0))</f>
        <v/>
      </c>
      <c r="H34" s="488" t="n">
        <v>100</v>
      </c>
      <c r="I34" s="492" t="str">
        <f aca="false">IF(G34="","",IF(G34=0,0,IF(G34&gt;0,(H34*G34))))</f>
        <v/>
      </c>
      <c r="J34" s="493" t="str">
        <f aca="false">IF(SUM(M34)=0,"-",SUM(I34)/SUM(M34))</f>
        <v>-</v>
      </c>
      <c r="K34" s="116" t="s">
        <v>769</v>
      </c>
      <c r="L34" s="117" t="s">
        <v>785</v>
      </c>
      <c r="M34" s="118" t="str">
        <f aca="false">IF(F34="NA","No aplica",H34)</f>
        <v>No aplica</v>
      </c>
      <c r="N34" s="119"/>
      <c r="O34" s="119"/>
      <c r="P34" s="11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="99" customFormat="true" ht="39.75" hidden="false" customHeight="true" outlineLevel="0" collapsed="false">
      <c r="B35" s="480" t="s">
        <v>786</v>
      </c>
      <c r="C35" s="435" t="s">
        <v>779</v>
      </c>
      <c r="D35" s="436" t="s">
        <v>787</v>
      </c>
      <c r="E35" s="437" t="s">
        <v>746</v>
      </c>
      <c r="F35" s="110" t="s">
        <v>747</v>
      </c>
      <c r="G35" s="494" t="str">
        <f aca="false">IF(F35="NA","",IF(F35="SI",1,0))</f>
        <v/>
      </c>
      <c r="H35" s="435" t="n">
        <v>100</v>
      </c>
      <c r="I35" s="435" t="str">
        <f aca="false">IF(G35="","",IF(G35=0,0,IF(G35&gt;0,(H35*G35))))</f>
        <v/>
      </c>
      <c r="J35" s="481" t="str">
        <f aca="false">IF(SUM(M35)=0,"-",SUM(I35)/SUM(M35))</f>
        <v>-</v>
      </c>
      <c r="K35" s="116" t="s">
        <v>749</v>
      </c>
      <c r="L35" s="117" t="s">
        <v>749</v>
      </c>
      <c r="M35" s="118" t="str">
        <f aca="false">IF(F35="NA","No aplica",H35)</f>
        <v>No aplica</v>
      </c>
      <c r="N35" s="119"/>
      <c r="O35" s="119"/>
      <c r="P35" s="119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="99" customFormat="true" ht="39.75" hidden="false" customHeight="true" outlineLevel="0" collapsed="false">
      <c r="B36" s="495" t="s">
        <v>788</v>
      </c>
      <c r="C36" s="496" t="s">
        <v>114</v>
      </c>
      <c r="D36" s="461" t="s">
        <v>789</v>
      </c>
      <c r="E36" s="462" t="s">
        <v>790</v>
      </c>
      <c r="F36" s="170" t="s">
        <v>747</v>
      </c>
      <c r="G36" s="451" t="str">
        <f aca="false">IF(F36="Na","",F36)</f>
        <v/>
      </c>
      <c r="H36" s="460" t="n">
        <v>50</v>
      </c>
      <c r="I36" s="464" t="str">
        <f aca="false">IF(G36="","",IF(G36=0,0,IF(G36&gt;0,(H36*G36))))</f>
        <v/>
      </c>
      <c r="J36" s="441" t="str">
        <f aca="false">IF(SUM(M36:M38)=0,"-",SUM(I36:I38)/SUM(M36:M38))</f>
        <v>-</v>
      </c>
      <c r="K36" s="116" t="s">
        <v>749</v>
      </c>
      <c r="L36" s="117" t="s">
        <v>749</v>
      </c>
      <c r="M36" s="118" t="str">
        <f aca="false">IF(F36="NA","No aplica",H36)</f>
        <v>No aplica</v>
      </c>
      <c r="N36" s="119"/>
      <c r="O36" s="119"/>
      <c r="P36" s="119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="99" customFormat="true" ht="39.75" hidden="false" customHeight="true" outlineLevel="0" collapsed="false">
      <c r="B37" s="495"/>
      <c r="C37" s="496"/>
      <c r="D37" s="471" t="s">
        <v>791</v>
      </c>
      <c r="E37" s="467" t="s">
        <v>792</v>
      </c>
      <c r="F37" s="171" t="s">
        <v>747</v>
      </c>
      <c r="G37" s="484" t="str">
        <f aca="false">IF(F37="Na","",F37)</f>
        <v/>
      </c>
      <c r="H37" s="469" t="n">
        <v>50</v>
      </c>
      <c r="I37" s="470" t="str">
        <f aca="false">IF(G37="","",IF(G37=0,0,IF(G37&gt;0,(H37*G37))))</f>
        <v/>
      </c>
      <c r="J37" s="441"/>
      <c r="K37" s="116" t="s">
        <v>749</v>
      </c>
      <c r="L37" s="117" t="s">
        <v>749</v>
      </c>
      <c r="M37" s="118" t="str">
        <f aca="false">IF(F37="NA","No aplica",H37)</f>
        <v>No aplica</v>
      </c>
      <c r="N37" s="119"/>
      <c r="O37" s="119"/>
      <c r="P37" s="11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="99" customFormat="true" ht="39.75" hidden="false" customHeight="true" outlineLevel="0" collapsed="false">
      <c r="K38" s="83"/>
      <c r="L38" s="83"/>
      <c r="M38" s="83"/>
      <c r="N38" s="83"/>
      <c r="O38" s="119"/>
      <c r="P38" s="11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customFormat="false" ht="23.25" hidden="false" customHeight="false" outlineLevel="0" collapsed="false">
      <c r="C39" s="80"/>
      <c r="D39" s="172"/>
      <c r="E39" s="173"/>
      <c r="F39" s="86"/>
      <c r="G39" s="90"/>
      <c r="H39" s="174"/>
      <c r="I39" s="174"/>
      <c r="J39" s="86"/>
      <c r="K39" s="83"/>
      <c r="L39" s="83"/>
      <c r="M39" s="83"/>
      <c r="N39" s="83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customFormat="false" ht="23.25" hidden="false" customHeight="false" outlineLevel="0" collapsed="false">
      <c r="C40" s="80"/>
      <c r="D40" s="172"/>
      <c r="E40" s="175" t="str">
        <f aca="false">D6</f>
        <v>CHANCLERO</v>
      </c>
      <c r="F40" s="175"/>
      <c r="G40" s="175"/>
      <c r="H40" s="176"/>
      <c r="I40" s="86"/>
      <c r="J40" s="86"/>
      <c r="K40" s="83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customFormat="false" ht="21.75" hidden="false" customHeight="true" outlineLevel="0" collapsed="false">
      <c r="C41" s="80"/>
      <c r="D41" s="172"/>
      <c r="E41" s="177" t="s">
        <v>744</v>
      </c>
      <c r="F41" s="178" t="str">
        <f aca="false">J16</f>
        <v>-</v>
      </c>
      <c r="G41" s="178"/>
      <c r="H41" s="80"/>
      <c r="I41" s="86"/>
      <c r="J41" s="86"/>
      <c r="K41" s="83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customFormat="false" ht="21.75" hidden="false" customHeight="true" outlineLevel="0" collapsed="false">
      <c r="C42" s="80"/>
      <c r="D42" s="172"/>
      <c r="E42" s="179" t="s">
        <v>750</v>
      </c>
      <c r="F42" s="180" t="str">
        <f aca="false">J17</f>
        <v>-</v>
      </c>
      <c r="G42" s="180"/>
      <c r="H42" s="80"/>
      <c r="I42" s="80"/>
      <c r="J42" s="80"/>
      <c r="K42" s="83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customFormat="false" ht="21.75" hidden="false" customHeight="true" outlineLevel="0" collapsed="false">
      <c r="C43" s="80"/>
      <c r="D43" s="172"/>
      <c r="E43" s="181" t="s">
        <v>754</v>
      </c>
      <c r="F43" s="182" t="str">
        <f aca="false">J18</f>
        <v>-</v>
      </c>
      <c r="G43" s="182"/>
      <c r="H43" s="83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customFormat="false" ht="21.75" hidden="false" customHeight="true" outlineLevel="0" collapsed="false">
      <c r="C44" s="80"/>
      <c r="D44" s="172"/>
      <c r="E44" s="179" t="s">
        <v>759</v>
      </c>
      <c r="F44" s="180" t="str">
        <f aca="false">J20</f>
        <v>-</v>
      </c>
      <c r="G44" s="180"/>
      <c r="H44" s="83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customFormat="false" ht="21.75" hidden="false" customHeight="true" outlineLevel="0" collapsed="false">
      <c r="C45" s="80"/>
      <c r="D45" s="172"/>
      <c r="E45" s="181" t="s">
        <v>793</v>
      </c>
      <c r="F45" s="182" t="str">
        <f aca="false">J31</f>
        <v>-</v>
      </c>
      <c r="G45" s="182"/>
      <c r="H45" s="8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customFormat="false" ht="21.75" hidden="false" customHeight="true" outlineLevel="0" collapsed="false">
      <c r="C46" s="80"/>
      <c r="D46" s="172"/>
      <c r="E46" s="179" t="s">
        <v>783</v>
      </c>
      <c r="F46" s="180" t="str">
        <f aca="false">J34</f>
        <v>-</v>
      </c>
      <c r="G46" s="180"/>
      <c r="H46" s="8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customFormat="false" ht="21.75" hidden="false" customHeight="true" outlineLevel="0" collapsed="false">
      <c r="C47" s="80"/>
      <c r="D47" s="172"/>
      <c r="E47" s="181" t="s">
        <v>786</v>
      </c>
      <c r="F47" s="182" t="str">
        <f aca="false">J35</f>
        <v>-</v>
      </c>
      <c r="G47" s="182"/>
      <c r="H47" s="8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customFormat="false" ht="21.75" hidden="false" customHeight="true" outlineLevel="0" collapsed="false">
      <c r="C48" s="80"/>
      <c r="D48" s="172"/>
      <c r="E48" s="183" t="s">
        <v>788</v>
      </c>
      <c r="F48" s="184" t="str">
        <f aca="false">J36</f>
        <v>-</v>
      </c>
      <c r="G48" s="184"/>
      <c r="H48" s="83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customFormat="false" ht="53.25" hidden="false" customHeight="true" outlineLevel="0" collapsed="false">
      <c r="C49" s="80"/>
      <c r="D49" s="80"/>
      <c r="E49" s="185" t="s">
        <v>794</v>
      </c>
      <c r="F49" s="186" t="str">
        <f aca="false">IF(COUNT(F41:F48)&gt;0,AVERAGE(F41:F48),"-")</f>
        <v>-</v>
      </c>
      <c r="G49" s="186"/>
      <c r="H49" s="83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</sheetData>
  <mergeCells count="60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5"/>
    <mergeCell ref="E11:E15"/>
    <mergeCell ref="H11:H15"/>
    <mergeCell ref="I11:I15"/>
    <mergeCell ref="J11:J15"/>
    <mergeCell ref="K11:K15"/>
    <mergeCell ref="L11:L15"/>
    <mergeCell ref="B18:B19"/>
    <mergeCell ref="C18:C19"/>
    <mergeCell ref="J18:J19"/>
    <mergeCell ref="B20:B30"/>
    <mergeCell ref="C20:C29"/>
    <mergeCell ref="J20:J30"/>
    <mergeCell ref="D21:D22"/>
    <mergeCell ref="E21:E22"/>
    <mergeCell ref="F21:F22"/>
    <mergeCell ref="G21:G22"/>
    <mergeCell ref="H21:H22"/>
    <mergeCell ref="I21:I22"/>
    <mergeCell ref="K21:K22"/>
    <mergeCell ref="L21:L22"/>
    <mergeCell ref="D24:D25"/>
    <mergeCell ref="E24:E25"/>
    <mergeCell ref="F24:F25"/>
    <mergeCell ref="G24:G25"/>
    <mergeCell ref="H24:H25"/>
    <mergeCell ref="I24:I25"/>
    <mergeCell ref="K24:K25"/>
    <mergeCell ref="L24:L25"/>
    <mergeCell ref="M24:M25"/>
    <mergeCell ref="B31:B33"/>
    <mergeCell ref="C31:C33"/>
    <mergeCell ref="J31:J33"/>
    <mergeCell ref="B36:B37"/>
    <mergeCell ref="C36:C37"/>
    <mergeCell ref="J36:J37"/>
    <mergeCell ref="E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</mergeCells>
  <conditionalFormatting sqref="G25">
    <cfRule type="cellIs" priority="2" operator="lessThan" aboveAverage="0" equalAverage="0" bottom="0" percent="0" rank="0" text="" dxfId="98">
      <formula>0.9</formula>
    </cfRule>
    <cfRule type="cellIs" priority="3" operator="between" aboveAverage="0" equalAverage="0" bottom="0" percent="0" rank="0" text="" dxfId="99">
      <formula>0.949</formula>
      <formula>0.9</formula>
    </cfRule>
    <cfRule type="cellIs" priority="4" operator="greaterThan" aboveAverage="0" equalAverage="0" bottom="0" percent="0" rank="0" text="" dxfId="100">
      <formula>0.949</formula>
    </cfRule>
  </conditionalFormatting>
  <conditionalFormatting sqref="J20:J30">
    <cfRule type="cellIs" priority="5" operator="greaterThan" aboveAverage="0" equalAverage="0" bottom="0" percent="0" rank="0" text="" dxfId="101">
      <formula>0.949</formula>
    </cfRule>
    <cfRule type="cellIs" priority="6" operator="between" aboveAverage="0" equalAverage="0" bottom="0" percent="0" rank="0" text="" dxfId="102">
      <formula>0.949</formula>
      <formula>0.9</formula>
    </cfRule>
    <cfRule type="cellIs" priority="7" operator="lessThan" aboveAverage="0" equalAverage="0" bottom="0" percent="0" rank="0" text="" dxfId="103">
      <formula>0.9</formula>
    </cfRule>
  </conditionalFormatting>
  <conditionalFormatting sqref="G26:G37 G16:G21 G23:G24">
    <cfRule type="cellIs" priority="8" operator="lessThan" aboveAverage="0" equalAverage="0" bottom="0" percent="0" rank="0" text="" dxfId="104">
      <formula>0.9</formula>
    </cfRule>
    <cfRule type="cellIs" priority="9" operator="between" aboveAverage="0" equalAverage="0" bottom="0" percent="0" rank="0" text="" dxfId="105">
      <formula>0.949</formula>
      <formula>0.9</formula>
    </cfRule>
    <cfRule type="cellIs" priority="10" operator="greaterThan" aboveAverage="0" equalAverage="0" bottom="0" percent="0" rank="0" text="" dxfId="106">
      <formula>0.949</formula>
    </cfRule>
  </conditionalFormatting>
  <conditionalFormatting sqref="J31:J36 J16:J19">
    <cfRule type="cellIs" priority="11" operator="greaterThan" aboveAverage="0" equalAverage="0" bottom="0" percent="0" rank="0" text="" dxfId="107">
      <formula>0.949</formula>
    </cfRule>
    <cfRule type="cellIs" priority="12" operator="between" aboveAverage="0" equalAverage="0" bottom="0" percent="0" rank="0" text="" dxfId="108">
      <formula>0.949</formula>
      <formula>0.9</formula>
    </cfRule>
    <cfRule type="cellIs" priority="13" operator="lessThan" aboveAverage="0" equalAverage="0" bottom="0" percent="0" rank="0" text="" dxfId="109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100" firstPageNumber="1" fitToWidth="1" fitToHeight="0" pageOrder="overThenDown" orientation="portrait" blackAndWhite="false" draft="false" cellComments="none" useFirstPageNumber="tru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AMJ82"/>
  <sheetViews>
    <sheetView showFormulas="false" showGridLines="false" showRowColHeaders="true" showZeros="true" rightToLeft="false" tabSelected="false" showOutlineSymbols="true" defaultGridColor="true" view="pageBreakPreview" topLeftCell="A7" colorId="64" zoomScale="32" zoomScaleNormal="32" zoomScalePageLayoutView="32" workbookViewId="0">
      <selection pane="topLeft" activeCell="N8" activeCellId="0" sqref="N8"/>
    </sheetView>
  </sheetViews>
  <sheetFormatPr defaultColWidth="11.31640625" defaultRowHeight="15" zeroHeight="false" outlineLevelRow="0" outlineLevelCol="0"/>
  <cols>
    <col collapsed="false" customWidth="true" hidden="false" outlineLevel="0" max="1" min="1" style="187" width="14.28"/>
    <col collapsed="false" customWidth="true" hidden="false" outlineLevel="0" max="2" min="2" style="187" width="18.12"/>
    <col collapsed="false" customWidth="false" hidden="false" outlineLevel="0" max="3" min="3" style="187" width="11.3"/>
    <col collapsed="false" customWidth="true" hidden="false" outlineLevel="0" max="6" min="4" style="187" width="9.71"/>
    <col collapsed="false" customWidth="true" hidden="false" outlineLevel="0" max="7" min="7" style="187" width="7.41"/>
    <col collapsed="false" customWidth="true" hidden="false" outlineLevel="0" max="8" min="8" style="187" width="9.29"/>
    <col collapsed="false" customWidth="true" hidden="false" outlineLevel="0" max="9" min="9" style="187" width="10.71"/>
    <col collapsed="false" customWidth="true" hidden="false" outlineLevel="0" max="10" min="10" style="187" width="9.71"/>
    <col collapsed="false" customWidth="true" hidden="false" outlineLevel="0" max="13" min="11" style="187" width="10.99"/>
    <col collapsed="false" customWidth="true" hidden="false" outlineLevel="0" max="17" min="14" style="187" width="9.71"/>
    <col collapsed="false" customWidth="true" hidden="false" outlineLevel="0" max="18" min="18" style="187" width="17.86"/>
    <col collapsed="false" customWidth="true" hidden="false" outlineLevel="0" max="21" min="19" style="187" width="15.29"/>
    <col collapsed="false" customWidth="true" hidden="false" outlineLevel="0" max="22" min="22" style="187" width="14.28"/>
    <col collapsed="false" customWidth="true" hidden="false" outlineLevel="0" max="32" min="23" style="187" width="12.57"/>
    <col collapsed="false" customWidth="true" hidden="false" outlineLevel="0" max="33" min="33" style="187" width="26.71"/>
    <col collapsed="false" customWidth="true" hidden="false" outlineLevel="0" max="34" min="34" style="187" width="63.42"/>
    <col collapsed="false" customWidth="true" hidden="false" outlineLevel="0" max="35" min="35" style="187" width="49.87"/>
    <col collapsed="false" customWidth="true" hidden="false" outlineLevel="0" max="36" min="36" style="187" width="15.71"/>
    <col collapsed="false" customWidth="false" hidden="false" outlineLevel="0" max="1021" min="37" style="187" width="11.3"/>
    <col collapsed="false" customWidth="true" hidden="false" outlineLevel="0" max="1025" min="1023" style="0" width="9"/>
  </cols>
  <sheetData>
    <row r="1" s="190" customFormat="true" ht="51.75" hidden="false" customHeight="true" outlineLevel="0" collapsed="false">
      <c r="A1" s="71"/>
      <c r="B1" s="71"/>
      <c r="C1" s="71"/>
      <c r="D1" s="188" t="s">
        <v>795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361" t="s">
        <v>796</v>
      </c>
      <c r="AI1" s="361"/>
      <c r="AJ1" s="361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361" t="s">
        <v>2</v>
      </c>
      <c r="AI2" s="361"/>
      <c r="AJ2" s="361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361" t="s">
        <v>5</v>
      </c>
      <c r="AI3" s="361"/>
      <c r="AJ3" s="361"/>
    </row>
    <row r="4" s="193" customFormat="true" ht="30" hidden="false" customHeight="true" outlineLevel="0" collapsed="false">
      <c r="C4" s="191" t="s">
        <v>797</v>
      </c>
      <c r="D4" s="192" t="str">
        <f aca="false">Cha!D6</f>
        <v>CHANCLERO</v>
      </c>
      <c r="E4" s="192"/>
      <c r="F4" s="191"/>
      <c r="R4" s="194" t="s">
        <v>798</v>
      </c>
      <c r="S4" s="194"/>
      <c r="T4" s="194"/>
      <c r="U4" s="194"/>
      <c r="V4" s="195"/>
      <c r="W4" s="196" t="n">
        <v>178</v>
      </c>
      <c r="X4" s="196"/>
      <c r="Y4" s="196"/>
      <c r="Z4" s="196"/>
      <c r="AD4" s="362" t="s">
        <v>713</v>
      </c>
      <c r="AE4" s="362"/>
      <c r="AF4" s="362"/>
      <c r="AG4" s="811" t="n">
        <f aca="false">Cha!D5</f>
        <v>0</v>
      </c>
      <c r="AH4" s="811"/>
      <c r="AI4" s="200"/>
      <c r="AJ4" s="200"/>
      <c r="AMH4" s="649"/>
      <c r="AMI4" s="649"/>
      <c r="AMJ4" s="649"/>
    </row>
    <row r="5" s="193" customFormat="true" ht="30" hidden="false" customHeight="true" outlineLevel="0" collapsed="false">
      <c r="C5" s="201" t="s">
        <v>799</v>
      </c>
      <c r="D5" s="192" t="n">
        <f aca="false">Cha!D7</f>
        <v>0</v>
      </c>
      <c r="E5" s="192"/>
      <c r="R5" s="194" t="s">
        <v>800</v>
      </c>
      <c r="S5" s="194"/>
      <c r="T5" s="194"/>
      <c r="U5" s="194"/>
      <c r="V5" s="195"/>
      <c r="W5" s="202" t="n">
        <f aca="false">Cha!F15</f>
        <v>0</v>
      </c>
      <c r="X5" s="202"/>
      <c r="Y5" s="202"/>
      <c r="Z5" s="202"/>
      <c r="AMH5" s="649"/>
      <c r="AMI5" s="649"/>
      <c r="AMJ5" s="649"/>
    </row>
    <row r="6" s="193" customFormat="true" ht="30" hidden="false" customHeight="true" outlineLevel="0" collapsed="false">
      <c r="F6" s="195"/>
      <c r="R6" s="194" t="s">
        <v>801</v>
      </c>
      <c r="S6" s="194"/>
      <c r="T6" s="194"/>
      <c r="U6" s="194"/>
      <c r="W6" s="202" t="n">
        <f aca="false">B31</f>
        <v>0</v>
      </c>
      <c r="X6" s="202"/>
      <c r="Y6" s="202"/>
      <c r="Z6" s="202"/>
      <c r="AMH6" s="195"/>
      <c r="AMI6" s="195"/>
      <c r="AMJ6" s="195"/>
    </row>
    <row r="7" customFormat="false" ht="21.75" hidden="false" customHeight="true" outlineLevel="0" collapsed="false">
      <c r="C7" s="569"/>
      <c r="D7" s="570" t="s">
        <v>802</v>
      </c>
      <c r="E7" s="570"/>
      <c r="F7" s="570"/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570"/>
      <c r="S7" s="571" t="s">
        <v>803</v>
      </c>
      <c r="T7" s="571"/>
      <c r="U7" s="571"/>
      <c r="V7" s="571"/>
      <c r="W7" s="571"/>
      <c r="X7" s="571"/>
      <c r="Y7" s="571"/>
      <c r="Z7" s="571"/>
      <c r="AA7" s="571"/>
      <c r="AB7" s="571"/>
      <c r="AC7" s="571"/>
      <c r="AD7" s="571"/>
      <c r="AE7" s="571"/>
      <c r="AF7" s="571"/>
      <c r="AG7" s="572"/>
      <c r="AH7" s="572"/>
    </row>
    <row r="8" s="815" customFormat="true" ht="174" hidden="false" customHeight="true" outlineLevel="0" collapsed="false">
      <c r="A8" s="812" t="s">
        <v>9</v>
      </c>
      <c r="B8" s="812" t="s">
        <v>804</v>
      </c>
      <c r="C8" s="813" t="s">
        <v>805</v>
      </c>
      <c r="D8" s="814" t="s">
        <v>87</v>
      </c>
      <c r="E8" s="814" t="s">
        <v>806</v>
      </c>
      <c r="F8" s="814" t="s">
        <v>807</v>
      </c>
      <c r="G8" s="814" t="s">
        <v>808</v>
      </c>
      <c r="H8" s="814" t="s">
        <v>809</v>
      </c>
      <c r="I8" s="814" t="s">
        <v>810</v>
      </c>
      <c r="J8" s="814" t="s">
        <v>811</v>
      </c>
      <c r="K8" s="814" t="s">
        <v>812</v>
      </c>
      <c r="L8" s="814" t="s">
        <v>813</v>
      </c>
      <c r="M8" s="814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814" t="s">
        <v>819</v>
      </c>
      <c r="S8" s="214" t="s">
        <v>820</v>
      </c>
      <c r="T8" s="214" t="s">
        <v>821</v>
      </c>
      <c r="U8" s="214" t="s">
        <v>822</v>
      </c>
      <c r="V8" s="214" t="s">
        <v>92</v>
      </c>
      <c r="W8" s="214" t="s">
        <v>823</v>
      </c>
      <c r="X8" s="214" t="s">
        <v>824</v>
      </c>
      <c r="Y8" s="214" t="s">
        <v>825</v>
      </c>
      <c r="Z8" s="214" t="s">
        <v>826</v>
      </c>
      <c r="AA8" s="214" t="s">
        <v>827</v>
      </c>
      <c r="AB8" s="214" t="s">
        <v>828</v>
      </c>
      <c r="AC8" s="214" t="s">
        <v>829</v>
      </c>
      <c r="AD8" s="214" t="s">
        <v>830</v>
      </c>
      <c r="AE8" s="214" t="s">
        <v>831</v>
      </c>
      <c r="AF8" s="214" t="s">
        <v>832</v>
      </c>
      <c r="AG8" s="210" t="s">
        <v>833</v>
      </c>
      <c r="AH8" s="210" t="s">
        <v>834</v>
      </c>
      <c r="AI8" s="187"/>
      <c r="AJ8" s="187"/>
    </row>
    <row r="9" s="817" customFormat="true" ht="39" hidden="false" customHeight="true" outlineLevel="0" collapsed="false">
      <c r="A9" s="216"/>
      <c r="B9" s="216"/>
      <c r="C9" s="216"/>
      <c r="D9" s="216" t="n">
        <v>0</v>
      </c>
      <c r="E9" s="216" t="n">
        <v>0</v>
      </c>
      <c r="F9" s="216" t="n">
        <v>0</v>
      </c>
      <c r="G9" s="216" t="n">
        <v>0</v>
      </c>
      <c r="H9" s="216" t="n">
        <v>0</v>
      </c>
      <c r="I9" s="216" t="n">
        <v>0</v>
      </c>
      <c r="J9" s="216" t="n">
        <v>0</v>
      </c>
      <c r="K9" s="216" t="n">
        <v>0</v>
      </c>
      <c r="L9" s="216" t="n">
        <v>0</v>
      </c>
      <c r="M9" s="216" t="n">
        <v>0</v>
      </c>
      <c r="N9" s="216" t="n">
        <v>0</v>
      </c>
      <c r="O9" s="216" t="n">
        <v>0</v>
      </c>
      <c r="P9" s="216" t="n">
        <v>0</v>
      </c>
      <c r="Q9" s="216" t="n">
        <v>0</v>
      </c>
      <c r="R9" s="816" t="n">
        <f aca="false">($W$4*(SUM(D9:Q9)))</f>
        <v>0</v>
      </c>
      <c r="S9" s="216" t="n">
        <f aca="false">IFERROR(SUMIF('Exhibiciones '!$E$5:$E$550,A9,'Exhibiciones '!$AF$5:$AF$550),"")</f>
        <v>0</v>
      </c>
      <c r="T9" s="216" t="n">
        <f aca="false">IFERROR(SUMIF('Exhibiciones '!$E$5:$E$550,A9,'Exhibiciones '!$AG$5:$AG$550),"-")</f>
        <v>0</v>
      </c>
      <c r="U9" s="216" t="n">
        <v>0</v>
      </c>
      <c r="V9" s="216" t="n">
        <v>0</v>
      </c>
      <c r="W9" s="216" t="n">
        <v>0</v>
      </c>
      <c r="X9" s="216" t="n">
        <v>0</v>
      </c>
      <c r="Y9" s="216" t="n">
        <v>0</v>
      </c>
      <c r="Z9" s="216" t="n">
        <v>0</v>
      </c>
      <c r="AA9" s="216" t="n">
        <v>0</v>
      </c>
      <c r="AB9" s="216" t="n">
        <v>0</v>
      </c>
      <c r="AC9" s="216" t="n">
        <v>0</v>
      </c>
      <c r="AD9" s="216" t="n">
        <v>0</v>
      </c>
      <c r="AE9" s="216" t="n">
        <v>0</v>
      </c>
      <c r="AF9" s="216" t="n">
        <v>0</v>
      </c>
      <c r="AG9" s="216"/>
      <c r="AH9" s="216" t="str">
        <f aca="false">IFERROR(VLOOKUP(AG9,'Plantilla y Concentrado'!$B$4:$C$677,2,0),"")</f>
        <v/>
      </c>
    </row>
    <row r="10" s="817" customFormat="true" ht="39" hidden="false" customHeight="true" outlineLevel="0" collapsed="false">
      <c r="A10" s="220"/>
      <c r="B10" s="220"/>
      <c r="C10" s="220"/>
      <c r="D10" s="220" t="n">
        <v>0</v>
      </c>
      <c r="E10" s="220" t="n">
        <v>0</v>
      </c>
      <c r="F10" s="220" t="n">
        <v>0</v>
      </c>
      <c r="G10" s="220" t="n">
        <v>0</v>
      </c>
      <c r="H10" s="220" t="n">
        <v>0</v>
      </c>
      <c r="I10" s="220" t="n">
        <v>0</v>
      </c>
      <c r="J10" s="220" t="n">
        <v>0</v>
      </c>
      <c r="K10" s="220" t="n">
        <v>0</v>
      </c>
      <c r="L10" s="220" t="n">
        <v>0</v>
      </c>
      <c r="M10" s="220" t="n">
        <v>0</v>
      </c>
      <c r="N10" s="220" t="n">
        <v>0</v>
      </c>
      <c r="O10" s="220" t="n">
        <v>0</v>
      </c>
      <c r="P10" s="220" t="n">
        <v>0</v>
      </c>
      <c r="Q10" s="220" t="n">
        <v>0</v>
      </c>
      <c r="R10" s="818" t="n">
        <f aca="false">($W$4*(SUM(D10:Q10)))</f>
        <v>0</v>
      </c>
      <c r="S10" s="220" t="n">
        <f aca="false">IFERROR(SUMIF('Exhibiciones '!$E$5:$E$550,A10,'Exhibiciones '!$AF$5:$AF$550),"")</f>
        <v>0</v>
      </c>
      <c r="T10" s="220" t="n">
        <f aca="false">IFERROR(SUMIF('Exhibiciones '!$E$5:$E$550,A10,'Exhibiciones '!$AG$5:$AG$550),"-")</f>
        <v>0</v>
      </c>
      <c r="U10" s="220" t="n">
        <v>0</v>
      </c>
      <c r="V10" s="220" t="n">
        <v>0</v>
      </c>
      <c r="W10" s="220" t="n">
        <v>0</v>
      </c>
      <c r="X10" s="220" t="n">
        <v>0</v>
      </c>
      <c r="Y10" s="220" t="n">
        <v>0</v>
      </c>
      <c r="Z10" s="220" t="n">
        <v>0</v>
      </c>
      <c r="AA10" s="220" t="n">
        <v>0</v>
      </c>
      <c r="AB10" s="220" t="n">
        <v>0</v>
      </c>
      <c r="AC10" s="220" t="n">
        <v>0</v>
      </c>
      <c r="AD10" s="220" t="n">
        <v>0</v>
      </c>
      <c r="AE10" s="220" t="n">
        <v>0</v>
      </c>
      <c r="AF10" s="220" t="n">
        <v>0</v>
      </c>
      <c r="AG10" s="220"/>
      <c r="AH10" s="220" t="str">
        <f aca="false">IFERROR(VLOOKUP(AG10,'Plantilla y Concentrado'!$B$4:$C$677,2,0),"")</f>
        <v/>
      </c>
    </row>
    <row r="11" s="817" customFormat="true" ht="39" hidden="false" customHeight="true" outlineLevel="0" collapsed="false">
      <c r="A11" s="216"/>
      <c r="B11" s="216"/>
      <c r="C11" s="216"/>
      <c r="D11" s="216" t="n">
        <v>0</v>
      </c>
      <c r="E11" s="216" t="n">
        <v>0</v>
      </c>
      <c r="F11" s="216" t="n">
        <v>0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0</v>
      </c>
      <c r="L11" s="216" t="n">
        <v>0</v>
      </c>
      <c r="M11" s="216" t="n">
        <v>0</v>
      </c>
      <c r="N11" s="216" t="n">
        <v>0</v>
      </c>
      <c r="O11" s="216" t="n">
        <v>0</v>
      </c>
      <c r="P11" s="216" t="n">
        <v>0</v>
      </c>
      <c r="Q11" s="216" t="n">
        <v>0</v>
      </c>
      <c r="R11" s="816" t="n">
        <f aca="false">($W$4*(SUM(D11:Q11)))</f>
        <v>0</v>
      </c>
      <c r="S11" s="216" t="n">
        <f aca="false">IFERROR(SUMIF('Exhibiciones '!$E$5:$E$550,A11,'Exhibiciones '!$AF$5:$AF$550),"")</f>
        <v>0</v>
      </c>
      <c r="T11" s="216" t="n">
        <f aca="false">IFERROR(SUMIF('Exhibiciones '!$E$5:$E$550,A11,'Exhibiciones '!$AG$5:$AG$550),"-")</f>
        <v>0</v>
      </c>
      <c r="U11" s="216" t="n">
        <v>0</v>
      </c>
      <c r="V11" s="216" t="n">
        <v>0</v>
      </c>
      <c r="W11" s="216" t="n">
        <v>0</v>
      </c>
      <c r="X11" s="216" t="n">
        <v>0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0</v>
      </c>
      <c r="AF11" s="216" t="n">
        <v>0</v>
      </c>
      <c r="AG11" s="216"/>
      <c r="AH11" s="216" t="str">
        <f aca="false">IFERROR(VLOOKUP(AG11,'Plantilla y Concentrado'!$B$4:$C$677,2,0),"")</f>
        <v/>
      </c>
    </row>
    <row r="12" customFormat="false" ht="27.75" hidden="false" customHeight="true" outlineLevel="0" collapsed="false">
      <c r="A12" s="220"/>
      <c r="B12" s="220"/>
      <c r="C12" s="220"/>
      <c r="D12" s="220" t="n">
        <v>0</v>
      </c>
      <c r="E12" s="220" t="n">
        <v>0</v>
      </c>
      <c r="F12" s="220" t="n">
        <v>0</v>
      </c>
      <c r="G12" s="220" t="n">
        <v>0</v>
      </c>
      <c r="H12" s="220" t="n">
        <v>0</v>
      </c>
      <c r="I12" s="220" t="n">
        <v>0</v>
      </c>
      <c r="J12" s="220" t="n">
        <v>0</v>
      </c>
      <c r="K12" s="220" t="n">
        <v>0</v>
      </c>
      <c r="L12" s="220" t="n">
        <v>0</v>
      </c>
      <c r="M12" s="220" t="n">
        <v>0</v>
      </c>
      <c r="N12" s="220" t="n">
        <v>0</v>
      </c>
      <c r="O12" s="220" t="n">
        <v>0</v>
      </c>
      <c r="P12" s="220" t="n">
        <v>0</v>
      </c>
      <c r="Q12" s="220" t="n">
        <v>0</v>
      </c>
      <c r="R12" s="511" t="n">
        <f aca="false">($W$4*(SUM(D12:Q12)))</f>
        <v>0</v>
      </c>
      <c r="S12" s="220" t="n">
        <f aca="false">IFERROR(SUMIF('Exhibiciones '!$E$5:$E$550,A12,'Exhibiciones '!$AF$5:$AF$550),"")</f>
        <v>0</v>
      </c>
      <c r="T12" s="220" t="n">
        <f aca="false">IFERROR(SUMIF('Exhibiciones '!$E$5:$E$550,A12,'Exhibiciones '!$AG$5:$AG$550),"-")</f>
        <v>0</v>
      </c>
      <c r="U12" s="220" t="n">
        <v>0</v>
      </c>
      <c r="V12" s="220" t="n">
        <v>0</v>
      </c>
      <c r="W12" s="220" t="n">
        <v>0</v>
      </c>
      <c r="X12" s="220" t="n">
        <v>0</v>
      </c>
      <c r="Y12" s="220" t="n">
        <v>0</v>
      </c>
      <c r="Z12" s="220" t="n">
        <v>0</v>
      </c>
      <c r="AA12" s="220" t="n">
        <v>0</v>
      </c>
      <c r="AB12" s="220" t="n">
        <v>0</v>
      </c>
      <c r="AC12" s="220" t="n">
        <v>0</v>
      </c>
      <c r="AD12" s="220" t="n">
        <v>0</v>
      </c>
      <c r="AE12" s="220" t="n">
        <v>0</v>
      </c>
      <c r="AF12" s="220" t="n">
        <v>0</v>
      </c>
      <c r="AG12" s="220"/>
      <c r="AH12" s="220" t="str">
        <f aca="false">IFERROR(VLOOKUP(AG12,'Plantilla y Concentrado'!$B$4:$C$677,2,0),"")</f>
        <v/>
      </c>
    </row>
    <row r="13" customFormat="false" ht="27.75" hidden="false" customHeight="true" outlineLevel="0" collapsed="false">
      <c r="A13" s="216"/>
      <c r="B13" s="216"/>
      <c r="C13" s="216"/>
      <c r="D13" s="216" t="n">
        <v>0</v>
      </c>
      <c r="E13" s="216" t="n">
        <v>0</v>
      </c>
      <c r="F13" s="216" t="n">
        <v>0</v>
      </c>
      <c r="G13" s="216" t="n">
        <v>0</v>
      </c>
      <c r="H13" s="216" t="n">
        <v>0</v>
      </c>
      <c r="I13" s="216" t="n">
        <v>0</v>
      </c>
      <c r="J13" s="216" t="n">
        <v>0</v>
      </c>
      <c r="K13" s="216" t="n">
        <v>0</v>
      </c>
      <c r="L13" s="216" t="n">
        <v>0</v>
      </c>
      <c r="M13" s="216" t="n">
        <v>0</v>
      </c>
      <c r="N13" s="216" t="n">
        <v>0</v>
      </c>
      <c r="O13" s="216" t="n">
        <v>0</v>
      </c>
      <c r="P13" s="216" t="n">
        <v>0</v>
      </c>
      <c r="Q13" s="216" t="n">
        <v>0</v>
      </c>
      <c r="R13" s="510" t="n">
        <f aca="false">($W$4*(SUM(D13:Q13)))</f>
        <v>0</v>
      </c>
      <c r="S13" s="216" t="n">
        <f aca="false">IFERROR(SUMIF('Exhibiciones '!$E$5:$E$550,A13,'Exhibiciones '!$AF$5:$AF$550),"")</f>
        <v>0</v>
      </c>
      <c r="T13" s="216" t="n">
        <f aca="false">IFERROR(SUMIF('Exhibiciones '!$E$5:$E$550,A13,'Exhibiciones '!$AG$5:$AG$550),"-")</f>
        <v>0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</v>
      </c>
      <c r="AD13" s="216" t="n">
        <v>0</v>
      </c>
      <c r="AE13" s="216" t="n">
        <v>0</v>
      </c>
      <c r="AF13" s="216" t="n">
        <v>0</v>
      </c>
      <c r="AG13" s="216"/>
      <c r="AH13" s="216" t="str">
        <f aca="false">IFERROR(VLOOKUP(AG13,'Plantilla y Concentrado'!$B$4:$C$677,2,0),"")</f>
        <v/>
      </c>
    </row>
    <row r="14" customFormat="false" ht="27.75" hidden="false" customHeight="true" outlineLevel="0" collapsed="false">
      <c r="A14" s="220"/>
      <c r="B14" s="220"/>
      <c r="C14" s="220"/>
      <c r="D14" s="220" t="n">
        <v>0</v>
      </c>
      <c r="E14" s="220" t="n">
        <v>0</v>
      </c>
      <c r="F14" s="220" t="n">
        <v>0</v>
      </c>
      <c r="G14" s="220" t="n">
        <v>0</v>
      </c>
      <c r="H14" s="220" t="n">
        <v>0</v>
      </c>
      <c r="I14" s="220" t="n">
        <v>0</v>
      </c>
      <c r="J14" s="220" t="n">
        <v>0</v>
      </c>
      <c r="K14" s="220" t="n">
        <v>0</v>
      </c>
      <c r="L14" s="220" t="n">
        <v>0</v>
      </c>
      <c r="M14" s="220" t="n">
        <v>0</v>
      </c>
      <c r="N14" s="220" t="n">
        <v>0</v>
      </c>
      <c r="O14" s="220" t="n">
        <v>0</v>
      </c>
      <c r="P14" s="220" t="n">
        <v>0</v>
      </c>
      <c r="Q14" s="220" t="n">
        <v>0</v>
      </c>
      <c r="R14" s="511" t="n">
        <f aca="false">($W$4*(SUM(D14:Q14)))</f>
        <v>0</v>
      </c>
      <c r="S14" s="220" t="n">
        <f aca="false">IFERROR(SUMIF('Exhibiciones '!$E$5:$E$550,A14,'Exhibiciones '!$AF$5:$AF$550),"")</f>
        <v>0</v>
      </c>
      <c r="T14" s="220" t="n">
        <f aca="false">IFERROR(SUMIF('Exhibiciones '!$E$5:$E$550,A14,'Exhibiciones '!$AG$5:$AG$550),"-")</f>
        <v>0</v>
      </c>
      <c r="U14" s="220" t="n">
        <v>0</v>
      </c>
      <c r="V14" s="220" t="n">
        <v>0</v>
      </c>
      <c r="W14" s="220" t="n">
        <v>0</v>
      </c>
      <c r="X14" s="220" t="n">
        <v>0</v>
      </c>
      <c r="Y14" s="220" t="n">
        <v>0</v>
      </c>
      <c r="Z14" s="220" t="n">
        <v>0</v>
      </c>
      <c r="AA14" s="220" t="n">
        <v>0</v>
      </c>
      <c r="AB14" s="220" t="n">
        <v>0</v>
      </c>
      <c r="AC14" s="220" t="n">
        <v>0</v>
      </c>
      <c r="AD14" s="220" t="n">
        <v>0</v>
      </c>
      <c r="AE14" s="220" t="n">
        <v>0</v>
      </c>
      <c r="AF14" s="220" t="n">
        <v>0</v>
      </c>
      <c r="AG14" s="220"/>
      <c r="AH14" s="220" t="str">
        <f aca="false">IFERROR(VLOOKUP(AG14,'Plantilla y Concentrado'!$B$4:$C$677,2,0),"")</f>
        <v/>
      </c>
    </row>
    <row r="15" customFormat="false" ht="27.75" hidden="false" customHeight="true" outlineLevel="0" collapsed="false">
      <c r="A15" s="216"/>
      <c r="B15" s="216"/>
      <c r="C15" s="216"/>
      <c r="D15" s="216" t="n">
        <v>0</v>
      </c>
      <c r="E15" s="216" t="n">
        <v>0</v>
      </c>
      <c r="F15" s="216" t="n">
        <v>0</v>
      </c>
      <c r="G15" s="216" t="n">
        <v>0</v>
      </c>
      <c r="H15" s="216" t="n">
        <v>0</v>
      </c>
      <c r="I15" s="216" t="n">
        <v>0</v>
      </c>
      <c r="J15" s="216" t="n">
        <v>0</v>
      </c>
      <c r="K15" s="216" t="n">
        <v>0</v>
      </c>
      <c r="L15" s="216" t="n">
        <v>0</v>
      </c>
      <c r="M15" s="216" t="n">
        <v>0</v>
      </c>
      <c r="N15" s="216" t="n">
        <v>0</v>
      </c>
      <c r="O15" s="216" t="n">
        <v>0</v>
      </c>
      <c r="P15" s="216" t="n">
        <v>0</v>
      </c>
      <c r="Q15" s="216" t="n">
        <v>0</v>
      </c>
      <c r="R15" s="510" t="n">
        <f aca="false">($W$4*(SUM(D15:Q15)))</f>
        <v>0</v>
      </c>
      <c r="S15" s="216" t="n">
        <f aca="false">IFERROR(SUMIF('Exhibiciones '!$E$5:$E$550,A15,'Exhibiciones '!$AF$5:$AF$550),"")</f>
        <v>0</v>
      </c>
      <c r="T15" s="216" t="n">
        <f aca="false">IFERROR(SUMIF('Exhibiciones '!$E$5:$E$550,A15,'Exhibiciones '!$AG$5:$AG$550),"-")</f>
        <v>0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6" t="n">
        <v>0</v>
      </c>
      <c r="AD15" s="216" t="n">
        <v>0</v>
      </c>
      <c r="AE15" s="216" t="n">
        <v>0</v>
      </c>
      <c r="AF15" s="216" t="n">
        <v>0</v>
      </c>
      <c r="AG15" s="216"/>
      <c r="AH15" s="216" t="str">
        <f aca="false">IFERROR(VLOOKUP(AG15,'Plantilla y Concentrado'!$B$4:$C$677,2,0),"")</f>
        <v/>
      </c>
    </row>
    <row r="16" customFormat="false" ht="27.75" hidden="false" customHeight="true" outlineLevel="0" collapsed="false">
      <c r="A16" s="220"/>
      <c r="B16" s="220"/>
      <c r="C16" s="220"/>
      <c r="D16" s="220" t="n">
        <v>0</v>
      </c>
      <c r="E16" s="220" t="n">
        <v>0</v>
      </c>
      <c r="F16" s="220" t="n">
        <v>0</v>
      </c>
      <c r="G16" s="220" t="n">
        <v>0</v>
      </c>
      <c r="H16" s="220" t="n">
        <v>0</v>
      </c>
      <c r="I16" s="220" t="n">
        <v>0</v>
      </c>
      <c r="J16" s="220" t="n">
        <v>0</v>
      </c>
      <c r="K16" s="220" t="n">
        <v>0</v>
      </c>
      <c r="L16" s="220" t="n">
        <v>0</v>
      </c>
      <c r="M16" s="220" t="n">
        <v>0</v>
      </c>
      <c r="N16" s="220" t="n">
        <v>0</v>
      </c>
      <c r="O16" s="220" t="n">
        <v>0</v>
      </c>
      <c r="P16" s="220" t="n">
        <v>0</v>
      </c>
      <c r="Q16" s="220" t="n">
        <v>0</v>
      </c>
      <c r="R16" s="511" t="n">
        <f aca="false">($W$4*(SUM(D16:Q16)))</f>
        <v>0</v>
      </c>
      <c r="S16" s="220" t="n">
        <f aca="false">IFERROR(SUMIF('Exhibiciones '!$E$5:$E$550,A16,'Exhibiciones '!$AF$5:$AF$550),"")</f>
        <v>0</v>
      </c>
      <c r="T16" s="220" t="n">
        <f aca="false">IFERROR(SUMIF('Exhibiciones '!$E$5:$E$550,A16,'Exhibiciones '!$AG$5:$AG$550),"-")</f>
        <v>0</v>
      </c>
      <c r="U16" s="220" t="n">
        <v>0</v>
      </c>
      <c r="V16" s="220" t="n">
        <v>0</v>
      </c>
      <c r="W16" s="220" t="n">
        <v>0</v>
      </c>
      <c r="X16" s="220" t="n">
        <v>0</v>
      </c>
      <c r="Y16" s="220" t="n">
        <v>0</v>
      </c>
      <c r="Z16" s="220" t="n">
        <v>0</v>
      </c>
      <c r="AA16" s="220" t="n">
        <v>0</v>
      </c>
      <c r="AB16" s="220" t="n">
        <v>0</v>
      </c>
      <c r="AC16" s="220" t="n">
        <v>0</v>
      </c>
      <c r="AD16" s="220" t="n">
        <v>0</v>
      </c>
      <c r="AE16" s="220" t="n">
        <v>0</v>
      </c>
      <c r="AF16" s="220" t="n">
        <v>0</v>
      </c>
      <c r="AG16" s="220"/>
      <c r="AH16" s="220" t="str">
        <f aca="false">IFERROR(VLOOKUP(AG16,'Plantilla y Concentrado'!$B$4:$C$677,2,0),"")</f>
        <v/>
      </c>
    </row>
    <row r="17" customFormat="false" ht="27.75" hidden="false" customHeight="true" outlineLevel="0" collapsed="false">
      <c r="A17" s="216"/>
      <c r="B17" s="216"/>
      <c r="C17" s="216"/>
      <c r="D17" s="216" t="n">
        <v>0</v>
      </c>
      <c r="E17" s="216" t="n">
        <v>0</v>
      </c>
      <c r="F17" s="216" t="n">
        <v>0</v>
      </c>
      <c r="G17" s="216" t="n">
        <v>0</v>
      </c>
      <c r="H17" s="216" t="n">
        <v>0</v>
      </c>
      <c r="I17" s="216" t="n">
        <v>0</v>
      </c>
      <c r="J17" s="216" t="n">
        <v>0</v>
      </c>
      <c r="K17" s="216" t="n">
        <v>0</v>
      </c>
      <c r="L17" s="216" t="n">
        <v>0</v>
      </c>
      <c r="M17" s="216" t="n">
        <v>0</v>
      </c>
      <c r="N17" s="216" t="n">
        <v>0</v>
      </c>
      <c r="O17" s="216" t="n">
        <v>0</v>
      </c>
      <c r="P17" s="216" t="n">
        <v>0</v>
      </c>
      <c r="Q17" s="216" t="n">
        <v>0</v>
      </c>
      <c r="R17" s="510" t="n">
        <f aca="false">($W$4*(SUM(D17:Q17)))</f>
        <v>0</v>
      </c>
      <c r="S17" s="216" t="n">
        <f aca="false">IFERROR(SUMIF('Exhibiciones '!$E$5:$E$550,A17,'Exhibiciones '!$AF$5:$AF$550),"")</f>
        <v>0</v>
      </c>
      <c r="T17" s="216" t="n">
        <f aca="false">IFERROR(SUMIF('Exhibiciones '!$E$5:$E$550,A17,'Exhibiciones '!$AG$5:$AG$550),"-")</f>
        <v>0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0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0</v>
      </c>
      <c r="AG17" s="216"/>
      <c r="AH17" s="216" t="str">
        <f aca="false">IFERROR(VLOOKUP(AG17,'Plantilla y Concentrado'!$B$4:$C$677,2,0),"")</f>
        <v/>
      </c>
    </row>
    <row r="18" customFormat="false" ht="27.75" hidden="false" customHeight="true" outlineLevel="0" collapsed="false">
      <c r="A18" s="220"/>
      <c r="B18" s="220"/>
      <c r="C18" s="220"/>
      <c r="D18" s="220" t="n">
        <v>0</v>
      </c>
      <c r="E18" s="220" t="n">
        <v>0</v>
      </c>
      <c r="F18" s="220" t="n">
        <v>0</v>
      </c>
      <c r="G18" s="220" t="n">
        <v>0</v>
      </c>
      <c r="H18" s="220" t="n">
        <v>0</v>
      </c>
      <c r="I18" s="220" t="n">
        <v>0</v>
      </c>
      <c r="J18" s="220" t="n">
        <v>0</v>
      </c>
      <c r="K18" s="220" t="n">
        <v>0</v>
      </c>
      <c r="L18" s="220" t="n">
        <v>0</v>
      </c>
      <c r="M18" s="220" t="n">
        <v>0</v>
      </c>
      <c r="N18" s="220" t="n">
        <v>0</v>
      </c>
      <c r="O18" s="220" t="n">
        <v>0</v>
      </c>
      <c r="P18" s="220" t="n">
        <v>0</v>
      </c>
      <c r="Q18" s="220" t="n">
        <v>0</v>
      </c>
      <c r="R18" s="511" t="n">
        <f aca="false">($W$4*(SUM(D18:Q18)))</f>
        <v>0</v>
      </c>
      <c r="S18" s="220" t="n">
        <f aca="false">IFERROR(SUMIF('Exhibiciones '!$E$5:$E$550,A18,'Exhibiciones '!$AF$5:$AF$550),"")</f>
        <v>0</v>
      </c>
      <c r="T18" s="220" t="n">
        <f aca="false">IFERROR(SUMIF('Exhibiciones '!$E$5:$E$550,A18,'Exhibiciones '!$AG$5:$AG$550),"-")</f>
        <v>0</v>
      </c>
      <c r="U18" s="220" t="n">
        <v>0</v>
      </c>
      <c r="V18" s="220" t="n">
        <v>0</v>
      </c>
      <c r="W18" s="220" t="n">
        <v>0</v>
      </c>
      <c r="X18" s="220" t="n">
        <v>0</v>
      </c>
      <c r="Y18" s="220" t="n">
        <v>0</v>
      </c>
      <c r="Z18" s="220" t="n">
        <v>0</v>
      </c>
      <c r="AA18" s="220" t="n">
        <v>0</v>
      </c>
      <c r="AB18" s="220" t="n">
        <v>0</v>
      </c>
      <c r="AC18" s="220" t="n">
        <v>0</v>
      </c>
      <c r="AD18" s="220" t="n">
        <v>0</v>
      </c>
      <c r="AE18" s="220" t="n">
        <v>0</v>
      </c>
      <c r="AF18" s="220" t="n">
        <v>0</v>
      </c>
      <c r="AG18" s="220"/>
      <c r="AH18" s="220" t="str">
        <f aca="false">IFERROR(VLOOKUP(AG18,'Plantilla y Concentrado'!$B$4:$C$677,2,0),"")</f>
        <v/>
      </c>
    </row>
    <row r="19" customFormat="false" ht="27.75" hidden="false" customHeight="true" outlineLevel="0" collapsed="false">
      <c r="A19" s="216"/>
      <c r="B19" s="216"/>
      <c r="C19" s="216"/>
      <c r="D19" s="216" t="n">
        <v>0</v>
      </c>
      <c r="E19" s="216" t="n">
        <v>0</v>
      </c>
      <c r="F19" s="216" t="n">
        <v>0</v>
      </c>
      <c r="G19" s="216" t="n">
        <v>0</v>
      </c>
      <c r="H19" s="216" t="n">
        <v>0</v>
      </c>
      <c r="I19" s="216" t="n">
        <v>0</v>
      </c>
      <c r="J19" s="216" t="n">
        <v>0</v>
      </c>
      <c r="K19" s="216" t="n">
        <v>0</v>
      </c>
      <c r="L19" s="216" t="n">
        <v>0</v>
      </c>
      <c r="M19" s="216" t="n">
        <v>0</v>
      </c>
      <c r="N19" s="216" t="n">
        <v>0</v>
      </c>
      <c r="O19" s="216" t="n">
        <v>0</v>
      </c>
      <c r="P19" s="216" t="n">
        <v>0</v>
      </c>
      <c r="Q19" s="216" t="n">
        <v>0</v>
      </c>
      <c r="R19" s="510" t="n">
        <f aca="false">($W$4*(SUM(D19:Q19)))</f>
        <v>0</v>
      </c>
      <c r="S19" s="216" t="n">
        <f aca="false">IFERROR(SUMIF('Exhibiciones '!$E$5:$E$550,A19,'Exhibiciones '!$AF$5:$AF$550),"")</f>
        <v>0</v>
      </c>
      <c r="T19" s="216" t="n">
        <f aca="false">IFERROR(SUMIF('Exhibiciones '!$E$5:$E$550,A19,'Exhibiciones '!$AG$5:$AG$550),"-")</f>
        <v>0</v>
      </c>
      <c r="U19" s="216" t="n">
        <v>0</v>
      </c>
      <c r="V19" s="216" t="n">
        <v>0</v>
      </c>
      <c r="W19" s="216" t="n">
        <v>0</v>
      </c>
      <c r="X19" s="216" t="n">
        <v>0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</v>
      </c>
      <c r="AF19" s="216" t="n">
        <v>0</v>
      </c>
      <c r="AG19" s="216"/>
      <c r="AH19" s="216" t="str">
        <f aca="false">IFERROR(VLOOKUP(AG19,'Plantilla y Concentrado'!$B$4:$C$677,2,0),"")</f>
        <v/>
      </c>
    </row>
    <row r="20" customFormat="false" ht="27.75" hidden="false" customHeight="true" outlineLevel="0" collapsed="false">
      <c r="A20" s="220"/>
      <c r="B20" s="220"/>
      <c r="C20" s="220"/>
      <c r="D20" s="220" t="n">
        <v>0</v>
      </c>
      <c r="E20" s="220" t="n">
        <v>0</v>
      </c>
      <c r="F20" s="220" t="n">
        <v>0</v>
      </c>
      <c r="G20" s="220" t="n">
        <v>0</v>
      </c>
      <c r="H20" s="220" t="n">
        <v>0</v>
      </c>
      <c r="I20" s="220" t="n">
        <v>0</v>
      </c>
      <c r="J20" s="220" t="n">
        <v>0</v>
      </c>
      <c r="K20" s="220" t="n">
        <v>0</v>
      </c>
      <c r="L20" s="220" t="n">
        <v>0</v>
      </c>
      <c r="M20" s="220" t="n">
        <v>0</v>
      </c>
      <c r="N20" s="220" t="n">
        <v>0</v>
      </c>
      <c r="O20" s="220" t="n">
        <v>0</v>
      </c>
      <c r="P20" s="220" t="n">
        <v>0</v>
      </c>
      <c r="Q20" s="220" t="n">
        <v>0</v>
      </c>
      <c r="R20" s="511" t="n">
        <f aca="false">($W$4*(SUM(D20:Q20)))</f>
        <v>0</v>
      </c>
      <c r="S20" s="220" t="n">
        <f aca="false">IFERROR(SUMIF('Exhibiciones '!$E$5:$E$550,A20,'Exhibiciones '!$AF$5:$AF$550),"")</f>
        <v>0</v>
      </c>
      <c r="T20" s="220" t="n">
        <f aca="false">IFERROR(SUMIF('Exhibiciones '!$E$5:$E$550,A20,'Exhibiciones '!$AG$5:$AG$550),"-")</f>
        <v>0</v>
      </c>
      <c r="U20" s="220" t="n">
        <v>0</v>
      </c>
      <c r="V20" s="220" t="n">
        <v>0</v>
      </c>
      <c r="W20" s="220" t="n">
        <v>0</v>
      </c>
      <c r="X20" s="220" t="n">
        <v>0</v>
      </c>
      <c r="Y20" s="220" t="n">
        <v>0</v>
      </c>
      <c r="Z20" s="220" t="n">
        <v>0</v>
      </c>
      <c r="AA20" s="220" t="n">
        <v>0</v>
      </c>
      <c r="AB20" s="220" t="n">
        <v>0</v>
      </c>
      <c r="AC20" s="220" t="n">
        <v>0</v>
      </c>
      <c r="AD20" s="220" t="n">
        <v>0</v>
      </c>
      <c r="AE20" s="220" t="n">
        <v>0</v>
      </c>
      <c r="AF20" s="220" t="n">
        <v>0</v>
      </c>
      <c r="AG20" s="220"/>
      <c r="AH20" s="220" t="str">
        <f aca="false">IFERROR(VLOOKUP(AG20,'Plantilla y Concentrado'!$B$4:$C$677,2,0),"")</f>
        <v/>
      </c>
    </row>
    <row r="21" customFormat="false" ht="27.75" hidden="false" customHeight="true" outlineLevel="0" collapsed="false">
      <c r="A21" s="216"/>
      <c r="B21" s="216"/>
      <c r="C21" s="216"/>
      <c r="D21" s="216" t="n">
        <v>0</v>
      </c>
      <c r="E21" s="216" t="n">
        <v>0</v>
      </c>
      <c r="F21" s="216" t="n">
        <v>0</v>
      </c>
      <c r="G21" s="216" t="n">
        <v>0</v>
      </c>
      <c r="H21" s="216" t="n">
        <v>0</v>
      </c>
      <c r="I21" s="216" t="n">
        <v>0</v>
      </c>
      <c r="J21" s="216" t="n">
        <v>0</v>
      </c>
      <c r="K21" s="216" t="n">
        <v>0</v>
      </c>
      <c r="L21" s="216" t="n">
        <v>0</v>
      </c>
      <c r="M21" s="216" t="n">
        <v>0</v>
      </c>
      <c r="N21" s="216" t="n">
        <v>0</v>
      </c>
      <c r="O21" s="216" t="n">
        <v>0</v>
      </c>
      <c r="P21" s="216" t="n">
        <v>0</v>
      </c>
      <c r="Q21" s="216" t="n">
        <v>0</v>
      </c>
      <c r="R21" s="510" t="n">
        <f aca="false">($W$4*(SUM(D21:Q21)))</f>
        <v>0</v>
      </c>
      <c r="S21" s="216" t="n">
        <f aca="false">IFERROR(SUMIF('Exhibiciones '!$E$5:$E$550,A21,'Exhibiciones '!$AF$5:$AF$550),"")</f>
        <v>0</v>
      </c>
      <c r="T21" s="216" t="n">
        <f aca="false">IFERROR(SUMIF('Exhibiciones '!$E$5:$E$550,A21,'Exhibiciones '!$AG$5:$AG$550),"-")</f>
        <v>0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16" t="n">
        <v>0</v>
      </c>
      <c r="AD21" s="216" t="n">
        <v>0</v>
      </c>
      <c r="AE21" s="216" t="n">
        <v>0</v>
      </c>
      <c r="AF21" s="216" t="n">
        <v>0</v>
      </c>
      <c r="AG21" s="216"/>
      <c r="AH21" s="216" t="str">
        <f aca="false">IFERROR(VLOOKUP(AG21,'Plantilla y Concentrado'!$B$4:$C$677,2,0),"")</f>
        <v/>
      </c>
    </row>
    <row r="22" customFormat="false" ht="27.75" hidden="false" customHeight="true" outlineLevel="0" collapsed="false">
      <c r="A22" s="220"/>
      <c r="B22" s="220"/>
      <c r="C22" s="220"/>
      <c r="D22" s="220" t="n">
        <v>0</v>
      </c>
      <c r="E22" s="220" t="n">
        <v>0</v>
      </c>
      <c r="F22" s="220" t="n">
        <v>0</v>
      </c>
      <c r="G22" s="220" t="n">
        <v>0</v>
      </c>
      <c r="H22" s="220" t="n">
        <v>0</v>
      </c>
      <c r="I22" s="220" t="n">
        <v>0</v>
      </c>
      <c r="J22" s="220" t="n">
        <v>0</v>
      </c>
      <c r="K22" s="220" t="n">
        <v>0</v>
      </c>
      <c r="L22" s="220" t="n">
        <v>0</v>
      </c>
      <c r="M22" s="220" t="n">
        <v>0</v>
      </c>
      <c r="N22" s="220" t="n">
        <v>0</v>
      </c>
      <c r="O22" s="220" t="n">
        <v>0</v>
      </c>
      <c r="P22" s="220" t="n">
        <v>0</v>
      </c>
      <c r="Q22" s="220" t="n">
        <v>0</v>
      </c>
      <c r="R22" s="511" t="n">
        <f aca="false">($W$4*(SUM(D22:Q22)))</f>
        <v>0</v>
      </c>
      <c r="S22" s="220" t="n">
        <f aca="false">IFERROR(SUMIF('Exhibiciones '!$E$5:$E$550,A22,'Exhibiciones '!$AF$5:$AF$550),"")</f>
        <v>0</v>
      </c>
      <c r="T22" s="220" t="n">
        <f aca="false">IFERROR(SUMIF('Exhibiciones '!$E$5:$E$550,A22,'Exhibiciones '!$AG$5:$AG$550),"-")</f>
        <v>0</v>
      </c>
      <c r="U22" s="220" t="n">
        <v>0</v>
      </c>
      <c r="V22" s="220" t="n">
        <v>0</v>
      </c>
      <c r="W22" s="220" t="n">
        <v>0</v>
      </c>
      <c r="X22" s="220" t="n">
        <v>0</v>
      </c>
      <c r="Y22" s="220" t="n">
        <v>0</v>
      </c>
      <c r="Z22" s="220" t="n">
        <v>0</v>
      </c>
      <c r="AA22" s="220" t="n">
        <v>0</v>
      </c>
      <c r="AB22" s="220" t="n">
        <v>0</v>
      </c>
      <c r="AC22" s="220" t="n">
        <v>0</v>
      </c>
      <c r="AD22" s="220" t="n">
        <v>0</v>
      </c>
      <c r="AE22" s="220" t="n">
        <v>0</v>
      </c>
      <c r="AF22" s="220" t="n">
        <v>0</v>
      </c>
      <c r="AG22" s="220"/>
      <c r="AH22" s="220" t="str">
        <f aca="false">IFERROR(VLOOKUP(AG22,'Plantilla y Concentrado'!$B$4:$C$677,2,0),"")</f>
        <v/>
      </c>
    </row>
    <row r="23" customFormat="false" ht="27.75" hidden="false" customHeight="true" outlineLevel="0" collapsed="false">
      <c r="A23" s="216"/>
      <c r="B23" s="216"/>
      <c r="C23" s="216"/>
      <c r="D23" s="216" t="n">
        <v>0</v>
      </c>
      <c r="E23" s="216" t="n">
        <v>0</v>
      </c>
      <c r="F23" s="216" t="n">
        <v>0</v>
      </c>
      <c r="G23" s="216" t="n">
        <v>0</v>
      </c>
      <c r="H23" s="216" t="n">
        <v>0</v>
      </c>
      <c r="I23" s="216" t="n">
        <v>0</v>
      </c>
      <c r="J23" s="216" t="n">
        <v>0</v>
      </c>
      <c r="K23" s="216" t="n">
        <v>0</v>
      </c>
      <c r="L23" s="216" t="n">
        <v>0</v>
      </c>
      <c r="M23" s="216" t="n">
        <v>0</v>
      </c>
      <c r="N23" s="216" t="n">
        <v>0</v>
      </c>
      <c r="O23" s="216" t="n">
        <v>0</v>
      </c>
      <c r="P23" s="216" t="n">
        <v>0</v>
      </c>
      <c r="Q23" s="216" t="n">
        <v>0</v>
      </c>
      <c r="R23" s="510" t="n">
        <f aca="false">($W$4*(SUM(D23:Q23)))</f>
        <v>0</v>
      </c>
      <c r="S23" s="216" t="n">
        <f aca="false">IFERROR(SUMIF('Exhibiciones '!$E$5:$E$550,A23,'Exhibiciones '!$AF$5:$AF$550),"")</f>
        <v>0</v>
      </c>
      <c r="T23" s="216" t="n">
        <f aca="false">IFERROR(SUMIF('Exhibiciones '!$E$5:$E$550,A23,'Exhibiciones '!$AG$5:$AG$550),"-")</f>
        <v>0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16" t="n">
        <v>0</v>
      </c>
      <c r="AD23" s="216" t="n">
        <v>0</v>
      </c>
      <c r="AE23" s="216" t="n">
        <v>0</v>
      </c>
      <c r="AF23" s="216" t="n">
        <v>0</v>
      </c>
      <c r="AG23" s="216"/>
      <c r="AH23" s="216" t="str">
        <f aca="false">IFERROR(VLOOKUP(AG23,'Plantilla y Concentrado'!$B$4:$C$677,2,0),"")</f>
        <v/>
      </c>
    </row>
    <row r="24" customFormat="false" ht="27.75" hidden="false" customHeight="true" outlineLevel="0" collapsed="false">
      <c r="A24" s="220"/>
      <c r="B24" s="220"/>
      <c r="C24" s="220"/>
      <c r="D24" s="220" t="n">
        <v>0</v>
      </c>
      <c r="E24" s="220" t="n">
        <v>0</v>
      </c>
      <c r="F24" s="220" t="n">
        <v>0</v>
      </c>
      <c r="G24" s="220" t="n">
        <v>0</v>
      </c>
      <c r="H24" s="220" t="n">
        <v>0</v>
      </c>
      <c r="I24" s="220" t="n">
        <v>0</v>
      </c>
      <c r="J24" s="220" t="n">
        <v>0</v>
      </c>
      <c r="K24" s="220" t="n">
        <v>0</v>
      </c>
      <c r="L24" s="220" t="n">
        <v>0</v>
      </c>
      <c r="M24" s="220" t="n">
        <v>0</v>
      </c>
      <c r="N24" s="220" t="n">
        <v>0</v>
      </c>
      <c r="O24" s="220" t="n">
        <v>0</v>
      </c>
      <c r="P24" s="220" t="n">
        <v>0</v>
      </c>
      <c r="Q24" s="220" t="n">
        <v>0</v>
      </c>
      <c r="R24" s="511" t="n">
        <f aca="false">($W$4*(SUM(D24:Q24)))</f>
        <v>0</v>
      </c>
      <c r="S24" s="220" t="n">
        <f aca="false">IFERROR(SUMIF('Exhibiciones '!$E$5:$E$550,A24,'Exhibiciones '!$AF$5:$AF$550),"")</f>
        <v>0</v>
      </c>
      <c r="T24" s="220" t="n">
        <f aca="false">IFERROR(SUMIF('Exhibiciones '!$E$5:$E$550,A24,'Exhibiciones '!$AG$5:$AG$550),"-")</f>
        <v>0</v>
      </c>
      <c r="U24" s="220" t="n">
        <v>0</v>
      </c>
      <c r="V24" s="220" t="n">
        <v>0</v>
      </c>
      <c r="W24" s="220" t="n">
        <v>0</v>
      </c>
      <c r="X24" s="220" t="n">
        <v>0</v>
      </c>
      <c r="Y24" s="220" t="n">
        <v>0</v>
      </c>
      <c r="Z24" s="220" t="n">
        <v>0</v>
      </c>
      <c r="AA24" s="220" t="n">
        <v>0</v>
      </c>
      <c r="AB24" s="220" t="n">
        <v>0</v>
      </c>
      <c r="AC24" s="220" t="n">
        <v>0</v>
      </c>
      <c r="AD24" s="220" t="n">
        <v>0</v>
      </c>
      <c r="AE24" s="220" t="n">
        <v>0</v>
      </c>
      <c r="AF24" s="220" t="n">
        <v>0</v>
      </c>
      <c r="AG24" s="220"/>
      <c r="AH24" s="220" t="str">
        <f aca="false">IFERROR(VLOOKUP(AG24,'Plantilla y Concentrado'!$B$4:$C$677,2,0),"")</f>
        <v/>
      </c>
    </row>
    <row r="25" customFormat="false" ht="27.75" hidden="false" customHeight="true" outlineLevel="0" collapsed="false">
      <c r="A25" s="216"/>
      <c r="B25" s="216"/>
      <c r="C25" s="216"/>
      <c r="D25" s="216" t="n">
        <v>0</v>
      </c>
      <c r="E25" s="216" t="n">
        <v>0</v>
      </c>
      <c r="F25" s="216" t="n">
        <v>0</v>
      </c>
      <c r="G25" s="216" t="n">
        <v>0</v>
      </c>
      <c r="H25" s="216" t="n">
        <v>0</v>
      </c>
      <c r="I25" s="216" t="n">
        <v>0</v>
      </c>
      <c r="J25" s="216" t="n">
        <v>0</v>
      </c>
      <c r="K25" s="216" t="n">
        <v>0</v>
      </c>
      <c r="L25" s="216" t="n">
        <v>0</v>
      </c>
      <c r="M25" s="216" t="n">
        <v>0</v>
      </c>
      <c r="N25" s="216" t="n">
        <v>0</v>
      </c>
      <c r="O25" s="216" t="n">
        <v>0</v>
      </c>
      <c r="P25" s="216" t="n">
        <v>0</v>
      </c>
      <c r="Q25" s="216" t="n">
        <v>0</v>
      </c>
      <c r="R25" s="510" t="n">
        <f aca="false">($W$4*(SUM(D25:Q25)))</f>
        <v>0</v>
      </c>
      <c r="S25" s="216" t="n">
        <f aca="false">IFERROR(SUMIF('Exhibiciones '!$E$5:$E$550,A25,'Exhibiciones '!$AF$5:$AF$550),"")</f>
        <v>0</v>
      </c>
      <c r="T25" s="216" t="n">
        <f aca="false">IFERROR(SUMIF('Exhibiciones '!$E$5:$E$550,A25,'Exhibiciones '!$AG$5:$AG$550),"-")</f>
        <v>0</v>
      </c>
      <c r="U25" s="216" t="n">
        <v>0</v>
      </c>
      <c r="V25" s="216" t="n">
        <v>0</v>
      </c>
      <c r="W25" s="216" t="n">
        <v>0</v>
      </c>
      <c r="X25" s="216" t="n">
        <v>0</v>
      </c>
      <c r="Y25" s="216" t="n">
        <v>0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6" t="n">
        <v>0</v>
      </c>
      <c r="AG25" s="216"/>
      <c r="AH25" s="216" t="str">
        <f aca="false">IFERROR(VLOOKUP(AG25,'Plantilla y Concentrado'!$B$4:$C$677,2,0),"")</f>
        <v/>
      </c>
    </row>
    <row r="26" customFormat="false" ht="27.75" hidden="false" customHeight="true" outlineLevel="0" collapsed="false">
      <c r="A26" s="220"/>
      <c r="B26" s="220"/>
      <c r="C26" s="220"/>
      <c r="D26" s="220" t="n">
        <v>0</v>
      </c>
      <c r="E26" s="220" t="n">
        <v>0</v>
      </c>
      <c r="F26" s="220" t="n">
        <v>0</v>
      </c>
      <c r="G26" s="220" t="n">
        <v>0</v>
      </c>
      <c r="H26" s="220" t="n">
        <v>0</v>
      </c>
      <c r="I26" s="220" t="n">
        <v>0</v>
      </c>
      <c r="J26" s="220" t="n">
        <v>0</v>
      </c>
      <c r="K26" s="220" t="n">
        <v>0</v>
      </c>
      <c r="L26" s="220" t="n">
        <v>0</v>
      </c>
      <c r="M26" s="220" t="n">
        <v>0</v>
      </c>
      <c r="N26" s="220" t="n">
        <v>0</v>
      </c>
      <c r="O26" s="220" t="n">
        <v>0</v>
      </c>
      <c r="P26" s="220" t="n">
        <v>0</v>
      </c>
      <c r="Q26" s="220" t="n">
        <v>0</v>
      </c>
      <c r="R26" s="511" t="n">
        <f aca="false">($W$4*(SUM(D26:Q26)))</f>
        <v>0</v>
      </c>
      <c r="S26" s="220" t="n">
        <f aca="false">IFERROR(SUMIF('Exhibiciones '!$E$5:$E$550,A26,'Exhibiciones '!$AF$5:$AF$550),"")</f>
        <v>0</v>
      </c>
      <c r="T26" s="220" t="n">
        <f aca="false">IFERROR(SUMIF('Exhibiciones '!$E$5:$E$550,A26,'Exhibiciones '!$AG$5:$AG$550),"-")</f>
        <v>0</v>
      </c>
      <c r="U26" s="220" t="n">
        <v>0</v>
      </c>
      <c r="V26" s="220" t="n">
        <v>0</v>
      </c>
      <c r="W26" s="220" t="n">
        <v>0</v>
      </c>
      <c r="X26" s="220" t="n">
        <v>0</v>
      </c>
      <c r="Y26" s="220" t="n">
        <v>0</v>
      </c>
      <c r="Z26" s="220" t="n">
        <v>0</v>
      </c>
      <c r="AA26" s="220" t="n">
        <v>0</v>
      </c>
      <c r="AB26" s="220" t="n">
        <v>0</v>
      </c>
      <c r="AC26" s="220" t="n">
        <v>0</v>
      </c>
      <c r="AD26" s="220" t="n">
        <v>0</v>
      </c>
      <c r="AE26" s="220" t="n">
        <v>0</v>
      </c>
      <c r="AF26" s="220" t="n">
        <v>0</v>
      </c>
      <c r="AG26" s="220"/>
      <c r="AH26" s="220" t="str">
        <f aca="false">IFERROR(VLOOKUP(AG26,'Plantilla y Concentrado'!$B$4:$C$677,2,0),"")</f>
        <v/>
      </c>
    </row>
    <row r="27" customFormat="false" ht="27.75" hidden="false" customHeight="true" outlineLevel="0" collapsed="false">
      <c r="A27" s="216"/>
      <c r="B27" s="216"/>
      <c r="C27" s="216"/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216" t="n">
        <v>0</v>
      </c>
      <c r="R27" s="510" t="n">
        <f aca="false">($W$4*(SUM(D27:Q27)))</f>
        <v>0</v>
      </c>
      <c r="S27" s="216" t="n">
        <f aca="false">IFERROR(SUMIF('Exhibiciones '!$E$5:$E$550,A27,'Exhibiciones '!$AF$5:$AF$550),"")</f>
        <v>0</v>
      </c>
      <c r="T27" s="216" t="n">
        <f aca="false">IFERROR(SUMIF('Exhibiciones '!$E$5:$E$550,A27,'Exhibiciones '!$AG$5:$AG$550),"-")</f>
        <v>0</v>
      </c>
      <c r="U27" s="216" t="n">
        <v>0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/>
      <c r="AH27" s="216" t="str">
        <f aca="false">IFERROR(VLOOKUP(AG27,'Plantilla y Concentrado'!$B$4:$C$677,2,0),"")</f>
        <v/>
      </c>
    </row>
    <row r="28" customFormat="false" ht="27.75" hidden="false" customHeight="true" outlineLevel="0" collapsed="false">
      <c r="A28" s="220"/>
      <c r="B28" s="220"/>
      <c r="C28" s="220"/>
      <c r="D28" s="220" t="n">
        <v>0</v>
      </c>
      <c r="E28" s="220" t="n">
        <v>0</v>
      </c>
      <c r="F28" s="220" t="n">
        <v>0</v>
      </c>
      <c r="G28" s="220" t="n">
        <v>0</v>
      </c>
      <c r="H28" s="220" t="n">
        <v>0</v>
      </c>
      <c r="I28" s="220" t="n">
        <v>0</v>
      </c>
      <c r="J28" s="220" t="n">
        <v>0</v>
      </c>
      <c r="K28" s="220" t="n">
        <v>0</v>
      </c>
      <c r="L28" s="220" t="n">
        <v>0</v>
      </c>
      <c r="M28" s="220" t="n">
        <v>0</v>
      </c>
      <c r="N28" s="220" t="n">
        <v>0</v>
      </c>
      <c r="O28" s="220" t="n">
        <v>0</v>
      </c>
      <c r="P28" s="220" t="n">
        <v>0</v>
      </c>
      <c r="Q28" s="220" t="n">
        <v>0</v>
      </c>
      <c r="R28" s="511" t="n">
        <f aca="false">($W$4*(SUM(D28:Q28)))</f>
        <v>0</v>
      </c>
      <c r="S28" s="220" t="n">
        <f aca="false">IFERROR(SUMIF('Exhibiciones '!$E$5:$E$550,A28,'Exhibiciones '!$AF$5:$AF$550),"")</f>
        <v>0</v>
      </c>
      <c r="T28" s="220" t="n">
        <f aca="false">IFERROR(SUMIF('Exhibiciones '!$E$5:$E$550,A28,'Exhibiciones '!$AG$5:$AG$550),"-")</f>
        <v>0</v>
      </c>
      <c r="U28" s="220" t="n">
        <v>0</v>
      </c>
      <c r="V28" s="220" t="n">
        <v>0</v>
      </c>
      <c r="W28" s="220" t="n">
        <v>0</v>
      </c>
      <c r="X28" s="220" t="n">
        <v>0</v>
      </c>
      <c r="Y28" s="220" t="n">
        <v>0</v>
      </c>
      <c r="Z28" s="220" t="n">
        <v>0</v>
      </c>
      <c r="AA28" s="220" t="n">
        <v>0</v>
      </c>
      <c r="AB28" s="220" t="n">
        <v>0</v>
      </c>
      <c r="AC28" s="220" t="n">
        <v>0</v>
      </c>
      <c r="AD28" s="220" t="n">
        <v>0</v>
      </c>
      <c r="AE28" s="220" t="n">
        <v>0</v>
      </c>
      <c r="AF28" s="220" t="n">
        <v>0</v>
      </c>
      <c r="AG28" s="220"/>
      <c r="AH28" s="220" t="str">
        <f aca="false">IFERROR(VLOOKUP(AG28,'Plantilla y Concentrado'!$B$4:$C$677,2,0),"")</f>
        <v/>
      </c>
    </row>
    <row r="29" customFormat="false" ht="27.75" hidden="false" customHeight="true" outlineLevel="0" collapsed="false">
      <c r="A29" s="216"/>
      <c r="B29" s="216"/>
      <c r="C29" s="216"/>
      <c r="D29" s="216" t="n">
        <v>0</v>
      </c>
      <c r="E29" s="216" t="n">
        <v>0</v>
      </c>
      <c r="F29" s="216" t="n">
        <v>0</v>
      </c>
      <c r="G29" s="216" t="n">
        <v>0</v>
      </c>
      <c r="H29" s="216" t="n">
        <v>0</v>
      </c>
      <c r="I29" s="216" t="n">
        <v>0</v>
      </c>
      <c r="J29" s="216" t="n">
        <v>0</v>
      </c>
      <c r="K29" s="216" t="n">
        <v>0</v>
      </c>
      <c r="L29" s="216" t="n">
        <v>0</v>
      </c>
      <c r="M29" s="216" t="n">
        <v>0</v>
      </c>
      <c r="N29" s="216" t="n">
        <v>0</v>
      </c>
      <c r="O29" s="216" t="n">
        <v>0</v>
      </c>
      <c r="P29" s="216" t="n">
        <v>0</v>
      </c>
      <c r="Q29" s="216" t="n">
        <v>0</v>
      </c>
      <c r="R29" s="510" t="n">
        <f aca="false">($W$4*(SUM(D29:Q29)))</f>
        <v>0</v>
      </c>
      <c r="S29" s="216" t="n">
        <f aca="false">IFERROR(SUMIF('Exhibiciones '!$E$5:$E$550,A29,'Exhibiciones '!$AF$5:$AF$550),"")</f>
        <v>0</v>
      </c>
      <c r="T29" s="216" t="n">
        <f aca="false">IFERROR(SUMIF('Exhibiciones '!$E$5:$E$550,A29,'Exhibiciones '!$AG$5:$AG$550),"-")</f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16" t="n">
        <v>0</v>
      </c>
      <c r="AF29" s="216" t="n">
        <v>0</v>
      </c>
      <c r="AG29" s="216"/>
      <c r="AH29" s="216" t="str">
        <f aca="false">IFERROR(VLOOKUP(AG29,'Plantilla y Concentrado'!$B$4:$C$677,2,0),"")</f>
        <v/>
      </c>
      <c r="AMH29" s="223"/>
      <c r="AMI29" s="223"/>
      <c r="AMJ29" s="223"/>
    </row>
    <row r="30" customFormat="false" ht="27.75" hidden="false" customHeight="true" outlineLevel="0" collapsed="false">
      <c r="A30" s="220"/>
      <c r="B30" s="220"/>
      <c r="C30" s="220"/>
      <c r="D30" s="220" t="n">
        <v>0</v>
      </c>
      <c r="E30" s="220" t="n">
        <v>0</v>
      </c>
      <c r="F30" s="220" t="n">
        <v>0</v>
      </c>
      <c r="G30" s="220" t="n">
        <v>0</v>
      </c>
      <c r="H30" s="220" t="n">
        <v>0</v>
      </c>
      <c r="I30" s="220" t="n">
        <v>0</v>
      </c>
      <c r="J30" s="220" t="n">
        <v>0</v>
      </c>
      <c r="K30" s="220" t="n">
        <v>0</v>
      </c>
      <c r="L30" s="220" t="n">
        <v>0</v>
      </c>
      <c r="M30" s="220" t="n">
        <v>0</v>
      </c>
      <c r="N30" s="220" t="n">
        <v>0</v>
      </c>
      <c r="O30" s="220" t="n">
        <v>0</v>
      </c>
      <c r="P30" s="220" t="n">
        <v>0</v>
      </c>
      <c r="Q30" s="220" t="n">
        <v>0</v>
      </c>
      <c r="R30" s="580" t="n">
        <f aca="false">($W$4*(SUM(D30:Q30)))</f>
        <v>0</v>
      </c>
      <c r="S30" s="220" t="n">
        <f aca="false">IFERROR(SUMIF('Exhibiciones '!$E$5:$E$550,A30,'Exhibiciones '!$AF$5:$AF$550),"")</f>
        <v>0</v>
      </c>
      <c r="T30" s="220" t="n">
        <f aca="false">IFERROR(SUMIF('Exhibiciones '!$E$5:$E$550,A30,'Exhibiciones '!$AG$5:$AG$550),"-")</f>
        <v>0</v>
      </c>
      <c r="U30" s="220" t="n">
        <v>0</v>
      </c>
      <c r="V30" s="220" t="n">
        <v>0</v>
      </c>
      <c r="W30" s="220" t="n">
        <v>0</v>
      </c>
      <c r="X30" s="220" t="n">
        <v>0</v>
      </c>
      <c r="Y30" s="220" t="n">
        <v>0</v>
      </c>
      <c r="Z30" s="220" t="n">
        <v>0</v>
      </c>
      <c r="AA30" s="220" t="n">
        <v>0</v>
      </c>
      <c r="AB30" s="220" t="n">
        <v>0</v>
      </c>
      <c r="AC30" s="220" t="n">
        <v>0</v>
      </c>
      <c r="AD30" s="220" t="n">
        <v>0</v>
      </c>
      <c r="AE30" s="220" t="n">
        <v>0</v>
      </c>
      <c r="AF30" s="220" t="n">
        <v>0</v>
      </c>
      <c r="AG30" s="220"/>
      <c r="AH30" s="220" t="str">
        <f aca="false">IFERROR(VLOOKUP(AG30,'Plantilla y Concentrado'!$B$4:$C$677,2,0),"")</f>
        <v/>
      </c>
    </row>
    <row r="31" s="223" customFormat="true" ht="55.5" hidden="false" customHeight="true" outlineLevel="0" collapsed="false">
      <c r="A31" s="225" t="s">
        <v>82</v>
      </c>
      <c r="B31" s="225" t="n">
        <f aca="false">SUM(B9:B30)</f>
        <v>0</v>
      </c>
      <c r="C31" s="225" t="n">
        <f aca="false">SUM(C9:C30)</f>
        <v>0</v>
      </c>
      <c r="D31" s="226" t="n">
        <f aca="false">SUM(D9:D30)</f>
        <v>0</v>
      </c>
      <c r="E31" s="226" t="n">
        <f aca="false">SUM(E9:E30)</f>
        <v>0</v>
      </c>
      <c r="F31" s="226" t="n">
        <f aca="false">SUM(F9:F30)</f>
        <v>0</v>
      </c>
      <c r="G31" s="226" t="n">
        <f aca="false">SUM(G9:G30)</f>
        <v>0</v>
      </c>
      <c r="H31" s="226" t="n">
        <f aca="false">SUM(H9:H30)</f>
        <v>0</v>
      </c>
      <c r="I31" s="226" t="n">
        <f aca="false">SUM(I9:I30)</f>
        <v>0</v>
      </c>
      <c r="J31" s="226" t="n">
        <f aca="false">SUM(J9:J30)</f>
        <v>0</v>
      </c>
      <c r="K31" s="226" t="n">
        <f aca="false">SUM(K9:K30)</f>
        <v>0</v>
      </c>
      <c r="L31" s="226" t="n">
        <f aca="false">SUM(L9:L30)</f>
        <v>0</v>
      </c>
      <c r="M31" s="226" t="n">
        <f aca="false">SUM(M9:M30)</f>
        <v>0</v>
      </c>
      <c r="N31" s="226" t="n">
        <f aca="false">SUM(N9:N30)</f>
        <v>0</v>
      </c>
      <c r="O31" s="226" t="n">
        <f aca="false">SUM(O9:O30)</f>
        <v>0</v>
      </c>
      <c r="P31" s="226" t="n">
        <f aca="false">SUM(P9:P30)</f>
        <v>0</v>
      </c>
      <c r="Q31" s="226" t="n">
        <f aca="false">SUM(Q9:Q30)</f>
        <v>0</v>
      </c>
      <c r="R31" s="819" t="n">
        <f aca="false">SUM(D31:Q31)</f>
        <v>0</v>
      </c>
      <c r="S31" s="228" t="n">
        <f aca="false">SUM(S9:S30)</f>
        <v>0</v>
      </c>
      <c r="T31" s="228" t="n">
        <f aca="false">SUM(T9:T30)</f>
        <v>0</v>
      </c>
      <c r="U31" s="228" t="n">
        <f aca="false">SUM(U9:U30)</f>
        <v>0</v>
      </c>
      <c r="V31" s="228" t="n">
        <f aca="false">SUM(V9:V30)</f>
        <v>0</v>
      </c>
      <c r="W31" s="228" t="n">
        <f aca="false">SUM(W9:W30)</f>
        <v>0</v>
      </c>
      <c r="X31" s="228" t="n">
        <f aca="false">SUM(X9:X30)</f>
        <v>0</v>
      </c>
      <c r="Y31" s="228" t="n">
        <f aca="false">SUM(Y9:Y30)</f>
        <v>0</v>
      </c>
      <c r="Z31" s="228" t="n">
        <f aca="false">SUM(Z9:Z30)</f>
        <v>0</v>
      </c>
      <c r="AA31" s="228" t="n">
        <f aca="false">SUM(AA9:AA30)</f>
        <v>0</v>
      </c>
      <c r="AB31" s="228" t="n">
        <f aca="false">SUM(AB9:AB30)</f>
        <v>0</v>
      </c>
      <c r="AC31" s="228" t="n">
        <f aca="false">SUM(AC9:AC30)</f>
        <v>0</v>
      </c>
      <c r="AD31" s="228" t="n">
        <f aca="false">SUM(AD9:AD30)</f>
        <v>0</v>
      </c>
      <c r="AE31" s="228" t="n">
        <f aca="false">SUM(AE9:AE30)</f>
        <v>0</v>
      </c>
      <c r="AF31" s="228" t="n">
        <f aca="false">SUM(AF9:AF30)</f>
        <v>0</v>
      </c>
      <c r="AG31" s="229"/>
      <c r="AH31" s="229"/>
      <c r="AMI31" s="817"/>
      <c r="AMJ31" s="817"/>
    </row>
    <row r="32" customFormat="false" ht="48" hidden="false" customHeight="true" outlineLevel="0" collapsed="false">
      <c r="A32" s="729" t="s">
        <v>835</v>
      </c>
      <c r="B32" s="729"/>
      <c r="C32" s="729"/>
      <c r="D32" s="374" t="n">
        <f aca="false">($W$4*R31)</f>
        <v>0</v>
      </c>
      <c r="E32" s="374"/>
      <c r="F32" s="374"/>
      <c r="G32" s="374"/>
      <c r="H32" s="374"/>
      <c r="I32" s="374"/>
      <c r="J32" s="374"/>
      <c r="K32" s="374"/>
      <c r="L32" s="374"/>
      <c r="M32" s="374" t="str">
        <f aca="false">IFERROR(VLOOKUP(#REF!,#REF!,11,0)+VLOOKUP(#REF!,#REF!,11,0)+VLOOKUP(#REF!,#REF!,11,0)+VLOOKUP(#REF!,#REF!,11,0)+VLOOKUP(#REF!,#REF!,11,0),"")</f>
        <v/>
      </c>
      <c r="N32" s="374"/>
      <c r="O32" s="374"/>
      <c r="P32" s="374"/>
      <c r="Q32" s="374"/>
      <c r="R32" s="374"/>
      <c r="S32" s="375" t="s">
        <v>836</v>
      </c>
      <c r="T32" s="375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6"/>
      <c r="AH32" s="376"/>
      <c r="AI32" s="376"/>
      <c r="AJ32" s="376"/>
      <c r="AMH32" s="817"/>
      <c r="AMI32" s="817"/>
      <c r="AMJ32" s="817"/>
    </row>
    <row r="33" s="817" customFormat="true" ht="39" hidden="false" customHeight="true" outlineLevel="0" collapsed="false">
      <c r="A33" s="820" t="s">
        <v>837</v>
      </c>
      <c r="B33" s="820"/>
      <c r="C33" s="821" t="n">
        <f aca="false">A9</f>
        <v>0</v>
      </c>
      <c r="D33" s="821" t="n">
        <v>0</v>
      </c>
      <c r="E33" s="821" t="n">
        <v>0</v>
      </c>
      <c r="F33" s="821" t="n">
        <v>0</v>
      </c>
      <c r="G33" s="821" t="n">
        <v>0</v>
      </c>
      <c r="H33" s="821" t="n">
        <v>0</v>
      </c>
      <c r="I33" s="821" t="n">
        <v>0</v>
      </c>
      <c r="J33" s="821" t="n">
        <v>0</v>
      </c>
      <c r="K33" s="821" t="n">
        <v>0</v>
      </c>
      <c r="L33" s="821" t="n">
        <v>0</v>
      </c>
      <c r="M33" s="821" t="n">
        <v>0</v>
      </c>
      <c r="N33" s="821" t="n">
        <v>0</v>
      </c>
      <c r="O33" s="821" t="n">
        <v>0</v>
      </c>
      <c r="P33" s="821" t="n">
        <v>0</v>
      </c>
      <c r="Q33" s="821" t="n">
        <v>0</v>
      </c>
      <c r="R33" s="816" t="n">
        <f aca="false">($W$4*(SUM(D33:Q33)))</f>
        <v>0</v>
      </c>
      <c r="S33" s="821" t="n">
        <v>0</v>
      </c>
      <c r="T33" s="821" t="n">
        <v>0</v>
      </c>
      <c r="U33" s="821" t="n">
        <v>0</v>
      </c>
      <c r="V33" s="821" t="n">
        <v>0</v>
      </c>
      <c r="W33" s="821" t="n">
        <v>0</v>
      </c>
      <c r="X33" s="821" t="n">
        <v>0</v>
      </c>
      <c r="Y33" s="821" t="n">
        <v>0</v>
      </c>
      <c r="Z33" s="821" t="n">
        <v>0</v>
      </c>
      <c r="AA33" s="821" t="n">
        <v>0</v>
      </c>
      <c r="AB33" s="821" t="n">
        <v>0</v>
      </c>
      <c r="AC33" s="821" t="n">
        <v>0</v>
      </c>
      <c r="AD33" s="821" t="n">
        <v>0</v>
      </c>
      <c r="AE33" s="821" t="n">
        <v>0</v>
      </c>
      <c r="AF33" s="821" t="n">
        <v>0</v>
      </c>
    </row>
    <row r="34" s="817" customFormat="true" ht="39" hidden="false" customHeight="true" outlineLevel="0" collapsed="false">
      <c r="A34" s="820"/>
      <c r="B34" s="820"/>
      <c r="C34" s="822" t="n">
        <f aca="false">A10</f>
        <v>0</v>
      </c>
      <c r="D34" s="822" t="n">
        <v>0</v>
      </c>
      <c r="E34" s="822" t="n">
        <v>0</v>
      </c>
      <c r="F34" s="822" t="n">
        <v>0</v>
      </c>
      <c r="G34" s="822" t="n">
        <v>0</v>
      </c>
      <c r="H34" s="822" t="n">
        <v>0</v>
      </c>
      <c r="I34" s="822" t="n">
        <v>0</v>
      </c>
      <c r="J34" s="822" t="n">
        <v>0</v>
      </c>
      <c r="K34" s="822" t="n">
        <v>0</v>
      </c>
      <c r="L34" s="822" t="n">
        <v>0</v>
      </c>
      <c r="M34" s="822" t="n">
        <v>0</v>
      </c>
      <c r="N34" s="822" t="n">
        <v>0</v>
      </c>
      <c r="O34" s="822" t="n">
        <v>0</v>
      </c>
      <c r="P34" s="822" t="n">
        <v>0</v>
      </c>
      <c r="Q34" s="822" t="n">
        <v>0</v>
      </c>
      <c r="R34" s="818" t="n">
        <f aca="false">($W$4*(SUM(D34:Q34)))</f>
        <v>0</v>
      </c>
      <c r="S34" s="822" t="n">
        <v>0</v>
      </c>
      <c r="T34" s="822" t="n">
        <v>0</v>
      </c>
      <c r="U34" s="822" t="n">
        <v>0</v>
      </c>
      <c r="V34" s="822" t="n">
        <v>0</v>
      </c>
      <c r="W34" s="822" t="n">
        <v>0</v>
      </c>
      <c r="X34" s="822" t="n">
        <v>0</v>
      </c>
      <c r="Y34" s="822" t="n">
        <v>0</v>
      </c>
      <c r="Z34" s="822" t="n">
        <v>0</v>
      </c>
      <c r="AA34" s="822" t="n">
        <v>0</v>
      </c>
      <c r="AB34" s="822" t="n">
        <v>0</v>
      </c>
      <c r="AC34" s="822" t="n">
        <v>0</v>
      </c>
      <c r="AD34" s="822" t="n">
        <v>0</v>
      </c>
      <c r="AE34" s="822" t="n">
        <v>0</v>
      </c>
      <c r="AF34" s="822" t="n">
        <v>0</v>
      </c>
      <c r="AG34" s="823"/>
      <c r="AH34" s="823"/>
      <c r="AI34" s="823"/>
      <c r="AJ34" s="823"/>
      <c r="AMI34" s="0"/>
      <c r="AMJ34" s="0"/>
    </row>
    <row r="35" s="817" customFormat="true" ht="39" hidden="false" customHeight="true" outlineLevel="0" collapsed="false">
      <c r="A35" s="820"/>
      <c r="B35" s="820"/>
      <c r="C35" s="821" t="n">
        <f aca="false">A11</f>
        <v>0</v>
      </c>
      <c r="D35" s="821" t="n">
        <v>0</v>
      </c>
      <c r="E35" s="821" t="n">
        <v>0</v>
      </c>
      <c r="F35" s="821" t="n">
        <v>0</v>
      </c>
      <c r="G35" s="821" t="n">
        <v>0</v>
      </c>
      <c r="H35" s="821" t="n">
        <v>0</v>
      </c>
      <c r="I35" s="821" t="n">
        <v>0</v>
      </c>
      <c r="J35" s="821" t="n">
        <v>0</v>
      </c>
      <c r="K35" s="821" t="n">
        <v>0</v>
      </c>
      <c r="L35" s="821" t="n">
        <v>0</v>
      </c>
      <c r="M35" s="821" t="n">
        <v>0</v>
      </c>
      <c r="N35" s="821" t="n">
        <v>0</v>
      </c>
      <c r="O35" s="821" t="n">
        <v>0</v>
      </c>
      <c r="P35" s="821" t="n">
        <v>0</v>
      </c>
      <c r="Q35" s="821" t="n">
        <v>0</v>
      </c>
      <c r="R35" s="816" t="n">
        <f aca="false">($W$4*(SUM(D35:Q35)))</f>
        <v>0</v>
      </c>
      <c r="S35" s="821" t="n">
        <v>0</v>
      </c>
      <c r="T35" s="821" t="n">
        <v>0</v>
      </c>
      <c r="U35" s="821" t="n">
        <v>0</v>
      </c>
      <c r="V35" s="821" t="n">
        <v>0</v>
      </c>
      <c r="W35" s="821" t="n">
        <v>0</v>
      </c>
      <c r="X35" s="821" t="n">
        <v>0</v>
      </c>
      <c r="Y35" s="821" t="n">
        <v>0</v>
      </c>
      <c r="Z35" s="821" t="n">
        <v>0</v>
      </c>
      <c r="AA35" s="821" t="n">
        <v>0</v>
      </c>
      <c r="AB35" s="821" t="n">
        <v>0</v>
      </c>
      <c r="AC35" s="821" t="n">
        <v>0</v>
      </c>
      <c r="AD35" s="821" t="n">
        <v>0</v>
      </c>
      <c r="AE35" s="821" t="n">
        <v>0</v>
      </c>
      <c r="AF35" s="821" t="n">
        <v>0</v>
      </c>
      <c r="AG35" s="823"/>
      <c r="AH35" s="823"/>
      <c r="AI35" s="823"/>
      <c r="AJ35" s="823"/>
      <c r="AMI35" s="0"/>
      <c r="AMJ35" s="0"/>
    </row>
    <row r="36" customFormat="false" ht="27.75" hidden="false" customHeight="true" outlineLevel="0" collapsed="false">
      <c r="A36" s="820"/>
      <c r="B36" s="820"/>
      <c r="C36" s="380" t="n">
        <f aca="false">A12</f>
        <v>0</v>
      </c>
      <c r="D36" s="380" t="n">
        <v>0</v>
      </c>
      <c r="E36" s="380" t="n">
        <v>0</v>
      </c>
      <c r="F36" s="380" t="n">
        <v>0</v>
      </c>
      <c r="G36" s="380" t="n">
        <v>0</v>
      </c>
      <c r="H36" s="380" t="n">
        <v>0</v>
      </c>
      <c r="I36" s="380" t="n">
        <v>0</v>
      </c>
      <c r="J36" s="380" t="n">
        <v>0</v>
      </c>
      <c r="K36" s="380" t="n">
        <v>0</v>
      </c>
      <c r="L36" s="380" t="n">
        <v>0</v>
      </c>
      <c r="M36" s="380" t="n">
        <v>0</v>
      </c>
      <c r="N36" s="380" t="n">
        <v>0</v>
      </c>
      <c r="O36" s="380" t="n">
        <v>0</v>
      </c>
      <c r="P36" s="380" t="n">
        <v>0</v>
      </c>
      <c r="Q36" s="380" t="n">
        <v>0</v>
      </c>
      <c r="R36" s="511" t="n">
        <f aca="false">($W$4*(SUM(D36:Q36)))</f>
        <v>0</v>
      </c>
      <c r="S36" s="380" t="n">
        <v>0</v>
      </c>
      <c r="T36" s="380" t="n">
        <v>0</v>
      </c>
      <c r="U36" s="380" t="n">
        <v>0</v>
      </c>
      <c r="V36" s="380" t="n">
        <v>0</v>
      </c>
      <c r="W36" s="380" t="n">
        <v>0</v>
      </c>
      <c r="X36" s="380" t="n">
        <v>0</v>
      </c>
      <c r="Y36" s="380" t="n">
        <v>0</v>
      </c>
      <c r="Z36" s="380" t="n">
        <v>0</v>
      </c>
      <c r="AA36" s="380" t="n">
        <v>0</v>
      </c>
      <c r="AB36" s="380" t="n">
        <v>0</v>
      </c>
      <c r="AC36" s="380" t="n">
        <v>0</v>
      </c>
      <c r="AD36" s="380" t="n">
        <v>0</v>
      </c>
      <c r="AE36" s="380" t="n">
        <v>0</v>
      </c>
      <c r="AF36" s="380" t="n">
        <v>0</v>
      </c>
      <c r="AG36" s="520"/>
      <c r="AH36" s="520"/>
      <c r="AI36" s="237"/>
      <c r="AJ36" s="237"/>
    </row>
    <row r="37" customFormat="false" ht="27.75" hidden="false" customHeight="true" outlineLevel="0" collapsed="false">
      <c r="A37" s="820"/>
      <c r="B37" s="820"/>
      <c r="C37" s="379" t="n">
        <f aca="false">A13</f>
        <v>0</v>
      </c>
      <c r="D37" s="379" t="n">
        <v>0</v>
      </c>
      <c r="E37" s="379" t="n">
        <v>0</v>
      </c>
      <c r="F37" s="379" t="n">
        <v>0</v>
      </c>
      <c r="G37" s="379" t="n">
        <v>0</v>
      </c>
      <c r="H37" s="379" t="n">
        <v>0</v>
      </c>
      <c r="I37" s="379" t="n">
        <v>0</v>
      </c>
      <c r="J37" s="379" t="n">
        <v>0</v>
      </c>
      <c r="K37" s="379" t="n">
        <v>0</v>
      </c>
      <c r="L37" s="379" t="n">
        <v>0</v>
      </c>
      <c r="M37" s="379" t="n">
        <v>0</v>
      </c>
      <c r="N37" s="379" t="n">
        <v>0</v>
      </c>
      <c r="O37" s="379" t="n">
        <v>0</v>
      </c>
      <c r="P37" s="379" t="n">
        <v>0</v>
      </c>
      <c r="Q37" s="379" t="n">
        <v>0</v>
      </c>
      <c r="R37" s="510" t="n">
        <f aca="false">($W$4*(SUM(D37:Q37)))</f>
        <v>0</v>
      </c>
      <c r="S37" s="379" t="n">
        <v>0</v>
      </c>
      <c r="T37" s="379" t="n">
        <v>0</v>
      </c>
      <c r="U37" s="379" t="n">
        <v>0</v>
      </c>
      <c r="V37" s="379" t="n">
        <v>0</v>
      </c>
      <c r="W37" s="379" t="n">
        <v>0</v>
      </c>
      <c r="X37" s="379" t="n">
        <v>0</v>
      </c>
      <c r="Y37" s="379" t="n">
        <v>0</v>
      </c>
      <c r="Z37" s="379" t="n">
        <v>0</v>
      </c>
      <c r="AA37" s="379" t="n">
        <v>0</v>
      </c>
      <c r="AB37" s="379" t="n">
        <v>0</v>
      </c>
      <c r="AC37" s="379" t="n">
        <v>0</v>
      </c>
      <c r="AD37" s="379" t="n">
        <v>0</v>
      </c>
      <c r="AE37" s="379" t="n">
        <v>0</v>
      </c>
      <c r="AF37" s="379" t="n">
        <v>0</v>
      </c>
      <c r="AG37" s="520"/>
      <c r="AH37" s="520"/>
      <c r="AI37" s="237"/>
      <c r="AJ37" s="237"/>
    </row>
    <row r="38" customFormat="false" ht="27.75" hidden="false" customHeight="true" outlineLevel="0" collapsed="false">
      <c r="A38" s="820"/>
      <c r="B38" s="820"/>
      <c r="C38" s="380" t="n">
        <f aca="false">A14</f>
        <v>0</v>
      </c>
      <c r="D38" s="380" t="n">
        <v>0</v>
      </c>
      <c r="E38" s="380" t="n">
        <v>0</v>
      </c>
      <c r="F38" s="380" t="n">
        <v>0</v>
      </c>
      <c r="G38" s="380" t="n">
        <v>0</v>
      </c>
      <c r="H38" s="380" t="n">
        <v>0</v>
      </c>
      <c r="I38" s="380" t="n">
        <v>0</v>
      </c>
      <c r="J38" s="380" t="n">
        <v>0</v>
      </c>
      <c r="K38" s="380" t="n">
        <v>0</v>
      </c>
      <c r="L38" s="380" t="n">
        <v>0</v>
      </c>
      <c r="M38" s="380" t="n">
        <v>0</v>
      </c>
      <c r="N38" s="380" t="n">
        <v>0</v>
      </c>
      <c r="O38" s="380" t="n">
        <v>0</v>
      </c>
      <c r="P38" s="380" t="n">
        <v>0</v>
      </c>
      <c r="Q38" s="380" t="n">
        <v>0</v>
      </c>
      <c r="R38" s="511" t="n">
        <f aca="false">($W$4*(SUM(D38:Q38)))</f>
        <v>0</v>
      </c>
      <c r="S38" s="380" t="n">
        <v>0</v>
      </c>
      <c r="T38" s="380" t="n">
        <v>0</v>
      </c>
      <c r="U38" s="380" t="n">
        <v>0</v>
      </c>
      <c r="V38" s="380" t="n">
        <v>0</v>
      </c>
      <c r="W38" s="380" t="n">
        <v>0</v>
      </c>
      <c r="X38" s="380" t="n">
        <v>0</v>
      </c>
      <c r="Y38" s="380" t="n">
        <v>0</v>
      </c>
      <c r="Z38" s="380" t="n">
        <v>0</v>
      </c>
      <c r="AA38" s="380" t="n">
        <v>0</v>
      </c>
      <c r="AB38" s="380" t="n">
        <v>0</v>
      </c>
      <c r="AC38" s="380" t="n">
        <v>0</v>
      </c>
      <c r="AD38" s="380" t="n">
        <v>0</v>
      </c>
      <c r="AE38" s="380" t="n">
        <v>0</v>
      </c>
      <c r="AF38" s="380" t="n">
        <v>0</v>
      </c>
      <c r="AG38" s="520"/>
      <c r="AH38" s="520"/>
      <c r="AI38" s="237"/>
      <c r="AJ38" s="237"/>
    </row>
    <row r="39" customFormat="false" ht="27.75" hidden="false" customHeight="true" outlineLevel="0" collapsed="false">
      <c r="A39" s="820"/>
      <c r="B39" s="820"/>
      <c r="C39" s="379" t="n">
        <f aca="false">A15</f>
        <v>0</v>
      </c>
      <c r="D39" s="379" t="n">
        <v>0</v>
      </c>
      <c r="E39" s="379" t="n">
        <v>0</v>
      </c>
      <c r="F39" s="379" t="n">
        <v>0</v>
      </c>
      <c r="G39" s="379" t="n">
        <v>0</v>
      </c>
      <c r="H39" s="379" t="n">
        <v>0</v>
      </c>
      <c r="I39" s="379" t="n">
        <v>0</v>
      </c>
      <c r="J39" s="379" t="n">
        <v>0</v>
      </c>
      <c r="K39" s="379" t="n">
        <v>0</v>
      </c>
      <c r="L39" s="379" t="n">
        <v>0</v>
      </c>
      <c r="M39" s="379" t="n">
        <v>0</v>
      </c>
      <c r="N39" s="379" t="n">
        <v>0</v>
      </c>
      <c r="O39" s="379" t="n">
        <v>0</v>
      </c>
      <c r="P39" s="379" t="n">
        <v>0</v>
      </c>
      <c r="Q39" s="379" t="n">
        <v>0</v>
      </c>
      <c r="R39" s="510" t="n">
        <f aca="false">($W$4*(SUM(D39:Q39)))</f>
        <v>0</v>
      </c>
      <c r="S39" s="379" t="n">
        <v>0</v>
      </c>
      <c r="T39" s="379" t="n">
        <v>0</v>
      </c>
      <c r="U39" s="379" t="n">
        <v>0</v>
      </c>
      <c r="V39" s="379" t="n">
        <v>0</v>
      </c>
      <c r="W39" s="379" t="n">
        <v>0</v>
      </c>
      <c r="X39" s="379" t="n">
        <v>0</v>
      </c>
      <c r="Y39" s="379" t="n">
        <v>0</v>
      </c>
      <c r="Z39" s="379" t="n">
        <v>0</v>
      </c>
      <c r="AA39" s="379" t="n">
        <v>0</v>
      </c>
      <c r="AB39" s="379" t="n">
        <v>0</v>
      </c>
      <c r="AC39" s="379" t="n">
        <v>0</v>
      </c>
      <c r="AD39" s="379" t="n">
        <v>0</v>
      </c>
      <c r="AE39" s="379" t="n">
        <v>0</v>
      </c>
      <c r="AF39" s="379" t="n">
        <v>0</v>
      </c>
      <c r="AG39" s="520"/>
      <c r="AH39" s="520"/>
      <c r="AI39" s="237"/>
      <c r="AJ39" s="237"/>
    </row>
    <row r="40" customFormat="false" ht="27.75" hidden="false" customHeight="true" outlineLevel="0" collapsed="false">
      <c r="A40" s="820"/>
      <c r="B40" s="820"/>
      <c r="C40" s="380" t="n">
        <f aca="false">A16</f>
        <v>0</v>
      </c>
      <c r="D40" s="380" t="n">
        <v>0</v>
      </c>
      <c r="E40" s="380" t="n">
        <v>0</v>
      </c>
      <c r="F40" s="380" t="n">
        <v>0</v>
      </c>
      <c r="G40" s="380" t="n">
        <v>0</v>
      </c>
      <c r="H40" s="380" t="n">
        <v>0</v>
      </c>
      <c r="I40" s="380" t="n">
        <v>0</v>
      </c>
      <c r="J40" s="380" t="n">
        <v>0</v>
      </c>
      <c r="K40" s="380" t="n">
        <v>0</v>
      </c>
      <c r="L40" s="380" t="n">
        <v>0</v>
      </c>
      <c r="M40" s="380" t="n">
        <v>0</v>
      </c>
      <c r="N40" s="380" t="n">
        <v>0</v>
      </c>
      <c r="O40" s="380" t="n">
        <v>0</v>
      </c>
      <c r="P40" s="380" t="n">
        <v>0</v>
      </c>
      <c r="Q40" s="380" t="n">
        <v>0</v>
      </c>
      <c r="R40" s="511" t="n">
        <f aca="false">($W$4*(SUM(D40:Q40)))</f>
        <v>0</v>
      </c>
      <c r="S40" s="380" t="n">
        <v>0</v>
      </c>
      <c r="T40" s="380" t="n">
        <v>0</v>
      </c>
      <c r="U40" s="380" t="n">
        <v>0</v>
      </c>
      <c r="V40" s="380" t="n">
        <v>0</v>
      </c>
      <c r="W40" s="380" t="n">
        <v>0</v>
      </c>
      <c r="X40" s="380" t="n">
        <v>0</v>
      </c>
      <c r="Y40" s="380" t="n">
        <v>0</v>
      </c>
      <c r="Z40" s="380" t="n">
        <v>0</v>
      </c>
      <c r="AA40" s="380" t="n">
        <v>0</v>
      </c>
      <c r="AB40" s="380" t="n">
        <v>0</v>
      </c>
      <c r="AC40" s="380" t="n">
        <v>0</v>
      </c>
      <c r="AD40" s="380" t="n">
        <v>0</v>
      </c>
      <c r="AE40" s="380" t="n">
        <v>0</v>
      </c>
      <c r="AF40" s="380" t="n">
        <v>0</v>
      </c>
      <c r="AG40" s="520"/>
      <c r="AH40" s="520"/>
      <c r="AI40" s="237"/>
      <c r="AJ40" s="237"/>
    </row>
    <row r="41" customFormat="false" ht="27.75" hidden="false" customHeight="true" outlineLevel="0" collapsed="false">
      <c r="A41" s="820"/>
      <c r="B41" s="820"/>
      <c r="C41" s="379" t="n">
        <f aca="false">A17</f>
        <v>0</v>
      </c>
      <c r="D41" s="379" t="n">
        <v>0</v>
      </c>
      <c r="E41" s="379" t="n">
        <v>0</v>
      </c>
      <c r="F41" s="379" t="n">
        <v>0</v>
      </c>
      <c r="G41" s="379" t="n">
        <v>0</v>
      </c>
      <c r="H41" s="379" t="n">
        <v>0</v>
      </c>
      <c r="I41" s="379" t="n">
        <v>0</v>
      </c>
      <c r="J41" s="379" t="n">
        <v>0</v>
      </c>
      <c r="K41" s="379" t="n">
        <v>0</v>
      </c>
      <c r="L41" s="379" t="n">
        <v>0</v>
      </c>
      <c r="M41" s="379" t="n">
        <v>0</v>
      </c>
      <c r="N41" s="379" t="n">
        <v>0</v>
      </c>
      <c r="O41" s="379" t="n">
        <v>0</v>
      </c>
      <c r="P41" s="379" t="n">
        <v>0</v>
      </c>
      <c r="Q41" s="379" t="n">
        <v>0</v>
      </c>
      <c r="R41" s="510" t="n">
        <f aca="false">($W$4*(SUM(D41:Q41)))</f>
        <v>0</v>
      </c>
      <c r="S41" s="379" t="n">
        <v>0</v>
      </c>
      <c r="T41" s="379" t="n">
        <v>0</v>
      </c>
      <c r="U41" s="379" t="n">
        <v>0</v>
      </c>
      <c r="V41" s="379" t="n">
        <v>0</v>
      </c>
      <c r="W41" s="379" t="n">
        <v>0</v>
      </c>
      <c r="X41" s="379" t="n">
        <v>0</v>
      </c>
      <c r="Y41" s="379" t="n">
        <v>0</v>
      </c>
      <c r="Z41" s="379" t="n">
        <v>0</v>
      </c>
      <c r="AA41" s="379" t="n">
        <v>0</v>
      </c>
      <c r="AB41" s="379" t="n">
        <v>0</v>
      </c>
      <c r="AC41" s="379" t="n">
        <v>0</v>
      </c>
      <c r="AD41" s="379" t="n">
        <v>0</v>
      </c>
      <c r="AE41" s="379" t="n">
        <v>0</v>
      </c>
      <c r="AF41" s="379" t="n">
        <v>0</v>
      </c>
      <c r="AG41" s="520"/>
      <c r="AH41" s="520"/>
      <c r="AI41" s="237"/>
      <c r="AJ41" s="237"/>
    </row>
    <row r="42" customFormat="false" ht="27.75" hidden="false" customHeight="true" outlineLevel="0" collapsed="false">
      <c r="A42" s="820"/>
      <c r="B42" s="820"/>
      <c r="C42" s="380" t="n">
        <f aca="false">A18</f>
        <v>0</v>
      </c>
      <c r="D42" s="380" t="n">
        <v>0</v>
      </c>
      <c r="E42" s="380" t="n">
        <v>0</v>
      </c>
      <c r="F42" s="380" t="n">
        <v>0</v>
      </c>
      <c r="G42" s="380" t="n">
        <v>0</v>
      </c>
      <c r="H42" s="380" t="n">
        <v>0</v>
      </c>
      <c r="I42" s="380" t="n">
        <v>0</v>
      </c>
      <c r="J42" s="380" t="n">
        <v>0</v>
      </c>
      <c r="K42" s="380" t="n">
        <v>0</v>
      </c>
      <c r="L42" s="380" t="n">
        <v>0</v>
      </c>
      <c r="M42" s="380" t="n">
        <v>0</v>
      </c>
      <c r="N42" s="380" t="n">
        <v>0</v>
      </c>
      <c r="O42" s="380" t="n">
        <v>0</v>
      </c>
      <c r="P42" s="380" t="n">
        <v>0</v>
      </c>
      <c r="Q42" s="380" t="n">
        <v>0</v>
      </c>
      <c r="R42" s="511" t="n">
        <f aca="false">($W$4*(SUM(D42:Q42)))</f>
        <v>0</v>
      </c>
      <c r="S42" s="380" t="n">
        <v>0</v>
      </c>
      <c r="T42" s="380" t="n">
        <v>0</v>
      </c>
      <c r="U42" s="380" t="n">
        <v>0</v>
      </c>
      <c r="V42" s="380" t="n">
        <v>0</v>
      </c>
      <c r="W42" s="380" t="n">
        <v>0</v>
      </c>
      <c r="X42" s="380" t="n">
        <v>0</v>
      </c>
      <c r="Y42" s="380" t="n">
        <v>0</v>
      </c>
      <c r="Z42" s="380" t="n">
        <v>0</v>
      </c>
      <c r="AA42" s="380" t="n">
        <v>0</v>
      </c>
      <c r="AB42" s="380" t="n">
        <v>0</v>
      </c>
      <c r="AC42" s="380" t="n">
        <v>0</v>
      </c>
      <c r="AD42" s="380" t="n">
        <v>0</v>
      </c>
      <c r="AE42" s="380" t="n">
        <v>0</v>
      </c>
      <c r="AF42" s="380" t="n">
        <v>0</v>
      </c>
      <c r="AG42" s="520"/>
      <c r="AH42" s="520"/>
      <c r="AI42" s="237"/>
      <c r="AJ42" s="237"/>
    </row>
    <row r="43" customFormat="false" ht="27.75" hidden="false" customHeight="true" outlineLevel="0" collapsed="false">
      <c r="A43" s="820"/>
      <c r="B43" s="820"/>
      <c r="C43" s="379" t="n">
        <f aca="false">A19</f>
        <v>0</v>
      </c>
      <c r="D43" s="379" t="n">
        <v>0</v>
      </c>
      <c r="E43" s="379" t="n">
        <v>0</v>
      </c>
      <c r="F43" s="379" t="n">
        <v>0</v>
      </c>
      <c r="G43" s="379" t="n">
        <v>0</v>
      </c>
      <c r="H43" s="379" t="n">
        <v>0</v>
      </c>
      <c r="I43" s="379" t="n">
        <v>0</v>
      </c>
      <c r="J43" s="379" t="n">
        <v>0</v>
      </c>
      <c r="K43" s="379" t="n">
        <v>0</v>
      </c>
      <c r="L43" s="379" t="n">
        <v>0</v>
      </c>
      <c r="M43" s="379" t="n">
        <v>0</v>
      </c>
      <c r="N43" s="379" t="n">
        <v>0</v>
      </c>
      <c r="O43" s="379" t="n">
        <v>0</v>
      </c>
      <c r="P43" s="379" t="n">
        <v>0</v>
      </c>
      <c r="Q43" s="379" t="n">
        <v>0</v>
      </c>
      <c r="R43" s="510" t="n">
        <f aca="false">($W$4*(SUM(D43:Q43)))</f>
        <v>0</v>
      </c>
      <c r="S43" s="379" t="n">
        <v>0</v>
      </c>
      <c r="T43" s="379" t="n">
        <v>0</v>
      </c>
      <c r="U43" s="379" t="n">
        <v>0</v>
      </c>
      <c r="V43" s="379" t="n">
        <v>0</v>
      </c>
      <c r="W43" s="379" t="n">
        <v>0</v>
      </c>
      <c r="X43" s="379" t="n">
        <v>0</v>
      </c>
      <c r="Y43" s="379" t="n">
        <v>0</v>
      </c>
      <c r="Z43" s="379" t="n">
        <v>0</v>
      </c>
      <c r="AA43" s="379" t="n">
        <v>0</v>
      </c>
      <c r="AB43" s="379" t="n">
        <v>0</v>
      </c>
      <c r="AC43" s="379" t="n">
        <v>0</v>
      </c>
      <c r="AD43" s="379" t="n">
        <v>0</v>
      </c>
      <c r="AE43" s="379" t="n">
        <v>0</v>
      </c>
      <c r="AF43" s="379" t="n">
        <v>0</v>
      </c>
      <c r="AG43" s="520"/>
      <c r="AH43" s="520"/>
      <c r="AI43" s="237"/>
      <c r="AJ43" s="237"/>
    </row>
    <row r="44" customFormat="false" ht="27.75" hidden="false" customHeight="true" outlineLevel="0" collapsed="false">
      <c r="A44" s="820"/>
      <c r="B44" s="820"/>
      <c r="C44" s="380" t="n">
        <f aca="false">A20</f>
        <v>0</v>
      </c>
      <c r="D44" s="380" t="n">
        <v>0</v>
      </c>
      <c r="E44" s="380" t="n">
        <v>0</v>
      </c>
      <c r="F44" s="380" t="n">
        <v>0</v>
      </c>
      <c r="G44" s="380" t="n">
        <v>0</v>
      </c>
      <c r="H44" s="380" t="n">
        <v>0</v>
      </c>
      <c r="I44" s="380" t="n">
        <v>0</v>
      </c>
      <c r="J44" s="380" t="n">
        <v>0</v>
      </c>
      <c r="K44" s="380" t="n">
        <v>0</v>
      </c>
      <c r="L44" s="380" t="n">
        <v>0</v>
      </c>
      <c r="M44" s="380" t="n">
        <v>0</v>
      </c>
      <c r="N44" s="380" t="n">
        <v>0</v>
      </c>
      <c r="O44" s="380" t="n">
        <v>0</v>
      </c>
      <c r="P44" s="380" t="n">
        <v>0</v>
      </c>
      <c r="Q44" s="380" t="n">
        <v>0</v>
      </c>
      <c r="R44" s="511" t="n">
        <f aca="false">($W$4*(SUM(D44:Q44)))</f>
        <v>0</v>
      </c>
      <c r="S44" s="380" t="n">
        <v>0</v>
      </c>
      <c r="T44" s="380" t="n">
        <v>0</v>
      </c>
      <c r="U44" s="380" t="n">
        <v>0</v>
      </c>
      <c r="V44" s="380" t="n">
        <v>0</v>
      </c>
      <c r="W44" s="380" t="n">
        <v>0</v>
      </c>
      <c r="X44" s="380" t="n">
        <v>0</v>
      </c>
      <c r="Y44" s="380" t="n">
        <v>0</v>
      </c>
      <c r="Z44" s="380" t="n">
        <v>0</v>
      </c>
      <c r="AA44" s="380" t="n">
        <v>0</v>
      </c>
      <c r="AB44" s="380" t="n">
        <v>0</v>
      </c>
      <c r="AC44" s="380" t="n">
        <v>0</v>
      </c>
      <c r="AD44" s="380" t="n">
        <v>0</v>
      </c>
      <c r="AE44" s="380" t="n">
        <v>0</v>
      </c>
      <c r="AF44" s="380" t="n">
        <v>0</v>
      </c>
      <c r="AG44" s="520"/>
      <c r="AH44" s="520"/>
      <c r="AI44" s="237"/>
      <c r="AJ44" s="237"/>
    </row>
    <row r="45" customFormat="false" ht="27.75" hidden="false" customHeight="true" outlineLevel="0" collapsed="false">
      <c r="A45" s="820"/>
      <c r="B45" s="820"/>
      <c r="C45" s="379" t="n">
        <f aca="false">A21</f>
        <v>0</v>
      </c>
      <c r="D45" s="379" t="n">
        <v>0</v>
      </c>
      <c r="E45" s="379" t="n">
        <v>0</v>
      </c>
      <c r="F45" s="379" t="n">
        <v>0</v>
      </c>
      <c r="G45" s="379" t="n">
        <v>0</v>
      </c>
      <c r="H45" s="379" t="n">
        <v>0</v>
      </c>
      <c r="I45" s="379" t="n">
        <v>0</v>
      </c>
      <c r="J45" s="379" t="n">
        <v>0</v>
      </c>
      <c r="K45" s="379" t="n">
        <v>0</v>
      </c>
      <c r="L45" s="379" t="n">
        <v>0</v>
      </c>
      <c r="M45" s="379" t="n">
        <v>0</v>
      </c>
      <c r="N45" s="379" t="n">
        <v>0</v>
      </c>
      <c r="O45" s="379" t="n">
        <v>0</v>
      </c>
      <c r="P45" s="379" t="n">
        <v>0</v>
      </c>
      <c r="Q45" s="379" t="n">
        <v>0</v>
      </c>
      <c r="R45" s="510" t="n">
        <f aca="false">($W$4*(SUM(D45:Q45)))</f>
        <v>0</v>
      </c>
      <c r="S45" s="379" t="n">
        <v>0</v>
      </c>
      <c r="T45" s="379" t="n">
        <v>0</v>
      </c>
      <c r="U45" s="379" t="n">
        <v>0</v>
      </c>
      <c r="V45" s="379" t="n">
        <v>0</v>
      </c>
      <c r="W45" s="379" t="n">
        <v>0</v>
      </c>
      <c r="X45" s="379" t="n">
        <v>0</v>
      </c>
      <c r="Y45" s="379" t="n">
        <v>0</v>
      </c>
      <c r="Z45" s="379" t="n">
        <v>0</v>
      </c>
      <c r="AA45" s="379" t="n">
        <v>0</v>
      </c>
      <c r="AB45" s="379" t="n">
        <v>0</v>
      </c>
      <c r="AC45" s="379" t="n">
        <v>0</v>
      </c>
      <c r="AD45" s="379" t="n">
        <v>0</v>
      </c>
      <c r="AE45" s="379" t="n">
        <v>0</v>
      </c>
      <c r="AF45" s="379" t="n">
        <v>0</v>
      </c>
      <c r="AG45" s="520"/>
      <c r="AH45" s="520"/>
      <c r="AI45" s="237"/>
      <c r="AJ45" s="237"/>
    </row>
    <row r="46" customFormat="false" ht="27.75" hidden="false" customHeight="true" outlineLevel="0" collapsed="false">
      <c r="A46" s="820"/>
      <c r="B46" s="820"/>
      <c r="C46" s="380" t="n">
        <f aca="false">A22</f>
        <v>0</v>
      </c>
      <c r="D46" s="380" t="n">
        <v>0</v>
      </c>
      <c r="E46" s="380" t="n">
        <v>0</v>
      </c>
      <c r="F46" s="380" t="n">
        <v>0</v>
      </c>
      <c r="G46" s="380" t="n">
        <v>0</v>
      </c>
      <c r="H46" s="380" t="n">
        <v>0</v>
      </c>
      <c r="I46" s="380" t="n">
        <v>0</v>
      </c>
      <c r="J46" s="380" t="n">
        <v>0</v>
      </c>
      <c r="K46" s="380" t="n">
        <v>0</v>
      </c>
      <c r="L46" s="380" t="n">
        <v>0</v>
      </c>
      <c r="M46" s="380" t="n">
        <v>0</v>
      </c>
      <c r="N46" s="380" t="n">
        <v>0</v>
      </c>
      <c r="O46" s="380" t="n">
        <v>0</v>
      </c>
      <c r="P46" s="380" t="n">
        <v>0</v>
      </c>
      <c r="Q46" s="380" t="n">
        <v>0</v>
      </c>
      <c r="R46" s="511" t="n">
        <f aca="false">($W$4*(SUM(D46:Q46)))</f>
        <v>0</v>
      </c>
      <c r="S46" s="380" t="n">
        <v>0</v>
      </c>
      <c r="T46" s="380" t="n">
        <v>0</v>
      </c>
      <c r="U46" s="380" t="n">
        <v>0</v>
      </c>
      <c r="V46" s="380" t="n">
        <v>0</v>
      </c>
      <c r="W46" s="380" t="n">
        <v>0</v>
      </c>
      <c r="X46" s="380" t="n">
        <v>0</v>
      </c>
      <c r="Y46" s="380" t="n">
        <v>0</v>
      </c>
      <c r="Z46" s="380" t="n">
        <v>0</v>
      </c>
      <c r="AA46" s="380" t="n">
        <v>0</v>
      </c>
      <c r="AB46" s="380" t="n">
        <v>0</v>
      </c>
      <c r="AC46" s="380" t="n">
        <v>0</v>
      </c>
      <c r="AD46" s="380" t="n">
        <v>0</v>
      </c>
      <c r="AE46" s="380" t="n">
        <v>0</v>
      </c>
      <c r="AF46" s="380" t="n">
        <v>0</v>
      </c>
      <c r="AG46" s="520"/>
      <c r="AH46" s="520"/>
      <c r="AI46" s="237"/>
      <c r="AJ46" s="237"/>
    </row>
    <row r="47" customFormat="false" ht="27.75" hidden="false" customHeight="true" outlineLevel="0" collapsed="false">
      <c r="A47" s="820"/>
      <c r="B47" s="820"/>
      <c r="C47" s="379" t="n">
        <f aca="false">A23</f>
        <v>0</v>
      </c>
      <c r="D47" s="379" t="n">
        <v>0</v>
      </c>
      <c r="E47" s="379" t="n">
        <v>0</v>
      </c>
      <c r="F47" s="379" t="n">
        <v>0</v>
      </c>
      <c r="G47" s="379" t="n">
        <v>0</v>
      </c>
      <c r="H47" s="379" t="n">
        <v>0</v>
      </c>
      <c r="I47" s="379" t="n">
        <v>0</v>
      </c>
      <c r="J47" s="379" t="n">
        <v>0</v>
      </c>
      <c r="K47" s="379" t="n">
        <v>0</v>
      </c>
      <c r="L47" s="379" t="n">
        <v>0</v>
      </c>
      <c r="M47" s="379" t="n">
        <v>0</v>
      </c>
      <c r="N47" s="379" t="n">
        <v>0</v>
      </c>
      <c r="O47" s="379" t="n">
        <v>0</v>
      </c>
      <c r="P47" s="379" t="n">
        <v>0</v>
      </c>
      <c r="Q47" s="379" t="n">
        <v>0</v>
      </c>
      <c r="R47" s="510" t="n">
        <f aca="false">($W$4*(SUM(D47:Q47)))</f>
        <v>0</v>
      </c>
      <c r="S47" s="379" t="n">
        <v>0</v>
      </c>
      <c r="T47" s="379" t="n">
        <v>0</v>
      </c>
      <c r="U47" s="379" t="n">
        <v>0</v>
      </c>
      <c r="V47" s="379" t="n">
        <v>0</v>
      </c>
      <c r="W47" s="379" t="n">
        <v>0</v>
      </c>
      <c r="X47" s="379" t="n">
        <v>0</v>
      </c>
      <c r="Y47" s="379" t="n">
        <v>0</v>
      </c>
      <c r="Z47" s="379" t="n">
        <v>0</v>
      </c>
      <c r="AA47" s="379" t="n">
        <v>0</v>
      </c>
      <c r="AB47" s="379" t="n">
        <v>0</v>
      </c>
      <c r="AC47" s="379" t="n">
        <v>0</v>
      </c>
      <c r="AD47" s="379" t="n">
        <v>0</v>
      </c>
      <c r="AE47" s="379" t="n">
        <v>0</v>
      </c>
      <c r="AF47" s="379" t="n">
        <v>0</v>
      </c>
      <c r="AG47" s="520"/>
      <c r="AH47" s="520"/>
      <c r="AI47" s="237"/>
      <c r="AJ47" s="237"/>
    </row>
    <row r="48" customFormat="false" ht="27.75" hidden="false" customHeight="true" outlineLevel="0" collapsed="false">
      <c r="A48" s="820"/>
      <c r="B48" s="820"/>
      <c r="C48" s="380" t="n">
        <f aca="false">A24</f>
        <v>0</v>
      </c>
      <c r="D48" s="380" t="n">
        <v>0</v>
      </c>
      <c r="E48" s="380" t="n">
        <v>0</v>
      </c>
      <c r="F48" s="380" t="n">
        <v>0</v>
      </c>
      <c r="G48" s="380" t="n">
        <v>0</v>
      </c>
      <c r="H48" s="380" t="n">
        <v>0</v>
      </c>
      <c r="I48" s="380" t="n">
        <v>0</v>
      </c>
      <c r="J48" s="380" t="n">
        <v>0</v>
      </c>
      <c r="K48" s="380" t="n">
        <v>0</v>
      </c>
      <c r="L48" s="380" t="n">
        <v>0</v>
      </c>
      <c r="M48" s="380" t="n">
        <v>0</v>
      </c>
      <c r="N48" s="380" t="n">
        <v>0</v>
      </c>
      <c r="O48" s="380" t="n">
        <v>0</v>
      </c>
      <c r="P48" s="380" t="n">
        <v>0</v>
      </c>
      <c r="Q48" s="380" t="n">
        <v>0</v>
      </c>
      <c r="R48" s="511" t="n">
        <f aca="false">($W$4*(SUM(D48:Q48)))</f>
        <v>0</v>
      </c>
      <c r="S48" s="380" t="n">
        <v>0</v>
      </c>
      <c r="T48" s="380" t="n">
        <v>0</v>
      </c>
      <c r="U48" s="380" t="n">
        <v>0</v>
      </c>
      <c r="V48" s="380" t="n">
        <v>0</v>
      </c>
      <c r="W48" s="380" t="n">
        <v>0</v>
      </c>
      <c r="X48" s="380" t="n">
        <v>0</v>
      </c>
      <c r="Y48" s="380" t="n">
        <v>0</v>
      </c>
      <c r="Z48" s="380" t="n">
        <v>0</v>
      </c>
      <c r="AA48" s="380" t="n">
        <v>0</v>
      </c>
      <c r="AB48" s="380" t="n">
        <v>0</v>
      </c>
      <c r="AC48" s="380" t="n">
        <v>0</v>
      </c>
      <c r="AD48" s="380" t="n">
        <v>0</v>
      </c>
      <c r="AE48" s="380" t="n">
        <v>0</v>
      </c>
      <c r="AF48" s="380" t="n">
        <v>0</v>
      </c>
      <c r="AG48" s="520"/>
      <c r="AH48" s="520"/>
      <c r="AI48" s="237"/>
      <c r="AJ48" s="237"/>
    </row>
    <row r="49" customFormat="false" ht="27.75" hidden="false" customHeight="true" outlineLevel="0" collapsed="false">
      <c r="A49" s="820"/>
      <c r="B49" s="820"/>
      <c r="C49" s="379" t="n">
        <f aca="false">A25</f>
        <v>0</v>
      </c>
      <c r="D49" s="379" t="n">
        <v>0</v>
      </c>
      <c r="E49" s="379" t="n">
        <v>0</v>
      </c>
      <c r="F49" s="379" t="n">
        <v>0</v>
      </c>
      <c r="G49" s="379" t="n">
        <v>0</v>
      </c>
      <c r="H49" s="379" t="n">
        <v>0</v>
      </c>
      <c r="I49" s="379" t="n">
        <v>0</v>
      </c>
      <c r="J49" s="379" t="n">
        <v>0</v>
      </c>
      <c r="K49" s="379" t="n">
        <v>0</v>
      </c>
      <c r="L49" s="379" t="n">
        <v>0</v>
      </c>
      <c r="M49" s="379" t="n">
        <v>0</v>
      </c>
      <c r="N49" s="379" t="n">
        <v>0</v>
      </c>
      <c r="O49" s="379" t="n">
        <v>0</v>
      </c>
      <c r="P49" s="379" t="n">
        <v>0</v>
      </c>
      <c r="Q49" s="379" t="n">
        <v>0</v>
      </c>
      <c r="R49" s="510" t="n">
        <f aca="false">($W$4*(SUM(D49:Q49)))</f>
        <v>0</v>
      </c>
      <c r="S49" s="379" t="n">
        <v>0</v>
      </c>
      <c r="T49" s="379" t="n">
        <v>0</v>
      </c>
      <c r="U49" s="379" t="n">
        <v>0</v>
      </c>
      <c r="V49" s="379" t="n">
        <v>0</v>
      </c>
      <c r="W49" s="379" t="n">
        <v>0</v>
      </c>
      <c r="X49" s="379" t="n">
        <v>0</v>
      </c>
      <c r="Y49" s="379" t="n">
        <v>0</v>
      </c>
      <c r="Z49" s="379" t="n">
        <v>0</v>
      </c>
      <c r="AA49" s="379" t="n">
        <v>0</v>
      </c>
      <c r="AB49" s="379" t="n">
        <v>0</v>
      </c>
      <c r="AC49" s="379" t="n">
        <v>0</v>
      </c>
      <c r="AD49" s="379" t="n">
        <v>0</v>
      </c>
      <c r="AE49" s="379" t="n">
        <v>0</v>
      </c>
      <c r="AF49" s="379" t="n">
        <v>0</v>
      </c>
      <c r="AG49" s="520"/>
      <c r="AH49" s="520"/>
      <c r="AI49" s="237"/>
      <c r="AJ49" s="237"/>
    </row>
    <row r="50" customFormat="false" ht="27.75" hidden="false" customHeight="true" outlineLevel="0" collapsed="false">
      <c r="A50" s="820"/>
      <c r="B50" s="820"/>
      <c r="C50" s="380" t="n">
        <f aca="false">A26</f>
        <v>0</v>
      </c>
      <c r="D50" s="380" t="n">
        <v>0</v>
      </c>
      <c r="E50" s="380" t="n">
        <v>0</v>
      </c>
      <c r="F50" s="380" t="n">
        <v>0</v>
      </c>
      <c r="G50" s="380" t="n">
        <v>0</v>
      </c>
      <c r="H50" s="380" t="n">
        <v>0</v>
      </c>
      <c r="I50" s="380" t="n">
        <v>0</v>
      </c>
      <c r="J50" s="380" t="n">
        <v>0</v>
      </c>
      <c r="K50" s="380" t="n">
        <v>0</v>
      </c>
      <c r="L50" s="380" t="n">
        <v>0</v>
      </c>
      <c r="M50" s="380" t="n">
        <v>0</v>
      </c>
      <c r="N50" s="380" t="n">
        <v>0</v>
      </c>
      <c r="O50" s="380" t="n">
        <v>0</v>
      </c>
      <c r="P50" s="380" t="n">
        <v>0</v>
      </c>
      <c r="Q50" s="380" t="n">
        <v>0</v>
      </c>
      <c r="R50" s="511" t="n">
        <f aca="false">($W$4*(SUM(D50:Q50)))</f>
        <v>0</v>
      </c>
      <c r="S50" s="380" t="n">
        <v>0</v>
      </c>
      <c r="T50" s="380" t="n">
        <v>0</v>
      </c>
      <c r="U50" s="380" t="n">
        <v>0</v>
      </c>
      <c r="V50" s="380" t="n">
        <v>0</v>
      </c>
      <c r="W50" s="380" t="n">
        <v>0</v>
      </c>
      <c r="X50" s="380" t="n">
        <v>0</v>
      </c>
      <c r="Y50" s="380" t="n">
        <v>0</v>
      </c>
      <c r="Z50" s="380" t="n">
        <v>0</v>
      </c>
      <c r="AA50" s="380" t="n">
        <v>0</v>
      </c>
      <c r="AB50" s="380" t="n">
        <v>0</v>
      </c>
      <c r="AC50" s="380" t="n">
        <v>0</v>
      </c>
      <c r="AD50" s="380" t="n">
        <v>0</v>
      </c>
      <c r="AE50" s="380" t="n">
        <v>0</v>
      </c>
      <c r="AF50" s="380" t="n">
        <v>0</v>
      </c>
      <c r="AG50" s="520"/>
      <c r="AH50" s="520"/>
      <c r="AI50" s="237"/>
      <c r="AJ50" s="237"/>
    </row>
    <row r="51" customFormat="false" ht="27.75" hidden="false" customHeight="true" outlineLevel="0" collapsed="false">
      <c r="A51" s="820"/>
      <c r="B51" s="820"/>
      <c r="C51" s="379" t="n">
        <f aca="false">A27</f>
        <v>0</v>
      </c>
      <c r="D51" s="379" t="n">
        <v>0</v>
      </c>
      <c r="E51" s="379" t="n">
        <v>0</v>
      </c>
      <c r="F51" s="379" t="n">
        <v>0</v>
      </c>
      <c r="G51" s="379" t="n">
        <v>0</v>
      </c>
      <c r="H51" s="379" t="n">
        <v>0</v>
      </c>
      <c r="I51" s="379" t="n">
        <v>0</v>
      </c>
      <c r="J51" s="379" t="n">
        <v>0</v>
      </c>
      <c r="K51" s="379" t="n">
        <v>0</v>
      </c>
      <c r="L51" s="379" t="n">
        <v>0</v>
      </c>
      <c r="M51" s="379" t="n">
        <v>0</v>
      </c>
      <c r="N51" s="379" t="n">
        <v>0</v>
      </c>
      <c r="O51" s="379" t="n">
        <v>0</v>
      </c>
      <c r="P51" s="379" t="n">
        <v>0</v>
      </c>
      <c r="Q51" s="379" t="n">
        <v>0</v>
      </c>
      <c r="R51" s="510" t="n">
        <f aca="false">($W$4*(SUM(D51:Q51)))</f>
        <v>0</v>
      </c>
      <c r="S51" s="379" t="n">
        <v>0</v>
      </c>
      <c r="T51" s="379" t="n">
        <v>0</v>
      </c>
      <c r="U51" s="379" t="n">
        <v>0</v>
      </c>
      <c r="V51" s="379" t="n">
        <v>0</v>
      </c>
      <c r="W51" s="379" t="n">
        <v>0</v>
      </c>
      <c r="X51" s="379" t="n">
        <v>0</v>
      </c>
      <c r="Y51" s="379" t="n">
        <v>0</v>
      </c>
      <c r="Z51" s="379" t="n">
        <v>0</v>
      </c>
      <c r="AA51" s="379" t="n">
        <v>0</v>
      </c>
      <c r="AB51" s="379" t="n">
        <v>0</v>
      </c>
      <c r="AC51" s="379" t="n">
        <v>0</v>
      </c>
      <c r="AD51" s="379" t="n">
        <v>0</v>
      </c>
      <c r="AE51" s="379" t="n">
        <v>0</v>
      </c>
      <c r="AF51" s="379" t="n">
        <v>0</v>
      </c>
      <c r="AG51" s="520"/>
      <c r="AH51" s="520"/>
      <c r="AI51" s="237"/>
      <c r="AJ51" s="237"/>
    </row>
    <row r="52" customFormat="false" ht="27.75" hidden="false" customHeight="true" outlineLevel="0" collapsed="false">
      <c r="A52" s="820"/>
      <c r="B52" s="820"/>
      <c r="C52" s="380" t="n">
        <f aca="false">A28</f>
        <v>0</v>
      </c>
      <c r="D52" s="380" t="n">
        <v>0</v>
      </c>
      <c r="E52" s="380" t="n">
        <v>0</v>
      </c>
      <c r="F52" s="380" t="n">
        <v>0</v>
      </c>
      <c r="G52" s="380" t="n">
        <v>0</v>
      </c>
      <c r="H52" s="380" t="n">
        <v>0</v>
      </c>
      <c r="I52" s="380" t="n">
        <v>0</v>
      </c>
      <c r="J52" s="380" t="n">
        <v>0</v>
      </c>
      <c r="K52" s="380" t="n">
        <v>0</v>
      </c>
      <c r="L52" s="380" t="n">
        <v>0</v>
      </c>
      <c r="M52" s="380" t="n">
        <v>0</v>
      </c>
      <c r="N52" s="380" t="n">
        <v>0</v>
      </c>
      <c r="O52" s="380" t="n">
        <v>0</v>
      </c>
      <c r="P52" s="380" t="n">
        <v>0</v>
      </c>
      <c r="Q52" s="380" t="n">
        <v>0</v>
      </c>
      <c r="R52" s="511" t="n">
        <f aca="false">($W$4*(SUM(D52:Q52)))</f>
        <v>0</v>
      </c>
      <c r="S52" s="380" t="n">
        <v>0</v>
      </c>
      <c r="T52" s="380" t="n">
        <v>0</v>
      </c>
      <c r="U52" s="380" t="n">
        <v>0</v>
      </c>
      <c r="V52" s="380" t="n">
        <v>0</v>
      </c>
      <c r="W52" s="380" t="n">
        <v>0</v>
      </c>
      <c r="X52" s="380" t="n">
        <v>0</v>
      </c>
      <c r="Y52" s="380" t="n">
        <v>0</v>
      </c>
      <c r="Z52" s="380" t="n">
        <v>0</v>
      </c>
      <c r="AA52" s="380" t="n">
        <v>0</v>
      </c>
      <c r="AB52" s="380" t="n">
        <v>0</v>
      </c>
      <c r="AC52" s="380" t="n">
        <v>0</v>
      </c>
      <c r="AD52" s="380" t="n">
        <v>0</v>
      </c>
      <c r="AE52" s="380" t="n">
        <v>0</v>
      </c>
      <c r="AF52" s="380" t="n">
        <v>0</v>
      </c>
      <c r="AG52" s="520"/>
      <c r="AH52" s="520"/>
      <c r="AI52" s="237"/>
      <c r="AJ52" s="237"/>
    </row>
    <row r="53" customFormat="false" ht="27.75" hidden="false" customHeight="true" outlineLevel="0" collapsed="false">
      <c r="A53" s="820"/>
      <c r="B53" s="820"/>
      <c r="C53" s="379" t="n">
        <f aca="false">A29</f>
        <v>0</v>
      </c>
      <c r="D53" s="379" t="n">
        <v>0</v>
      </c>
      <c r="E53" s="379" t="n">
        <v>0</v>
      </c>
      <c r="F53" s="379" t="n">
        <v>0</v>
      </c>
      <c r="G53" s="379" t="n">
        <v>0</v>
      </c>
      <c r="H53" s="379" t="n">
        <v>0</v>
      </c>
      <c r="I53" s="379" t="n">
        <v>0</v>
      </c>
      <c r="J53" s="379" t="n">
        <v>0</v>
      </c>
      <c r="K53" s="379" t="n">
        <v>0</v>
      </c>
      <c r="L53" s="379" t="n">
        <v>0</v>
      </c>
      <c r="M53" s="379" t="n">
        <v>0</v>
      </c>
      <c r="N53" s="379" t="n">
        <v>0</v>
      </c>
      <c r="O53" s="379" t="n">
        <v>0</v>
      </c>
      <c r="P53" s="379" t="n">
        <v>0</v>
      </c>
      <c r="Q53" s="379" t="n">
        <v>0</v>
      </c>
      <c r="R53" s="510" t="n">
        <f aca="false">($W$4*(SUM(D53:Q53)))</f>
        <v>0</v>
      </c>
      <c r="S53" s="379" t="n">
        <v>0</v>
      </c>
      <c r="T53" s="379" t="n">
        <v>0</v>
      </c>
      <c r="U53" s="379" t="n">
        <v>0</v>
      </c>
      <c r="V53" s="379" t="n">
        <v>0</v>
      </c>
      <c r="W53" s="379" t="n">
        <v>0</v>
      </c>
      <c r="X53" s="379" t="n">
        <v>0</v>
      </c>
      <c r="Y53" s="379" t="n">
        <v>0</v>
      </c>
      <c r="Z53" s="379" t="n">
        <v>0</v>
      </c>
      <c r="AA53" s="379" t="n">
        <v>0</v>
      </c>
      <c r="AB53" s="379" t="n">
        <v>0</v>
      </c>
      <c r="AC53" s="379" t="n">
        <v>0</v>
      </c>
      <c r="AD53" s="379" t="n">
        <v>0</v>
      </c>
      <c r="AE53" s="379" t="n">
        <v>0</v>
      </c>
      <c r="AF53" s="379" t="n">
        <v>0</v>
      </c>
      <c r="AG53" s="520"/>
      <c r="AH53" s="520"/>
      <c r="AI53" s="237"/>
      <c r="AJ53" s="237"/>
      <c r="AMH53" s="223"/>
      <c r="AMI53" s="223"/>
      <c r="AMJ53" s="223"/>
    </row>
    <row r="54" customFormat="false" ht="27.75" hidden="false" customHeight="true" outlineLevel="0" collapsed="false">
      <c r="A54" s="820"/>
      <c r="B54" s="820"/>
      <c r="C54" s="380" t="n">
        <f aca="false">A30</f>
        <v>0</v>
      </c>
      <c r="D54" s="380" t="n">
        <v>0</v>
      </c>
      <c r="E54" s="380" t="n">
        <v>0</v>
      </c>
      <c r="F54" s="380" t="n">
        <v>0</v>
      </c>
      <c r="G54" s="380" t="n">
        <v>0</v>
      </c>
      <c r="H54" s="380" t="n">
        <v>0</v>
      </c>
      <c r="I54" s="380" t="n">
        <v>0</v>
      </c>
      <c r="J54" s="380" t="n">
        <v>0</v>
      </c>
      <c r="K54" s="380" t="n">
        <v>0</v>
      </c>
      <c r="L54" s="380" t="n">
        <v>0</v>
      </c>
      <c r="M54" s="380" t="n">
        <v>0</v>
      </c>
      <c r="N54" s="380" t="n">
        <v>0</v>
      </c>
      <c r="O54" s="380" t="n">
        <v>0</v>
      </c>
      <c r="P54" s="380" t="n">
        <v>0</v>
      </c>
      <c r="Q54" s="380" t="n">
        <v>0</v>
      </c>
      <c r="R54" s="580" t="n">
        <f aca="false">($W$4*(SUM(D54:Q54)))</f>
        <v>0</v>
      </c>
      <c r="S54" s="380" t="n">
        <v>0</v>
      </c>
      <c r="T54" s="380" t="n">
        <v>0</v>
      </c>
      <c r="U54" s="380" t="n">
        <v>0</v>
      </c>
      <c r="V54" s="380" t="n">
        <v>0</v>
      </c>
      <c r="W54" s="380" t="n">
        <v>0</v>
      </c>
      <c r="X54" s="380" t="n">
        <v>0</v>
      </c>
      <c r="Y54" s="380" t="n">
        <v>0</v>
      </c>
      <c r="Z54" s="380" t="n">
        <v>0</v>
      </c>
      <c r="AA54" s="380" t="n">
        <v>0</v>
      </c>
      <c r="AB54" s="380" t="n">
        <v>0</v>
      </c>
      <c r="AC54" s="380" t="n">
        <v>0</v>
      </c>
      <c r="AD54" s="380" t="n">
        <v>0</v>
      </c>
      <c r="AE54" s="380" t="n">
        <v>0</v>
      </c>
      <c r="AF54" s="380" t="n">
        <v>0</v>
      </c>
      <c r="AG54" s="520"/>
      <c r="AH54" s="520"/>
      <c r="AI54" s="237"/>
      <c r="AJ54" s="237"/>
      <c r="AMH54" s="223"/>
      <c r="AMI54" s="223"/>
      <c r="AMJ54" s="223"/>
    </row>
    <row r="55" s="223" customFormat="true" ht="55.5" hidden="false" customHeight="true" outlineLevel="0" collapsed="false">
      <c r="A55" s="245" t="s">
        <v>837</v>
      </c>
      <c r="B55" s="245"/>
      <c r="C55" s="245"/>
      <c r="D55" s="241" t="n">
        <f aca="false">SUM(D33:D54)</f>
        <v>0</v>
      </c>
      <c r="E55" s="241" t="n">
        <f aca="false">SUM(E33:E54)</f>
        <v>0</v>
      </c>
      <c r="F55" s="241" t="n">
        <f aca="false">SUM(F33:F54)</f>
        <v>0</v>
      </c>
      <c r="G55" s="241" t="n">
        <f aca="false">SUM(G33:G54)</f>
        <v>0</v>
      </c>
      <c r="H55" s="241" t="n">
        <f aca="false">SUM(H33:H54)</f>
        <v>0</v>
      </c>
      <c r="I55" s="241" t="n">
        <f aca="false">SUM(I33:I54)</f>
        <v>0</v>
      </c>
      <c r="J55" s="241" t="n">
        <f aca="false">SUM(J33:J54)</f>
        <v>0</v>
      </c>
      <c r="K55" s="241" t="n">
        <f aca="false">SUM(K33:K54)</f>
        <v>0</v>
      </c>
      <c r="L55" s="241" t="n">
        <f aca="false">SUM(L33:L54)</f>
        <v>0</v>
      </c>
      <c r="M55" s="241" t="n">
        <f aca="false">SUM(M33:M54)</f>
        <v>0</v>
      </c>
      <c r="N55" s="241" t="n">
        <f aca="false">SUM(N33:N54)</f>
        <v>0</v>
      </c>
      <c r="O55" s="241" t="n">
        <f aca="false">SUM(O33:O54)</f>
        <v>0</v>
      </c>
      <c r="P55" s="241" t="n">
        <f aca="false">SUM(P33:P54)</f>
        <v>0</v>
      </c>
      <c r="Q55" s="241" t="n">
        <f aca="false">SUM(Q33:Q54)</f>
        <v>0</v>
      </c>
      <c r="R55" s="824" t="n">
        <f aca="false">SUM(D55:Q55)</f>
        <v>0</v>
      </c>
      <c r="S55" s="241" t="n">
        <f aca="false">SUM(S33:S54)</f>
        <v>0</v>
      </c>
      <c r="T55" s="241" t="n">
        <f aca="false">SUM(T33:T54)</f>
        <v>0</v>
      </c>
      <c r="U55" s="241" t="n">
        <f aca="false">SUM(U33:U54)</f>
        <v>0</v>
      </c>
      <c r="V55" s="241" t="n">
        <f aca="false">SUM(V33:V54)</f>
        <v>0</v>
      </c>
      <c r="W55" s="241" t="n">
        <f aca="false">SUM(W33:W54)</f>
        <v>0</v>
      </c>
      <c r="X55" s="241" t="n">
        <f aca="false">SUM(X33:X54)</f>
        <v>0</v>
      </c>
      <c r="Y55" s="241" t="n">
        <f aca="false">SUM(Y33:Y54)</f>
        <v>0</v>
      </c>
      <c r="Z55" s="241" t="n">
        <f aca="false">SUM(Z33:Z54)</f>
        <v>0</v>
      </c>
      <c r="AA55" s="241" t="n">
        <f aca="false">SUM(AA33:AA54)</f>
        <v>0</v>
      </c>
      <c r="AB55" s="241" t="n">
        <f aca="false">SUM(AB33:AB54)</f>
        <v>0</v>
      </c>
      <c r="AC55" s="241" t="n">
        <f aca="false">SUM(AC33:AC54)</f>
        <v>0</v>
      </c>
      <c r="AD55" s="241" t="n">
        <f aca="false">SUM(AD33:AD54)</f>
        <v>0</v>
      </c>
      <c r="AE55" s="241" t="n">
        <f aca="false">SUM(AE33:AE54)</f>
        <v>0</v>
      </c>
      <c r="AF55" s="241" t="n">
        <f aca="false">SUM(AF33:AF54)</f>
        <v>0</v>
      </c>
      <c r="AG55" s="382" t="s">
        <v>839</v>
      </c>
      <c r="AH55" s="382"/>
      <c r="AI55" s="676"/>
      <c r="AJ55" s="676"/>
      <c r="AMI55" s="0"/>
      <c r="AMJ55" s="0"/>
    </row>
    <row r="56" s="223" customFormat="true" ht="55.5" hidden="false" customHeight="true" outlineLevel="0" collapsed="false">
      <c r="A56" s="245" t="s">
        <v>840</v>
      </c>
      <c r="B56" s="245"/>
      <c r="C56" s="245"/>
      <c r="D56" s="246" t="str">
        <f aca="false">IF(D31&gt;0,D55/D31,"")</f>
        <v/>
      </c>
      <c r="E56" s="246"/>
      <c r="F56" s="246" t="str">
        <f aca="false">IF(F31&gt;0,F55/F31,"")</f>
        <v/>
      </c>
      <c r="G56" s="246" t="str">
        <f aca="false">IF(G31&gt;0,G55/G31,"")</f>
        <v/>
      </c>
      <c r="H56" s="246" t="str">
        <f aca="false">IF(H31&gt;0,H55/H31,"")</f>
        <v/>
      </c>
      <c r="I56" s="246" t="str">
        <f aca="false">IF(I31&gt;0,I55/I31,"")</f>
        <v/>
      </c>
      <c r="J56" s="246" t="str">
        <f aca="false">IF(J31&gt;0,J55/J31,"")</f>
        <v/>
      </c>
      <c r="K56" s="246"/>
      <c r="L56" s="246" t="str">
        <f aca="false">IF(L31&gt;0,L55/L31,"")</f>
        <v/>
      </c>
      <c r="M56" s="246" t="str">
        <f aca="false">IF(M31&gt;0,M55/M31,"")</f>
        <v/>
      </c>
      <c r="N56" s="246" t="str">
        <f aca="false">IF(N31&gt;0,N55/N31,"")</f>
        <v/>
      </c>
      <c r="O56" s="246" t="str">
        <f aca="false">IF(O31&gt;0,O55/O31,"")</f>
        <v/>
      </c>
      <c r="P56" s="246" t="str">
        <f aca="false">IF(P31&gt;0,P55/P31,"")</f>
        <v/>
      </c>
      <c r="Q56" s="246" t="str">
        <f aca="false">IF(Q31&gt;0,Q55/Q31,"")</f>
        <v/>
      </c>
      <c r="R56" s="825" t="str">
        <f aca="false">IF(R31=0,"",R55/R31)</f>
        <v/>
      </c>
      <c r="S56" s="248" t="str">
        <f aca="false">IF(S31&gt;0,S55/S31,"")</f>
        <v/>
      </c>
      <c r="T56" s="248" t="str">
        <f aca="false">IF(T31&gt;0,T55/T31,"")</f>
        <v/>
      </c>
      <c r="U56" s="248" t="str">
        <f aca="false">IF(U31&gt;0,U55/U31,"")</f>
        <v/>
      </c>
      <c r="V56" s="248" t="str">
        <f aca="false">IF(V31&gt;0,V55/V31,"")</f>
        <v/>
      </c>
      <c r="W56" s="248" t="str">
        <f aca="false">IF(W31&gt;0,W55/W31,"")</f>
        <v/>
      </c>
      <c r="X56" s="248" t="str">
        <f aca="false">IF(X31&gt;0,X55/X31,"")</f>
        <v/>
      </c>
      <c r="Y56" s="248" t="str">
        <f aca="false">IF(Y31&gt;0,Y55/Y31,"")</f>
        <v/>
      </c>
      <c r="Z56" s="248" t="str">
        <f aca="false">IF(Z31&gt;0,Z55/Z31,"")</f>
        <v/>
      </c>
      <c r="AA56" s="248" t="str">
        <f aca="false">IF(AA31&gt;0,AA55/AA31,"")</f>
        <v/>
      </c>
      <c r="AB56" s="248" t="str">
        <f aca="false">IF(AB31&gt;0,AB55/AB31,"")</f>
        <v/>
      </c>
      <c r="AC56" s="248" t="str">
        <f aca="false">IF(AC31&gt;0,AC55/AC31,"")</f>
        <v/>
      </c>
      <c r="AD56" s="248" t="str">
        <f aca="false">IF(AD31&gt;0,AD55/AD31,"")</f>
        <v/>
      </c>
      <c r="AE56" s="383" t="str">
        <f aca="false">IF(AE31&gt;0,AE55/AE31,"")</f>
        <v/>
      </c>
      <c r="AF56" s="248" t="str">
        <f aca="false">IF(AF31&gt;0,AF55/AF31,"")</f>
        <v/>
      </c>
      <c r="AG56" s="249" t="str">
        <f aca="false">IF(OR(C31=0,C31=""),"",R31/C31)</f>
        <v/>
      </c>
      <c r="AH56" s="249"/>
      <c r="AI56" s="250"/>
      <c r="AJ56" s="250"/>
      <c r="AMI56" s="0"/>
      <c r="AMJ56" s="0"/>
    </row>
    <row r="57" customFormat="false" ht="55.5" hidden="false" customHeight="true" outlineLevel="0" collapsed="false">
      <c r="A57" s="515" t="s">
        <v>841</v>
      </c>
      <c r="B57" s="515"/>
      <c r="C57" s="515"/>
      <c r="D57" s="521" t="n">
        <f aca="false">($W$4*R55)</f>
        <v>0</v>
      </c>
      <c r="E57" s="521"/>
      <c r="F57" s="521"/>
      <c r="G57" s="521"/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S57" s="205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205"/>
      <c r="AE57" s="205"/>
      <c r="AF57" s="253" t="n">
        <f aca="false">SUM(S55:AF55)</f>
        <v>0</v>
      </c>
      <c r="AG57" s="249"/>
      <c r="AH57" s="249"/>
      <c r="AI57" s="254"/>
      <c r="AJ57" s="254"/>
    </row>
    <row r="58" customFormat="false" ht="12.75" hidden="false" customHeight="true" outlineLevel="0" collapsed="false"/>
    <row r="59" customFormat="false" ht="44.25" hidden="false" customHeight="true" outlineLevel="0" collapsed="false">
      <c r="A59" s="747" t="s">
        <v>842</v>
      </c>
      <c r="B59" s="747" t="s">
        <v>843</v>
      </c>
      <c r="C59" s="747"/>
      <c r="D59" s="747"/>
      <c r="E59" s="747"/>
      <c r="F59" s="747"/>
      <c r="G59" s="747"/>
      <c r="H59" s="747"/>
      <c r="I59" s="747"/>
      <c r="J59" s="747"/>
      <c r="K59" s="747"/>
      <c r="L59" s="256" t="s">
        <v>844</v>
      </c>
      <c r="M59" s="256"/>
      <c r="N59" s="256"/>
      <c r="O59" s="256"/>
      <c r="P59" s="256"/>
      <c r="Q59" s="256"/>
      <c r="R59" s="256"/>
      <c r="S59" s="747" t="s">
        <v>845</v>
      </c>
      <c r="T59" s="747"/>
      <c r="U59" s="747"/>
      <c r="V59" s="747"/>
      <c r="W59" s="747"/>
      <c r="X59" s="747"/>
      <c r="Y59" s="747"/>
      <c r="Z59" s="747"/>
      <c r="AA59" s="747"/>
      <c r="AB59" s="747"/>
      <c r="AC59" s="747"/>
      <c r="AD59" s="748" t="s">
        <v>846</v>
      </c>
      <c r="AE59" s="749"/>
      <c r="AF59" s="750"/>
      <c r="AG59" s="751"/>
      <c r="AH59" s="752"/>
      <c r="AI59" s="753" t="s">
        <v>847</v>
      </c>
      <c r="AJ59" s="571" t="s">
        <v>848</v>
      </c>
    </row>
    <row r="60" customFormat="false" ht="38.25" hidden="false" customHeight="true" outlineLevel="0" collapsed="false">
      <c r="A60" s="826" t="n">
        <v>1</v>
      </c>
      <c r="B60" s="827"/>
      <c r="C60" s="827"/>
      <c r="D60" s="827"/>
      <c r="E60" s="827"/>
      <c r="F60" s="827"/>
      <c r="G60" s="827"/>
      <c r="H60" s="827"/>
      <c r="I60" s="827"/>
      <c r="J60" s="827"/>
      <c r="K60" s="827"/>
      <c r="L60" s="828" t="s">
        <v>849</v>
      </c>
      <c r="M60" s="828"/>
      <c r="N60" s="828"/>
      <c r="O60" s="828"/>
      <c r="P60" s="828"/>
      <c r="Q60" s="828"/>
      <c r="R60" s="828"/>
      <c r="S60" s="829"/>
      <c r="T60" s="829"/>
      <c r="U60" s="829"/>
      <c r="V60" s="829"/>
      <c r="W60" s="829"/>
      <c r="X60" s="829"/>
      <c r="Y60" s="829"/>
      <c r="Z60" s="829"/>
      <c r="AA60" s="829"/>
      <c r="AB60" s="829"/>
      <c r="AC60" s="829"/>
      <c r="AD60" s="757"/>
      <c r="AG60" s="758"/>
      <c r="AH60" s="759"/>
      <c r="AI60" s="830" t="str">
        <f aca="false">Cha!E41</f>
        <v>Resurtido</v>
      </c>
      <c r="AJ60" s="831" t="str">
        <f aca="false">Cha!F41</f>
        <v>-</v>
      </c>
    </row>
    <row r="61" customFormat="false" ht="18.75" hidden="false" customHeight="true" outlineLevel="0" collapsed="false">
      <c r="A61" s="832" t="n">
        <v>2</v>
      </c>
      <c r="B61" s="832"/>
      <c r="C61" s="832"/>
      <c r="D61" s="832"/>
      <c r="E61" s="832"/>
      <c r="F61" s="832"/>
      <c r="G61" s="832"/>
      <c r="H61" s="832"/>
      <c r="I61" s="832"/>
      <c r="J61" s="832"/>
      <c r="K61" s="832"/>
      <c r="L61" s="828"/>
      <c r="M61" s="828"/>
      <c r="N61" s="828"/>
      <c r="O61" s="828"/>
      <c r="P61" s="828"/>
      <c r="Q61" s="828"/>
      <c r="R61" s="828"/>
      <c r="S61" s="833"/>
      <c r="T61" s="833"/>
      <c r="U61" s="833"/>
      <c r="V61" s="833"/>
      <c r="W61" s="833"/>
      <c r="X61" s="833"/>
      <c r="Y61" s="833"/>
      <c r="Z61" s="833"/>
      <c r="AA61" s="833"/>
      <c r="AB61" s="833"/>
      <c r="AC61" s="833"/>
      <c r="AD61" s="298"/>
      <c r="AG61" s="299"/>
      <c r="AH61" s="300"/>
      <c r="AI61" s="834" t="str">
        <f aca="false">Cha!E42</f>
        <v>Auxiliar de Zona DEN</v>
      </c>
      <c r="AJ61" s="835" t="str">
        <f aca="false">Cha!F42</f>
        <v>-</v>
      </c>
    </row>
    <row r="62" customFormat="false" ht="18.75" hidden="false" customHeight="true" outlineLevel="0" collapsed="false">
      <c r="A62" s="826" t="n">
        <v>3</v>
      </c>
      <c r="B62" s="827"/>
      <c r="C62" s="827"/>
      <c r="D62" s="827"/>
      <c r="E62" s="827"/>
      <c r="F62" s="827"/>
      <c r="G62" s="827"/>
      <c r="H62" s="827"/>
      <c r="I62" s="827"/>
      <c r="J62" s="827"/>
      <c r="K62" s="827"/>
      <c r="L62" s="828"/>
      <c r="M62" s="828"/>
      <c r="N62" s="828"/>
      <c r="O62" s="828"/>
      <c r="P62" s="828"/>
      <c r="Q62" s="828"/>
      <c r="R62" s="828"/>
      <c r="S62" s="829"/>
      <c r="T62" s="829"/>
      <c r="U62" s="829"/>
      <c r="V62" s="829"/>
      <c r="W62" s="829"/>
      <c r="X62" s="829"/>
      <c r="Y62" s="829"/>
      <c r="Z62" s="829"/>
      <c r="AA62" s="829"/>
      <c r="AB62" s="829"/>
      <c r="AC62" s="829"/>
      <c r="AD62" s="757"/>
      <c r="AG62" s="758"/>
      <c r="AH62" s="759"/>
      <c r="AI62" s="830" t="str">
        <f aca="false">Cha!E43</f>
        <v>Cambios Operativo</v>
      </c>
      <c r="AJ62" s="831" t="str">
        <f aca="false">Cha!F43</f>
        <v>-</v>
      </c>
      <c r="AMH62" s="401"/>
      <c r="AMI62" s="401"/>
      <c r="AMJ62" s="401"/>
    </row>
    <row r="63" customFormat="false" ht="18.75" hidden="false" customHeight="true" outlineLevel="0" collapsed="false">
      <c r="A63" s="832" t="n">
        <v>4</v>
      </c>
      <c r="B63" s="832"/>
      <c r="C63" s="832"/>
      <c r="D63" s="832"/>
      <c r="E63" s="832"/>
      <c r="F63" s="832"/>
      <c r="G63" s="832"/>
      <c r="H63" s="832"/>
      <c r="I63" s="832"/>
      <c r="J63" s="832"/>
      <c r="K63" s="832"/>
      <c r="L63" s="828"/>
      <c r="M63" s="828"/>
      <c r="N63" s="828"/>
      <c r="O63" s="828"/>
      <c r="P63" s="828"/>
      <c r="Q63" s="828"/>
      <c r="R63" s="828"/>
      <c r="S63" s="833"/>
      <c r="T63" s="833"/>
      <c r="U63" s="833"/>
      <c r="V63" s="833"/>
      <c r="W63" s="833"/>
      <c r="X63" s="833"/>
      <c r="Y63" s="833"/>
      <c r="Z63" s="833"/>
      <c r="AA63" s="833"/>
      <c r="AB63" s="833"/>
      <c r="AC63" s="833"/>
      <c r="AD63" s="303"/>
      <c r="AE63" s="304"/>
      <c r="AF63" s="402"/>
      <c r="AG63" s="305"/>
      <c r="AH63" s="306"/>
      <c r="AI63" s="834" t="str">
        <f aca="false">Cha!E44</f>
        <v>Supervisor Calzado</v>
      </c>
      <c r="AJ63" s="835" t="str">
        <f aca="false">Cha!F44</f>
        <v>-</v>
      </c>
    </row>
    <row r="64" s="401" customFormat="true" ht="18.75" hidden="false" customHeight="true" outlineLevel="0" collapsed="false">
      <c r="A64" s="826" t="n">
        <v>5</v>
      </c>
      <c r="B64" s="827"/>
      <c r="C64" s="827"/>
      <c r="D64" s="827"/>
      <c r="E64" s="827"/>
      <c r="F64" s="827"/>
      <c r="G64" s="827"/>
      <c r="H64" s="827"/>
      <c r="I64" s="827"/>
      <c r="J64" s="827"/>
      <c r="K64" s="827"/>
      <c r="L64" s="836" t="s">
        <v>850</v>
      </c>
      <c r="M64" s="836"/>
      <c r="N64" s="836"/>
      <c r="O64" s="836"/>
      <c r="P64" s="836"/>
      <c r="Q64" s="836"/>
      <c r="R64" s="836"/>
      <c r="S64" s="829"/>
      <c r="T64" s="829"/>
      <c r="U64" s="829"/>
      <c r="V64" s="829"/>
      <c r="W64" s="829"/>
      <c r="X64" s="829"/>
      <c r="Y64" s="829"/>
      <c r="Z64" s="829"/>
      <c r="AA64" s="829"/>
      <c r="AB64" s="829"/>
      <c r="AC64" s="829"/>
      <c r="AD64" s="748" t="s">
        <v>851</v>
      </c>
      <c r="AE64" s="749"/>
      <c r="AF64" s="762"/>
      <c r="AG64" s="751"/>
      <c r="AH64" s="752"/>
      <c r="AI64" s="830" t="str">
        <f aca="false">Cha!E45</f>
        <v>Imagen</v>
      </c>
      <c r="AJ64" s="831" t="str">
        <f aca="false">Cha!F45</f>
        <v>-</v>
      </c>
      <c r="AMI64" s="0"/>
      <c r="AMJ64" s="0"/>
    </row>
    <row r="65" customFormat="false" ht="18.75" hidden="false" customHeight="true" outlineLevel="0" collapsed="false">
      <c r="A65" s="832" t="n">
        <v>6</v>
      </c>
      <c r="B65" s="832"/>
      <c r="C65" s="832"/>
      <c r="D65" s="832"/>
      <c r="E65" s="832"/>
      <c r="F65" s="832"/>
      <c r="G65" s="832"/>
      <c r="H65" s="832"/>
      <c r="I65" s="832"/>
      <c r="J65" s="832"/>
      <c r="K65" s="832"/>
      <c r="L65" s="836"/>
      <c r="M65" s="836"/>
      <c r="N65" s="836"/>
      <c r="O65" s="836"/>
      <c r="P65" s="836"/>
      <c r="Q65" s="836"/>
      <c r="R65" s="836"/>
      <c r="S65" s="833"/>
      <c r="T65" s="833"/>
      <c r="U65" s="833"/>
      <c r="V65" s="833"/>
      <c r="W65" s="833"/>
      <c r="X65" s="833"/>
      <c r="Y65" s="833"/>
      <c r="Z65" s="833"/>
      <c r="AA65" s="833"/>
      <c r="AB65" s="833"/>
      <c r="AC65" s="833"/>
      <c r="AD65" s="757"/>
      <c r="AG65" s="758"/>
      <c r="AH65" s="759"/>
      <c r="AI65" s="834" t="str">
        <f aca="false">Cha!E46</f>
        <v>Recibo</v>
      </c>
      <c r="AJ65" s="835" t="str">
        <f aca="false">Cha!F46</f>
        <v>-</v>
      </c>
    </row>
    <row r="66" customFormat="false" ht="18.75" hidden="false" customHeight="true" outlineLevel="0" collapsed="false">
      <c r="A66" s="826" t="n">
        <v>7</v>
      </c>
      <c r="B66" s="827"/>
      <c r="C66" s="827"/>
      <c r="D66" s="827"/>
      <c r="E66" s="827"/>
      <c r="F66" s="827"/>
      <c r="G66" s="827"/>
      <c r="H66" s="827"/>
      <c r="I66" s="827"/>
      <c r="J66" s="827"/>
      <c r="K66" s="827"/>
      <c r="L66" s="836"/>
      <c r="M66" s="836"/>
      <c r="N66" s="836"/>
      <c r="O66" s="836"/>
      <c r="P66" s="836"/>
      <c r="Q66" s="836"/>
      <c r="R66" s="836"/>
      <c r="S66" s="829"/>
      <c r="T66" s="829"/>
      <c r="U66" s="829"/>
      <c r="V66" s="829"/>
      <c r="W66" s="829"/>
      <c r="X66" s="829"/>
      <c r="Y66" s="829"/>
      <c r="Z66" s="829"/>
      <c r="AA66" s="829"/>
      <c r="AB66" s="829"/>
      <c r="AC66" s="829"/>
      <c r="AD66" s="298"/>
      <c r="AG66" s="299"/>
      <c r="AH66" s="300"/>
      <c r="AI66" s="830" t="str">
        <f aca="false">Cha!E47</f>
        <v>Sistemas</v>
      </c>
      <c r="AJ66" s="831" t="str">
        <f aca="false">Cha!F47</f>
        <v>-</v>
      </c>
    </row>
    <row r="67" customFormat="false" ht="18.75" hidden="false" customHeight="true" outlineLevel="0" collapsed="false">
      <c r="A67" s="832" t="n">
        <v>8</v>
      </c>
      <c r="B67" s="832"/>
      <c r="C67" s="832"/>
      <c r="D67" s="832"/>
      <c r="E67" s="832"/>
      <c r="F67" s="832"/>
      <c r="G67" s="832"/>
      <c r="H67" s="832"/>
      <c r="I67" s="832"/>
      <c r="J67" s="832"/>
      <c r="K67" s="832"/>
      <c r="L67" s="836"/>
      <c r="M67" s="836"/>
      <c r="N67" s="836"/>
      <c r="O67" s="836"/>
      <c r="P67" s="836"/>
      <c r="Q67" s="836"/>
      <c r="R67" s="836"/>
      <c r="S67" s="833"/>
      <c r="T67" s="833"/>
      <c r="U67" s="833"/>
      <c r="V67" s="833"/>
      <c r="W67" s="833"/>
      <c r="X67" s="833"/>
      <c r="Y67" s="833"/>
      <c r="Z67" s="833"/>
      <c r="AA67" s="833"/>
      <c r="AB67" s="833"/>
      <c r="AC67" s="833"/>
      <c r="AD67" s="298"/>
      <c r="AG67" s="299"/>
      <c r="AH67" s="300"/>
      <c r="AI67" s="834" t="str">
        <f aca="false">Cha!E48</f>
        <v>Indicadores</v>
      </c>
      <c r="AJ67" s="835" t="str">
        <f aca="false">Cha!F48</f>
        <v>-</v>
      </c>
    </row>
    <row r="68" customFormat="false" ht="18.75" hidden="false" customHeight="true" outlineLevel="0" collapsed="false">
      <c r="A68" s="826" t="n">
        <v>9</v>
      </c>
      <c r="B68" s="827"/>
      <c r="C68" s="827"/>
      <c r="D68" s="827"/>
      <c r="E68" s="827"/>
      <c r="F68" s="827"/>
      <c r="G68" s="827"/>
      <c r="H68" s="827"/>
      <c r="I68" s="827"/>
      <c r="J68" s="827"/>
      <c r="K68" s="827"/>
      <c r="L68" s="828" t="s">
        <v>852</v>
      </c>
      <c r="M68" s="828"/>
      <c r="N68" s="828"/>
      <c r="O68" s="828"/>
      <c r="P68" s="828"/>
      <c r="Q68" s="828"/>
      <c r="R68" s="828"/>
      <c r="S68" s="837"/>
      <c r="T68" s="837"/>
      <c r="U68" s="837"/>
      <c r="V68" s="837"/>
      <c r="W68" s="837"/>
      <c r="X68" s="837"/>
      <c r="Y68" s="837"/>
      <c r="Z68" s="837"/>
      <c r="AA68" s="837"/>
      <c r="AB68" s="837"/>
      <c r="AC68" s="837"/>
      <c r="AD68" s="303"/>
      <c r="AE68" s="304"/>
      <c r="AF68" s="402"/>
      <c r="AG68" s="305"/>
      <c r="AH68" s="306"/>
      <c r="AI68" s="765" t="s">
        <v>853</v>
      </c>
      <c r="AJ68" s="289" t="str">
        <f aca="false">IF(COUNT(AJ60:AJ67)&gt;0,AVERAGE(AJ60:AJ67),"-")</f>
        <v>-</v>
      </c>
    </row>
    <row r="69" customFormat="false" ht="18.75" hidden="false" customHeight="true" outlineLevel="0" collapsed="false">
      <c r="A69" s="832" t="n">
        <v>10</v>
      </c>
      <c r="B69" s="832"/>
      <c r="C69" s="832"/>
      <c r="D69" s="832"/>
      <c r="E69" s="832"/>
      <c r="F69" s="832"/>
      <c r="G69" s="832"/>
      <c r="H69" s="832"/>
      <c r="I69" s="832"/>
      <c r="J69" s="832"/>
      <c r="K69" s="832"/>
      <c r="L69" s="828"/>
      <c r="M69" s="828"/>
      <c r="N69" s="828"/>
      <c r="O69" s="828"/>
      <c r="P69" s="828"/>
      <c r="Q69" s="828"/>
      <c r="R69" s="828"/>
      <c r="S69" s="838"/>
      <c r="T69" s="838"/>
      <c r="U69" s="838"/>
      <c r="V69" s="838"/>
      <c r="W69" s="838"/>
      <c r="X69" s="838"/>
      <c r="Y69" s="838"/>
      <c r="Z69" s="838"/>
      <c r="AA69" s="838"/>
      <c r="AB69" s="838"/>
      <c r="AC69" s="838"/>
      <c r="AD69" s="748" t="s">
        <v>854</v>
      </c>
      <c r="AE69" s="749"/>
      <c r="AF69" s="750"/>
      <c r="AG69" s="751"/>
      <c r="AH69" s="752"/>
    </row>
    <row r="70" customFormat="false" ht="18.75" hidden="false" customHeight="true" outlineLevel="0" collapsed="false">
      <c r="A70" s="826" t="n">
        <v>11</v>
      </c>
      <c r="B70" s="827"/>
      <c r="C70" s="827"/>
      <c r="D70" s="827"/>
      <c r="E70" s="827"/>
      <c r="F70" s="827"/>
      <c r="G70" s="827"/>
      <c r="H70" s="827"/>
      <c r="I70" s="827"/>
      <c r="J70" s="827"/>
      <c r="K70" s="827"/>
      <c r="L70" s="828"/>
      <c r="M70" s="828"/>
      <c r="N70" s="828"/>
      <c r="O70" s="828"/>
      <c r="P70" s="828"/>
      <c r="Q70" s="828"/>
      <c r="R70" s="828"/>
      <c r="S70" s="837"/>
      <c r="T70" s="837"/>
      <c r="U70" s="837"/>
      <c r="V70" s="837"/>
      <c r="W70" s="837"/>
      <c r="X70" s="837"/>
      <c r="Y70" s="837"/>
      <c r="Z70" s="837"/>
      <c r="AA70" s="837"/>
      <c r="AB70" s="837"/>
      <c r="AC70" s="837"/>
      <c r="AD70" s="757"/>
      <c r="AG70" s="758"/>
      <c r="AH70" s="759"/>
      <c r="AI70" s="301" t="s">
        <v>856</v>
      </c>
      <c r="AJ70" s="301" t="s">
        <v>856</v>
      </c>
    </row>
    <row r="71" customFormat="false" ht="26.25" hidden="false" customHeight="true" outlineLevel="0" collapsed="false">
      <c r="A71" s="832" t="n">
        <v>12</v>
      </c>
      <c r="B71" s="832"/>
      <c r="C71" s="832"/>
      <c r="D71" s="832"/>
      <c r="E71" s="832"/>
      <c r="F71" s="832"/>
      <c r="G71" s="832"/>
      <c r="H71" s="832"/>
      <c r="I71" s="832"/>
      <c r="J71" s="832"/>
      <c r="K71" s="832"/>
      <c r="L71" s="828"/>
      <c r="M71" s="828"/>
      <c r="N71" s="828"/>
      <c r="O71" s="828"/>
      <c r="P71" s="828"/>
      <c r="Q71" s="828"/>
      <c r="R71" s="828"/>
      <c r="S71" s="838"/>
      <c r="T71" s="838"/>
      <c r="U71" s="838"/>
      <c r="V71" s="838"/>
      <c r="W71" s="838"/>
      <c r="X71" s="838"/>
      <c r="Y71" s="838"/>
      <c r="Z71" s="838"/>
      <c r="AA71" s="838"/>
      <c r="AB71" s="838"/>
      <c r="AC71" s="838"/>
      <c r="AD71" s="298"/>
      <c r="AG71" s="299"/>
      <c r="AH71" s="300"/>
      <c r="AI71" s="301" t="s">
        <v>856</v>
      </c>
      <c r="AJ71" s="301" t="s">
        <v>856</v>
      </c>
    </row>
    <row r="72" customFormat="false" ht="38.25" hidden="false" customHeight="true" outlineLevel="0" collapsed="false">
      <c r="A72" s="826" t="n">
        <v>13</v>
      </c>
      <c r="B72" s="827"/>
      <c r="C72" s="827"/>
      <c r="D72" s="827"/>
      <c r="E72" s="827"/>
      <c r="F72" s="827"/>
      <c r="G72" s="827"/>
      <c r="H72" s="827"/>
      <c r="I72" s="827"/>
      <c r="J72" s="827"/>
      <c r="K72" s="827"/>
      <c r="L72" s="839" t="s">
        <v>393</v>
      </c>
      <c r="M72" s="839"/>
      <c r="N72" s="839"/>
      <c r="O72" s="839"/>
      <c r="P72" s="839"/>
      <c r="Q72" s="839"/>
      <c r="R72" s="839"/>
      <c r="S72" s="829"/>
      <c r="T72" s="829"/>
      <c r="U72" s="829"/>
      <c r="V72" s="829"/>
      <c r="W72" s="829"/>
      <c r="X72" s="829"/>
      <c r="Y72" s="829"/>
      <c r="Z72" s="829"/>
      <c r="AA72" s="829"/>
      <c r="AB72" s="829"/>
      <c r="AC72" s="829"/>
      <c r="AD72" s="298"/>
      <c r="AG72" s="299"/>
      <c r="AH72" s="300"/>
      <c r="AI72" s="301" t="s">
        <v>856</v>
      </c>
      <c r="AJ72" s="301" t="s">
        <v>856</v>
      </c>
    </row>
    <row r="73" customFormat="false" ht="18.75" hidden="false" customHeight="true" outlineLevel="0" collapsed="false">
      <c r="A73" s="832" t="n">
        <v>14</v>
      </c>
      <c r="B73" s="832"/>
      <c r="C73" s="832"/>
      <c r="D73" s="832"/>
      <c r="E73" s="832"/>
      <c r="F73" s="832"/>
      <c r="G73" s="832"/>
      <c r="H73" s="832"/>
      <c r="I73" s="832"/>
      <c r="J73" s="832"/>
      <c r="K73" s="832"/>
      <c r="L73" s="828" t="s">
        <v>926</v>
      </c>
      <c r="M73" s="828"/>
      <c r="N73" s="828"/>
      <c r="O73" s="828"/>
      <c r="P73" s="828"/>
      <c r="Q73" s="828"/>
      <c r="R73" s="828"/>
      <c r="S73" s="838"/>
      <c r="T73" s="838"/>
      <c r="U73" s="838"/>
      <c r="V73" s="838"/>
      <c r="W73" s="838"/>
      <c r="X73" s="838"/>
      <c r="Y73" s="838"/>
      <c r="Z73" s="838"/>
      <c r="AA73" s="838"/>
      <c r="AB73" s="838"/>
      <c r="AC73" s="838"/>
      <c r="AD73" s="303"/>
      <c r="AE73" s="304"/>
      <c r="AF73" s="402"/>
      <c r="AG73" s="305"/>
      <c r="AH73" s="306"/>
      <c r="AI73" s="301" t="s">
        <v>856</v>
      </c>
      <c r="AJ73" s="301" t="s">
        <v>856</v>
      </c>
    </row>
    <row r="74" customFormat="false" ht="12.75" hidden="false" customHeight="true" outlineLevel="0" collapsed="false">
      <c r="A74" s="826" t="n">
        <v>15</v>
      </c>
      <c r="B74" s="827"/>
      <c r="C74" s="827"/>
      <c r="D74" s="827"/>
      <c r="E74" s="827"/>
      <c r="F74" s="827"/>
      <c r="G74" s="827"/>
      <c r="H74" s="827"/>
      <c r="I74" s="827"/>
      <c r="J74" s="827"/>
      <c r="K74" s="827"/>
      <c r="L74" s="828"/>
      <c r="M74" s="828"/>
      <c r="N74" s="828"/>
      <c r="O74" s="828"/>
      <c r="P74" s="828"/>
      <c r="Q74" s="828"/>
      <c r="R74" s="828"/>
      <c r="S74" s="837"/>
      <c r="T74" s="837"/>
      <c r="U74" s="837"/>
      <c r="V74" s="837"/>
      <c r="W74" s="837"/>
      <c r="X74" s="837"/>
      <c r="Y74" s="837"/>
      <c r="Z74" s="837"/>
      <c r="AA74" s="837"/>
      <c r="AB74" s="837"/>
      <c r="AC74" s="837"/>
      <c r="AD74" s="748" t="s">
        <v>855</v>
      </c>
      <c r="AE74" s="749"/>
      <c r="AF74" s="750"/>
      <c r="AG74" s="751"/>
      <c r="AH74" s="752"/>
      <c r="AI74" s="301" t="s">
        <v>856</v>
      </c>
      <c r="AJ74" s="301" t="s">
        <v>856</v>
      </c>
    </row>
    <row r="75" customFormat="false" ht="30.75" hidden="false" customHeight="true" outlineLevel="0" collapsed="false">
      <c r="A75" s="832" t="n">
        <v>16</v>
      </c>
      <c r="B75" s="832"/>
      <c r="C75" s="832"/>
      <c r="D75" s="832"/>
      <c r="E75" s="832"/>
      <c r="F75" s="832"/>
      <c r="G75" s="832"/>
      <c r="H75" s="832"/>
      <c r="I75" s="832"/>
      <c r="J75" s="832"/>
      <c r="K75" s="832"/>
      <c r="L75" s="828"/>
      <c r="M75" s="828"/>
      <c r="N75" s="828"/>
      <c r="O75" s="828"/>
      <c r="P75" s="828"/>
      <c r="Q75" s="828"/>
      <c r="R75" s="828"/>
      <c r="S75" s="838"/>
      <c r="T75" s="838"/>
      <c r="U75" s="838"/>
      <c r="V75" s="838"/>
      <c r="W75" s="838"/>
      <c r="X75" s="838"/>
      <c r="Y75" s="838"/>
      <c r="Z75" s="838"/>
      <c r="AA75" s="838"/>
      <c r="AB75" s="838"/>
      <c r="AC75" s="838"/>
      <c r="AD75" s="757"/>
      <c r="AG75" s="758"/>
      <c r="AH75" s="759"/>
      <c r="AI75" s="301" t="s">
        <v>856</v>
      </c>
      <c r="AJ75" s="301" t="s">
        <v>856</v>
      </c>
    </row>
    <row r="76" customFormat="false" ht="21" hidden="false" customHeight="false" outlineLevel="0" collapsed="false">
      <c r="A76" s="400"/>
      <c r="B76" s="400"/>
      <c r="C76" s="400"/>
      <c r="D76" s="400"/>
      <c r="E76" s="400"/>
      <c r="F76" s="400"/>
      <c r="G76" s="400"/>
      <c r="H76" s="840"/>
      <c r="I76" s="840"/>
      <c r="J76" s="400"/>
      <c r="K76" s="400"/>
      <c r="L76" s="400"/>
      <c r="M76" s="400"/>
      <c r="N76" s="400"/>
      <c r="O76" s="400"/>
      <c r="P76" s="400"/>
      <c r="Q76" s="400"/>
      <c r="AD76" s="298"/>
      <c r="AG76" s="299"/>
      <c r="AH76" s="300"/>
      <c r="AI76" s="255"/>
      <c r="AJ76" s="255"/>
    </row>
    <row r="77" customFormat="false" ht="21" hidden="false" customHeight="false" outlineLevel="0" collapsed="false">
      <c r="AD77" s="303"/>
      <c r="AE77" s="304"/>
      <c r="AF77" s="402"/>
      <c r="AG77" s="305"/>
      <c r="AH77" s="306"/>
      <c r="AI77" s="255"/>
      <c r="AJ77" s="255"/>
      <c r="AMH77" s="255"/>
      <c r="AMI77" s="255"/>
      <c r="AMJ77" s="255"/>
    </row>
    <row r="78" customFormat="false" ht="21" hidden="false" customHeight="false" outlineLevel="0" collapsed="false">
      <c r="AMH78" s="255"/>
      <c r="AMI78" s="255"/>
      <c r="AMJ78" s="255"/>
    </row>
    <row r="79" s="255" customFormat="true" ht="21" hidden="false" customHeight="false" outlineLevel="0" collapsed="false">
      <c r="A79" s="307" t="s">
        <v>857</v>
      </c>
    </row>
    <row r="80" s="255" customFormat="true" ht="21" hidden="false" customHeight="false" outlineLevel="0" collapsed="false"/>
    <row r="81" s="255" customFormat="true" ht="21" hidden="false" customHeight="false" outlineLevel="0" collapsed="false">
      <c r="A81" s="307"/>
      <c r="B81" s="307"/>
      <c r="C81" s="307"/>
      <c r="D81" s="308"/>
      <c r="E81" s="308"/>
      <c r="G81" s="308" t="s">
        <v>858</v>
      </c>
      <c r="H81" s="308"/>
      <c r="I81" s="308"/>
      <c r="J81" s="307"/>
      <c r="K81" s="307"/>
      <c r="L81" s="307"/>
      <c r="M81" s="307"/>
      <c r="N81" s="308"/>
      <c r="O81" s="308"/>
      <c r="P81" s="308"/>
      <c r="Q81" s="308"/>
      <c r="R81" s="307"/>
      <c r="S81" s="308" t="s">
        <v>859</v>
      </c>
      <c r="T81" s="307"/>
      <c r="U81" s="307"/>
      <c r="V81" s="307"/>
      <c r="W81" s="307"/>
      <c r="X81" s="307"/>
      <c r="Y81" s="307"/>
      <c r="Z81" s="307"/>
      <c r="AA81" s="307"/>
      <c r="AB81" s="307"/>
      <c r="AC81" s="310"/>
      <c r="AD81" s="310"/>
      <c r="AE81" s="310"/>
      <c r="AF81" s="307"/>
      <c r="AG81" s="308" t="s">
        <v>859</v>
      </c>
      <c r="AH81" s="308"/>
      <c r="AI81" s="308"/>
      <c r="AJ81" s="308"/>
      <c r="AMI81" s="0"/>
      <c r="AMJ81" s="0"/>
    </row>
    <row r="82" s="255" customFormat="true" ht="21" hidden="false" customHeight="false" outlineLevel="0" collapsed="false">
      <c r="B82" s="308" t="s">
        <v>377</v>
      </c>
      <c r="C82" s="307"/>
      <c r="D82" s="308"/>
      <c r="E82" s="308"/>
      <c r="G82" s="308" t="s">
        <v>860</v>
      </c>
      <c r="H82" s="308"/>
      <c r="I82" s="308"/>
      <c r="J82" s="307"/>
      <c r="K82" s="307"/>
      <c r="L82" s="307"/>
      <c r="M82" s="307"/>
      <c r="N82" s="308"/>
      <c r="O82" s="308"/>
      <c r="P82" s="308"/>
      <c r="Q82" s="308"/>
      <c r="R82" s="307"/>
      <c r="S82" s="308" t="s">
        <v>226</v>
      </c>
      <c r="T82" s="307"/>
      <c r="W82" s="307" t="s">
        <v>861</v>
      </c>
      <c r="AA82" s="307"/>
      <c r="AB82" s="311" t="s">
        <v>715</v>
      </c>
      <c r="AC82" s="311"/>
      <c r="AG82" s="308" t="s">
        <v>862</v>
      </c>
      <c r="AH82" s="308"/>
      <c r="AI82" s="308"/>
      <c r="AJ82" s="312" t="s">
        <v>863</v>
      </c>
      <c r="AMI82" s="0"/>
      <c r="AMJ82" s="0"/>
    </row>
  </sheetData>
  <mergeCells count="63">
    <mergeCell ref="A1:C3"/>
    <mergeCell ref="D1:AG3"/>
    <mergeCell ref="AH1:AJ1"/>
    <mergeCell ref="AH2:AJ2"/>
    <mergeCell ref="AH3:AJ3"/>
    <mergeCell ref="R4:U4"/>
    <mergeCell ref="AD4:AF4"/>
    <mergeCell ref="AG4:AH4"/>
    <mergeCell ref="AI4:AJ4"/>
    <mergeCell ref="R5:U5"/>
    <mergeCell ref="R6:U6"/>
    <mergeCell ref="D7:R7"/>
    <mergeCell ref="S7:AF7"/>
    <mergeCell ref="A32:C32"/>
    <mergeCell ref="D32:R32"/>
    <mergeCell ref="S32:AF32"/>
    <mergeCell ref="A33:B54"/>
    <mergeCell ref="A55:C55"/>
    <mergeCell ref="AG55:AH55"/>
    <mergeCell ref="A56:C56"/>
    <mergeCell ref="AG56:AH57"/>
    <mergeCell ref="A57:C57"/>
    <mergeCell ref="D57:R57"/>
    <mergeCell ref="B59:H59"/>
    <mergeCell ref="L59:R59"/>
    <mergeCell ref="S59:AC59"/>
    <mergeCell ref="B60:J60"/>
    <mergeCell ref="L60:R63"/>
    <mergeCell ref="S60:AC60"/>
    <mergeCell ref="B61:J61"/>
    <mergeCell ref="S61:AC61"/>
    <mergeCell ref="B62:J62"/>
    <mergeCell ref="S62:AC62"/>
    <mergeCell ref="B63:J63"/>
    <mergeCell ref="S63:AC63"/>
    <mergeCell ref="B64:J64"/>
    <mergeCell ref="L64:R67"/>
    <mergeCell ref="S64:AC64"/>
    <mergeCell ref="B65:J65"/>
    <mergeCell ref="S65:AC65"/>
    <mergeCell ref="B66:J66"/>
    <mergeCell ref="S66:AC66"/>
    <mergeCell ref="B67:J67"/>
    <mergeCell ref="S67:AC67"/>
    <mergeCell ref="B68:J68"/>
    <mergeCell ref="L68:R71"/>
    <mergeCell ref="S68:AC68"/>
    <mergeCell ref="B69:J69"/>
    <mergeCell ref="S69:AC69"/>
    <mergeCell ref="B70:J70"/>
    <mergeCell ref="S70:AC70"/>
    <mergeCell ref="B71:J71"/>
    <mergeCell ref="S71:AC71"/>
    <mergeCell ref="B72:J72"/>
    <mergeCell ref="L72:R72"/>
    <mergeCell ref="S72:AC72"/>
    <mergeCell ref="B73:J73"/>
    <mergeCell ref="L73:R75"/>
    <mergeCell ref="S73:AC73"/>
    <mergeCell ref="B74:J74"/>
    <mergeCell ref="S74:AC74"/>
    <mergeCell ref="B75:J75"/>
    <mergeCell ref="S75:AC75"/>
  </mergeCells>
  <dataValidations count="1">
    <dataValidation allowBlank="true" operator="between" showDropDown="false" showErrorMessage="true" showInputMessage="false" sqref="AI70:AJ75" type="list">
      <formula1>$AG$74:$AG$75</formula1>
      <formula2>0</formula2>
    </dataValidation>
  </dataValidations>
  <printOptions headings="false" gridLines="false" gridLinesSet="true" horizontalCentered="false" verticalCentered="false"/>
  <pageMargins left="0.25" right="0.25" top="0.220138888888889" bottom="0.320138888888889" header="0.511805555555555" footer="0.511805555555555"/>
  <pageSetup paperSize="1" scale="24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pageBreakPreview" topLeftCell="A13" colorId="64" zoomScale="32" zoomScaleNormal="32" zoomScalePageLayoutView="32" workbookViewId="0">
      <selection pane="topLeft" activeCell="A20" activeCellId="0" sqref="A20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4.71"/>
    <col collapsed="false" customWidth="true" hidden="false" outlineLevel="0" max="3" min="3" style="0" width="79.3"/>
    <col collapsed="false" customWidth="true" hidden="false" outlineLevel="0" max="4" min="4" style="67" width="26.85"/>
    <col collapsed="false" customWidth="true" hidden="false" outlineLevel="0" max="5" min="5" style="67" width="15.71"/>
    <col collapsed="false" customWidth="true" hidden="false" outlineLevel="0" max="6" min="6" style="67" width="19.85"/>
    <col collapsed="false" customWidth="true" hidden="false" outlineLevel="0" max="7" min="7" style="68" width="33"/>
    <col collapsed="false" customWidth="true" hidden="false" outlineLevel="0" max="8" min="8" style="67" width="32.42"/>
    <col collapsed="false" customWidth="true" hidden="false" outlineLevel="0" max="9" min="9" style="67" width="31.01"/>
    <col collapsed="false" customWidth="true" hidden="false" outlineLevel="0" max="11" min="10" style="67" width="15"/>
    <col collapsed="false" customWidth="true" hidden="false" outlineLevel="0" max="12" min="12" style="0" width="19.57"/>
    <col collapsed="false" customWidth="true" hidden="false" outlineLevel="0" max="13" min="13" style="0" width="34.13"/>
  </cols>
  <sheetData>
    <row r="1" s="403" customFormat="true" ht="48.75" hidden="false" customHeight="true" outlineLevel="0" collapsed="false">
      <c r="A1" s="71"/>
      <c r="B1" s="71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71"/>
      <c r="B2" s="71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71"/>
      <c r="B3" s="71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71"/>
      <c r="B4" s="71"/>
      <c r="C4" s="317" t="s">
        <v>866</v>
      </c>
      <c r="D4" s="318" t="str">
        <f aca="false">DCha!D4</f>
        <v>CHANCLERO</v>
      </c>
      <c r="E4" s="318"/>
      <c r="F4" s="318"/>
      <c r="G4" s="319" t="n">
        <f aca="false">DCha!AG4</f>
        <v>0</v>
      </c>
      <c r="H4" s="319"/>
      <c r="I4" s="319"/>
      <c r="J4" s="319"/>
      <c r="K4" s="319"/>
      <c r="L4" s="320"/>
      <c r="M4" s="321"/>
    </row>
    <row r="5" customFormat="false" ht="64.5" hidden="false" customHeight="true" outlineLevel="0" collapsed="false">
      <c r="A5" s="841" t="s">
        <v>867</v>
      </c>
      <c r="B5" s="841" t="s">
        <v>868</v>
      </c>
      <c r="C5" s="841" t="s">
        <v>869</v>
      </c>
      <c r="D5" s="841" t="s">
        <v>870</v>
      </c>
      <c r="E5" s="841" t="s">
        <v>871</v>
      </c>
      <c r="F5" s="841" t="s">
        <v>872</v>
      </c>
      <c r="G5" s="841" t="s">
        <v>728</v>
      </c>
      <c r="H5" s="841" t="s">
        <v>873</v>
      </c>
      <c r="I5" s="841" t="s">
        <v>874</v>
      </c>
      <c r="J5" s="841" t="s">
        <v>875</v>
      </c>
      <c r="K5" s="842" t="s">
        <v>876</v>
      </c>
      <c r="L5" s="842" t="s">
        <v>877</v>
      </c>
      <c r="M5" s="841" t="s">
        <v>878</v>
      </c>
    </row>
    <row r="6" s="99" customFormat="true" ht="42.75" hidden="false" customHeight="true" outlineLevel="0" collapsed="false">
      <c r="A6" s="843" t="n">
        <v>1</v>
      </c>
      <c r="B6" s="844" t="s">
        <v>226</v>
      </c>
      <c r="C6" s="845" t="s">
        <v>879</v>
      </c>
      <c r="D6" s="846" t="n">
        <v>0.0138888888888889</v>
      </c>
      <c r="E6" s="847" t="n">
        <f aca="false">DCha!AF31-DCha!AF55</f>
        <v>0</v>
      </c>
      <c r="F6" s="848" t="n">
        <f aca="false">D6*E6</f>
        <v>0</v>
      </c>
      <c r="G6" s="849"/>
      <c r="H6" s="850" t="n">
        <v>0.583333333333333</v>
      </c>
      <c r="I6" s="850" t="str">
        <f aca="false">IF(E6=0,"",H$6+F6)</f>
        <v/>
      </c>
      <c r="J6" s="851"/>
      <c r="K6" s="852"/>
      <c r="L6" s="853" t="str">
        <f aca="false">IF(E6=0,"",K6/E6)</f>
        <v/>
      </c>
      <c r="M6" s="851"/>
    </row>
    <row r="7" s="99" customFormat="true" ht="42.75" hidden="false" customHeight="true" outlineLevel="0" collapsed="false">
      <c r="A7" s="843" t="n">
        <v>3</v>
      </c>
      <c r="B7" s="844"/>
      <c r="C7" s="845" t="s">
        <v>827</v>
      </c>
      <c r="D7" s="846" t="n">
        <v>0.00694444444444444</v>
      </c>
      <c r="E7" s="847" t="n">
        <f aca="false">DCha!AA31-DCha!AA55</f>
        <v>0</v>
      </c>
      <c r="F7" s="848" t="n">
        <f aca="false">D7*E7</f>
        <v>0</v>
      </c>
      <c r="G7" s="849"/>
      <c r="H7" s="850"/>
      <c r="I7" s="850" t="str">
        <f aca="false">IF(E7=0,"",H$6+F7)</f>
        <v/>
      </c>
      <c r="J7" s="851"/>
      <c r="K7" s="852"/>
      <c r="L7" s="853" t="str">
        <f aca="false">IF(E7=0,"",K7/E7)</f>
        <v/>
      </c>
      <c r="M7" s="851"/>
    </row>
    <row r="8" s="99" customFormat="true" ht="42.75" hidden="false" customHeight="true" outlineLevel="0" collapsed="false">
      <c r="A8" s="843" t="n">
        <v>4</v>
      </c>
      <c r="B8" s="844"/>
      <c r="C8" s="845" t="s">
        <v>880</v>
      </c>
      <c r="D8" s="846" t="n">
        <v>1.00694444444444</v>
      </c>
      <c r="E8" s="847" t="n">
        <f aca="false">DCha!AB31-DCha!AB55</f>
        <v>0</v>
      </c>
      <c r="F8" s="848" t="n">
        <f aca="false">D8*E8</f>
        <v>0</v>
      </c>
      <c r="G8" s="849"/>
      <c r="H8" s="850"/>
      <c r="I8" s="850" t="str">
        <f aca="false">IF(E8=0,"",H$6+F8)</f>
        <v/>
      </c>
      <c r="J8" s="851"/>
      <c r="K8" s="852"/>
      <c r="L8" s="853" t="str">
        <f aca="false">IF(E8=0,"",K8/E8)</f>
        <v/>
      </c>
      <c r="M8" s="851"/>
    </row>
    <row r="9" s="99" customFormat="true" ht="42.75" hidden="false" customHeight="true" outlineLevel="0" collapsed="false">
      <c r="A9" s="843" t="n">
        <v>5</v>
      </c>
      <c r="B9" s="844"/>
      <c r="C9" s="845" t="s">
        <v>881</v>
      </c>
      <c r="D9" s="846" t="n">
        <v>1.00694444444444</v>
      </c>
      <c r="E9" s="854" t="n">
        <f aca="false">DCha!X31-DCha!X55</f>
        <v>0</v>
      </c>
      <c r="F9" s="848" t="n">
        <f aca="false">D9*E9</f>
        <v>0</v>
      </c>
      <c r="G9" s="849"/>
      <c r="H9" s="850"/>
      <c r="I9" s="850" t="str">
        <f aca="false">IF(E9=0,"",H$6+F9)</f>
        <v/>
      </c>
      <c r="J9" s="851"/>
      <c r="K9" s="852"/>
      <c r="L9" s="853" t="str">
        <f aca="false">IF(E9=0,"",K9/E9)</f>
        <v/>
      </c>
      <c r="M9" s="851"/>
    </row>
    <row r="10" s="99" customFormat="true" ht="42.75" hidden="false" customHeight="true" outlineLevel="0" collapsed="false">
      <c r="A10" s="843" t="n">
        <v>6</v>
      </c>
      <c r="B10" s="844"/>
      <c r="C10" s="845" t="s">
        <v>882</v>
      </c>
      <c r="D10" s="846" t="n">
        <v>1.00694444444444</v>
      </c>
      <c r="E10" s="854" t="n">
        <f aca="false">DCha!Y31-DCha!Y55</f>
        <v>0</v>
      </c>
      <c r="F10" s="848" t="n">
        <f aca="false">D10*E10</f>
        <v>0</v>
      </c>
      <c r="G10" s="849"/>
      <c r="H10" s="850"/>
      <c r="I10" s="850" t="str">
        <f aca="false">IF(E10=0,"",H$6+F10)</f>
        <v/>
      </c>
      <c r="J10" s="851"/>
      <c r="K10" s="852"/>
      <c r="L10" s="853" t="str">
        <f aca="false">IF(E10=0,"",K10/E10)</f>
        <v/>
      </c>
      <c r="M10" s="851"/>
    </row>
    <row r="11" s="99" customFormat="true" ht="42.75" hidden="false" customHeight="true" outlineLevel="0" collapsed="false">
      <c r="A11" s="843" t="n">
        <v>7</v>
      </c>
      <c r="B11" s="844"/>
      <c r="C11" s="845" t="s">
        <v>883</v>
      </c>
      <c r="D11" s="846" t="n">
        <v>1.00694444444444</v>
      </c>
      <c r="E11" s="854" t="n">
        <f aca="false">DCha!Z31-DCha!Z55</f>
        <v>0</v>
      </c>
      <c r="F11" s="848" t="n">
        <f aca="false">D11*E11</f>
        <v>0</v>
      </c>
      <c r="G11" s="849"/>
      <c r="H11" s="850"/>
      <c r="I11" s="850" t="str">
        <f aca="false">IF(E11=0,"",H$6+F11)</f>
        <v/>
      </c>
      <c r="J11" s="851"/>
      <c r="K11" s="852"/>
      <c r="L11" s="853" t="str">
        <f aca="false">IF(E11=0,"",K11/E11)</f>
        <v/>
      </c>
      <c r="M11" s="851"/>
    </row>
    <row r="12" s="99" customFormat="true" ht="42.75" hidden="false" customHeight="true" outlineLevel="0" collapsed="false">
      <c r="A12" s="843" t="n">
        <v>8</v>
      </c>
      <c r="B12" s="844"/>
      <c r="C12" s="855" t="s">
        <v>884</v>
      </c>
      <c r="D12" s="846" t="n">
        <v>0.00694444444444444</v>
      </c>
      <c r="E12" s="847" t="n">
        <f aca="false">DCha!W31-DCha!W55</f>
        <v>0</v>
      </c>
      <c r="F12" s="848" t="n">
        <f aca="false">D12*E12</f>
        <v>0</v>
      </c>
      <c r="G12" s="849"/>
      <c r="H12" s="850"/>
      <c r="I12" s="850" t="str">
        <f aca="false">IF(E12=0,"",H$6+F12)</f>
        <v/>
      </c>
      <c r="J12" s="851"/>
      <c r="K12" s="852"/>
      <c r="L12" s="853" t="str">
        <f aca="false">IF(E12=0,"",K12/E12)</f>
        <v/>
      </c>
      <c r="M12" s="851"/>
    </row>
    <row r="13" s="99" customFormat="true" ht="42.75" hidden="false" customHeight="true" outlineLevel="0" collapsed="false">
      <c r="A13" s="843" t="n">
        <v>9</v>
      </c>
      <c r="B13" s="844"/>
      <c r="C13" s="855" t="s">
        <v>885</v>
      </c>
      <c r="D13" s="846" t="n">
        <v>0.00694444444444444</v>
      </c>
      <c r="E13" s="847" t="n">
        <f aca="false">DCha!AD31-DCha!AD55</f>
        <v>0</v>
      </c>
      <c r="F13" s="848" t="n">
        <f aca="false">D13*E13</f>
        <v>0</v>
      </c>
      <c r="G13" s="849"/>
      <c r="H13" s="850"/>
      <c r="I13" s="850" t="str">
        <f aca="false">IF(E13=0,"",H$6+F13)</f>
        <v/>
      </c>
      <c r="J13" s="851"/>
      <c r="K13" s="852"/>
      <c r="L13" s="853" t="str">
        <f aca="false">IF(E13=0,"",K13/E13)</f>
        <v/>
      </c>
      <c r="M13" s="851"/>
    </row>
    <row r="14" s="99" customFormat="true" ht="42.75" hidden="false" customHeight="true" outlineLevel="0" collapsed="false">
      <c r="A14" s="843" t="n">
        <v>10</v>
      </c>
      <c r="B14" s="844"/>
      <c r="C14" s="855" t="s">
        <v>886</v>
      </c>
      <c r="D14" s="846" t="n">
        <v>0.00694444444444444</v>
      </c>
      <c r="E14" s="847" t="n">
        <f aca="false">DCha!AE31-DCha!AE55</f>
        <v>0</v>
      </c>
      <c r="F14" s="848" t="n">
        <f aca="false">D14*E14</f>
        <v>0</v>
      </c>
      <c r="G14" s="849"/>
      <c r="H14" s="850"/>
      <c r="I14" s="850" t="str">
        <f aca="false">IF(E14=0,"",H$6+F14)</f>
        <v/>
      </c>
      <c r="J14" s="851"/>
      <c r="K14" s="852"/>
      <c r="L14" s="853" t="str">
        <f aca="false">IF(E14=0,"",K14/E14)</f>
        <v/>
      </c>
      <c r="M14" s="851"/>
    </row>
    <row r="15" s="99" customFormat="true" ht="42.75" hidden="false" customHeight="true" outlineLevel="0" collapsed="false">
      <c r="A15" s="843" t="n">
        <v>11</v>
      </c>
      <c r="B15" s="844"/>
      <c r="C15" s="855" t="s">
        <v>829</v>
      </c>
      <c r="D15" s="846" t="n">
        <v>0.00694444444444444</v>
      </c>
      <c r="E15" s="847" t="n">
        <f aca="false">DCha!AC31-DCha!AC55</f>
        <v>0</v>
      </c>
      <c r="F15" s="848" t="n">
        <f aca="false">D15*E15</f>
        <v>0</v>
      </c>
      <c r="G15" s="849"/>
      <c r="H15" s="850"/>
      <c r="I15" s="850" t="str">
        <f aca="false">IF(E15=0,"",H$6+F15)</f>
        <v/>
      </c>
      <c r="J15" s="851"/>
      <c r="K15" s="852"/>
      <c r="L15" s="853" t="str">
        <f aca="false">IF(E15=0,"",K15/E15)</f>
        <v/>
      </c>
      <c r="M15" s="851"/>
    </row>
    <row r="16" s="99" customFormat="true" ht="69" hidden="false" customHeight="true" outlineLevel="0" collapsed="false">
      <c r="A16" s="843" t="n">
        <v>12</v>
      </c>
      <c r="B16" s="844" t="s">
        <v>887</v>
      </c>
      <c r="C16" s="855" t="s">
        <v>888</v>
      </c>
      <c r="D16" s="856" t="n">
        <v>0.00208333333333333</v>
      </c>
      <c r="E16" s="847" t="n">
        <f aca="false">DCha!F31-DCha!F55</f>
        <v>0</v>
      </c>
      <c r="F16" s="848" t="n">
        <f aca="false">D16*E16</f>
        <v>0</v>
      </c>
      <c r="G16" s="849"/>
      <c r="H16" s="850"/>
      <c r="I16" s="850" t="str">
        <f aca="false">IF(E16=0,"",H$6+F16)</f>
        <v/>
      </c>
      <c r="J16" s="851"/>
      <c r="K16" s="852"/>
      <c r="L16" s="853" t="str">
        <f aca="false">IF(E16=0,"",K16/E16)</f>
        <v/>
      </c>
      <c r="M16" s="851"/>
    </row>
    <row r="17" s="99" customFormat="true" ht="69" hidden="false" customHeight="true" outlineLevel="0" collapsed="false">
      <c r="A17" s="843" t="n">
        <v>13</v>
      </c>
      <c r="B17" s="844"/>
      <c r="C17" s="857" t="s">
        <v>889</v>
      </c>
      <c r="D17" s="846" t="n">
        <v>0.0138888888888889</v>
      </c>
      <c r="E17" s="847" t="n">
        <f aca="false">DCha!I31-DCha!I55</f>
        <v>0</v>
      </c>
      <c r="F17" s="848" t="n">
        <f aca="false">D17*E17</f>
        <v>0</v>
      </c>
      <c r="G17" s="849"/>
      <c r="H17" s="850"/>
      <c r="I17" s="850" t="str">
        <f aca="false">IF(E17=0,"",H$6+F17)</f>
        <v/>
      </c>
      <c r="J17" s="851"/>
      <c r="K17" s="852"/>
      <c r="L17" s="853" t="str">
        <f aca="false">IF(E17=0,"",K17/E17)</f>
        <v/>
      </c>
      <c r="M17" s="851"/>
    </row>
    <row r="18" s="99" customFormat="true" ht="69" hidden="false" customHeight="true" outlineLevel="0" collapsed="false">
      <c r="A18" s="843" t="n">
        <v>14</v>
      </c>
      <c r="B18" s="844"/>
      <c r="C18" s="857" t="s">
        <v>891</v>
      </c>
      <c r="D18" s="846" t="n">
        <v>0.0138888888888889</v>
      </c>
      <c r="E18" s="847" t="n">
        <f aca="false">DCha!N31-DCha!N55</f>
        <v>0</v>
      </c>
      <c r="F18" s="848" t="n">
        <f aca="false">D18*E18</f>
        <v>0</v>
      </c>
      <c r="G18" s="849"/>
      <c r="H18" s="850"/>
      <c r="I18" s="850" t="str">
        <f aca="false">IF(E18=0,"",H$6+F18)</f>
        <v/>
      </c>
      <c r="J18" s="851"/>
      <c r="K18" s="852"/>
      <c r="L18" s="853" t="str">
        <f aca="false">IF(E18=0,"",K18/E18)</f>
        <v/>
      </c>
      <c r="M18" s="851"/>
    </row>
    <row r="19" s="99" customFormat="true" ht="69" hidden="false" customHeight="true" outlineLevel="0" collapsed="false">
      <c r="A19" s="843" t="n">
        <v>15</v>
      </c>
      <c r="B19" s="844"/>
      <c r="C19" s="857" t="s">
        <v>890</v>
      </c>
      <c r="D19" s="846" t="n">
        <v>0.0138888888888889</v>
      </c>
      <c r="E19" s="847" t="n">
        <f aca="false">DCha!J31-DCha!J55</f>
        <v>0</v>
      </c>
      <c r="F19" s="848" t="n">
        <f aca="false">D19*E19</f>
        <v>0</v>
      </c>
      <c r="G19" s="849"/>
      <c r="H19" s="850"/>
      <c r="I19" s="850" t="str">
        <f aca="false">IF(E19=0,"",H$6+F19)</f>
        <v/>
      </c>
      <c r="J19" s="851"/>
      <c r="K19" s="852"/>
      <c r="L19" s="853" t="str">
        <f aca="false">IF(E19=0,"",K19/E19)</f>
        <v/>
      </c>
      <c r="M19" s="851"/>
    </row>
    <row r="20" s="99" customFormat="true" ht="69" hidden="false" customHeight="true" outlineLevel="0" collapsed="false">
      <c r="A20" s="843" t="n">
        <v>16</v>
      </c>
      <c r="B20" s="844"/>
      <c r="C20" s="855" t="s">
        <v>892</v>
      </c>
      <c r="D20" s="846" t="n">
        <v>0.0138888888888889</v>
      </c>
      <c r="E20" s="847" t="n">
        <f aca="false">DCha!L31-DCha!L55</f>
        <v>0</v>
      </c>
      <c r="F20" s="848" t="n">
        <f aca="false">D20*E20</f>
        <v>0</v>
      </c>
      <c r="G20" s="849"/>
      <c r="H20" s="850"/>
      <c r="I20" s="850" t="str">
        <f aca="false">IF(E20=0,"",H$6+F20)</f>
        <v/>
      </c>
      <c r="J20" s="851"/>
      <c r="K20" s="852"/>
      <c r="L20" s="853" t="str">
        <f aca="false">IF(E20=0,"",K20/E20)</f>
        <v/>
      </c>
      <c r="M20" s="851"/>
    </row>
    <row r="21" s="99" customFormat="true" ht="69" hidden="false" customHeight="true" outlineLevel="0" collapsed="false">
      <c r="A21" s="843" t="n">
        <v>17</v>
      </c>
      <c r="B21" s="844"/>
      <c r="C21" s="340" t="s">
        <v>893</v>
      </c>
      <c r="D21" s="328" t="n">
        <v>0.0138888888888889</v>
      </c>
      <c r="E21" s="847" t="n">
        <f aca="false">DCha!K31-DCha!K55</f>
        <v>0</v>
      </c>
      <c r="F21" s="848" t="n">
        <f aca="false">D21*E21</f>
        <v>0</v>
      </c>
      <c r="G21" s="849"/>
      <c r="H21" s="850"/>
      <c r="I21" s="850"/>
      <c r="J21" s="851"/>
      <c r="K21" s="852"/>
      <c r="L21" s="853"/>
      <c r="M21" s="851"/>
    </row>
    <row r="22" s="99" customFormat="true" ht="69" hidden="false" customHeight="true" outlineLevel="0" collapsed="false">
      <c r="A22" s="843" t="n">
        <v>18</v>
      </c>
      <c r="B22" s="844" t="s">
        <v>894</v>
      </c>
      <c r="C22" s="855" t="s">
        <v>895</v>
      </c>
      <c r="D22" s="856" t="n">
        <v>0.00347222222222222</v>
      </c>
      <c r="E22" s="847" t="n">
        <f aca="false">DCha!H31-DCha!H55</f>
        <v>0</v>
      </c>
      <c r="F22" s="848" t="n">
        <f aca="false">D22*E22</f>
        <v>0</v>
      </c>
      <c r="G22" s="849"/>
      <c r="H22" s="850"/>
      <c r="I22" s="850" t="str">
        <f aca="false">IF(E22=0,"",H$6+F22)</f>
        <v/>
      </c>
      <c r="J22" s="858"/>
      <c r="K22" s="852"/>
      <c r="L22" s="853" t="str">
        <f aca="false">IF(E22=0,"",K22/E22)</f>
        <v/>
      </c>
      <c r="M22" s="858"/>
    </row>
    <row r="23" s="99" customFormat="true" ht="69" hidden="false" customHeight="true" outlineLevel="0" collapsed="false">
      <c r="A23" s="843" t="n">
        <v>19</v>
      </c>
      <c r="B23" s="844" t="s">
        <v>896</v>
      </c>
      <c r="C23" s="855" t="s">
        <v>897</v>
      </c>
      <c r="D23" s="846" t="n">
        <v>0.00694444444444444</v>
      </c>
      <c r="E23" s="847" t="n">
        <f aca="false">DCha!G31-DCha!G55</f>
        <v>0</v>
      </c>
      <c r="F23" s="848" t="n">
        <f aca="false">D23*E23</f>
        <v>0</v>
      </c>
      <c r="G23" s="849"/>
      <c r="H23" s="850"/>
      <c r="I23" s="850" t="str">
        <f aca="false">IF(E23=0,"",H$6+F23)</f>
        <v/>
      </c>
      <c r="J23" s="858"/>
      <c r="K23" s="852"/>
      <c r="L23" s="853" t="str">
        <f aca="false">IF(E23=0,"",K23/E23)</f>
        <v/>
      </c>
      <c r="M23" s="858"/>
    </row>
    <row r="24" s="99" customFormat="true" ht="69" hidden="false" customHeight="true" outlineLevel="0" collapsed="false">
      <c r="A24" s="843" t="n">
        <v>20</v>
      </c>
      <c r="B24" s="785" t="s">
        <v>759</v>
      </c>
      <c r="C24" s="855" t="s">
        <v>899</v>
      </c>
      <c r="D24" s="856" t="n">
        <v>0.00138888888888889</v>
      </c>
      <c r="E24" s="847" t="n">
        <f aca="false">DCha!D31-DCha!D55</f>
        <v>0</v>
      </c>
      <c r="F24" s="848" t="n">
        <f aca="false">D24*E24</f>
        <v>0</v>
      </c>
      <c r="G24" s="849"/>
      <c r="H24" s="850"/>
      <c r="I24" s="850" t="str">
        <f aca="false">IF(E24=0,"",H$6+F24)</f>
        <v/>
      </c>
      <c r="J24" s="851"/>
      <c r="K24" s="852"/>
      <c r="L24" s="853" t="str">
        <f aca="false">IF(E24=0,"",K24/E24)</f>
        <v/>
      </c>
      <c r="M24" s="851"/>
    </row>
    <row r="25" s="99" customFormat="true" ht="69" hidden="false" customHeight="true" outlineLevel="0" collapsed="false">
      <c r="A25" s="843" t="n">
        <v>21</v>
      </c>
      <c r="B25" s="785"/>
      <c r="C25" s="341" t="s">
        <v>900</v>
      </c>
      <c r="D25" s="342" t="n">
        <v>0.00138888888888889</v>
      </c>
      <c r="E25" s="847" t="n">
        <f aca="false">DCha!E31-DCha!E55</f>
        <v>0</v>
      </c>
      <c r="F25" s="848" t="n">
        <f aca="false">D25*E25</f>
        <v>0</v>
      </c>
      <c r="G25" s="849"/>
      <c r="H25" s="850"/>
      <c r="I25" s="850"/>
      <c r="J25" s="851"/>
      <c r="K25" s="852"/>
      <c r="L25" s="853"/>
      <c r="M25" s="851"/>
    </row>
    <row r="26" customFormat="false" ht="18.75" hidden="false" customHeight="true" outlineLevel="0" collapsed="false">
      <c r="A26" s="859"/>
      <c r="B26" s="785"/>
      <c r="C26" s="238"/>
      <c r="D26" s="860"/>
      <c r="E26" s="425" t="n">
        <f aca="false">SUM(E5:E24)</f>
        <v>0</v>
      </c>
      <c r="F26" s="118"/>
      <c r="G26" s="426"/>
      <c r="H26" s="86"/>
      <c r="I26" s="86"/>
      <c r="J26" s="118"/>
      <c r="K26" s="118"/>
      <c r="L26" s="346" t="str">
        <f aca="false">IF(E26=0,"",AVERAGE(L5:L24))</f>
        <v/>
      </c>
    </row>
    <row r="27" customFormat="false" ht="31.5" hidden="false" customHeight="false" outlineLevel="0" collapsed="false">
      <c r="A27" s="859"/>
      <c r="B27" s="238"/>
      <c r="C27" s="238"/>
      <c r="D27" s="860"/>
      <c r="E27" s="118"/>
      <c r="F27" s="118"/>
      <c r="G27" s="426"/>
      <c r="H27" s="86"/>
      <c r="I27" s="86"/>
      <c r="J27" s="118"/>
      <c r="K27" s="118"/>
      <c r="L27" s="346"/>
    </row>
    <row r="28" customFormat="false" ht="31.5" hidden="false" customHeight="false" outlineLevel="0" collapsed="false">
      <c r="A28" s="859"/>
      <c r="B28" s="238"/>
      <c r="C28" s="238"/>
      <c r="D28" s="860"/>
      <c r="E28" s="118"/>
      <c r="F28" s="118"/>
      <c r="G28" s="426"/>
      <c r="H28" s="86"/>
      <c r="I28" s="86"/>
      <c r="J28" s="118"/>
      <c r="K28" s="118"/>
      <c r="L28" s="346"/>
    </row>
    <row r="29" customFormat="false" ht="39.75" hidden="false" customHeight="true" outlineLevel="0" collapsed="false">
      <c r="A29" s="859"/>
      <c r="B29" s="861" t="s">
        <v>901</v>
      </c>
      <c r="C29" s="861"/>
      <c r="D29" s="841" t="s">
        <v>902</v>
      </c>
      <c r="E29" s="841"/>
      <c r="F29" s="841" t="s">
        <v>903</v>
      </c>
      <c r="G29" s="861" t="s">
        <v>904</v>
      </c>
      <c r="H29" s="861"/>
      <c r="I29" s="861" t="s">
        <v>905</v>
      </c>
      <c r="J29" s="861"/>
      <c r="K29" s="862"/>
      <c r="L29" s="238"/>
      <c r="M29" s="238"/>
    </row>
    <row r="30" customFormat="false" ht="39.75" hidden="false" customHeight="true" outlineLevel="0" collapsed="false">
      <c r="A30" s="859"/>
      <c r="B30" s="863" t="s">
        <v>906</v>
      </c>
      <c r="C30" s="863"/>
      <c r="D30" s="863"/>
      <c r="E30" s="863"/>
      <c r="F30" s="863"/>
      <c r="G30" s="864"/>
      <c r="H30" s="865"/>
      <c r="I30" s="866"/>
      <c r="J30" s="867"/>
      <c r="K30" s="862"/>
      <c r="L30" s="238"/>
      <c r="M30" s="238"/>
    </row>
    <row r="31" customFormat="false" ht="39.75" hidden="false" customHeight="true" outlineLevel="0" collapsed="false">
      <c r="A31" s="859"/>
      <c r="B31" s="863" t="s">
        <v>907</v>
      </c>
      <c r="C31" s="863"/>
      <c r="D31" s="868"/>
      <c r="E31" s="868"/>
      <c r="F31" s="863"/>
      <c r="G31" s="864"/>
      <c r="H31" s="865"/>
      <c r="I31" s="869"/>
      <c r="J31" s="869"/>
      <c r="K31" s="238"/>
      <c r="L31" s="238"/>
      <c r="M31" s="238"/>
    </row>
  </sheetData>
  <mergeCells count="21">
    <mergeCell ref="A1:B4"/>
    <mergeCell ref="C1:J3"/>
    <mergeCell ref="K1:M1"/>
    <mergeCell ref="K2:M2"/>
    <mergeCell ref="K3:M3"/>
    <mergeCell ref="D4:F4"/>
    <mergeCell ref="G4:K4"/>
    <mergeCell ref="B6:B15"/>
    <mergeCell ref="H6:H24"/>
    <mergeCell ref="B16:B21"/>
    <mergeCell ref="B24:B26"/>
    <mergeCell ref="L26:L28"/>
    <mergeCell ref="B29:C29"/>
    <mergeCell ref="D29:E29"/>
    <mergeCell ref="G29:H29"/>
    <mergeCell ref="I29:J29"/>
    <mergeCell ref="B30:C30"/>
    <mergeCell ref="D30:E30"/>
    <mergeCell ref="B31:C31"/>
    <mergeCell ref="D31:E31"/>
    <mergeCell ref="I31:J31"/>
  </mergeCells>
  <printOptions headings="false" gridLines="false" gridLinesSet="true" horizontalCentered="false" verticalCentered="false"/>
  <pageMargins left="0.35" right="0.259722222222222" top="0.509722222222222" bottom="0.6" header="0.25" footer="0.329861111111111"/>
  <pageSetup paperSize="1" scale="3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rowBreaks count="1" manualBreakCount="1">
    <brk id="32" man="true" max="16383" min="0"/>
  </row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K37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D6" activeCellId="0" sqref="D6"/>
    </sheetView>
  </sheetViews>
  <sheetFormatPr defaultColWidth="11.82421875" defaultRowHeight="15" zeroHeight="false" outlineLevelRow="0" outlineLevelCol="0"/>
  <cols>
    <col collapsed="false" customWidth="true" hidden="false" outlineLevel="0" max="1" min="1" style="0" width="2.57"/>
    <col collapsed="false" customWidth="true" hidden="false" outlineLevel="0" max="2" min="2" style="0" width="23.01"/>
    <col collapsed="false" customWidth="true" hidden="false" outlineLevel="0" max="3" min="3" style="0" width="19"/>
    <col collapsed="false" customWidth="true" hidden="false" outlineLevel="0" max="4" min="4" style="0" width="65.86"/>
    <col collapsed="false" customWidth="true" hidden="false" outlineLevel="0" max="5" min="5" style="0" width="31.43"/>
    <col collapsed="false" customWidth="true" hidden="false" outlineLevel="0" max="6" min="6" style="0" width="13.02"/>
    <col collapsed="false" customWidth="true" hidden="false" outlineLevel="0" max="7" min="7" style="0" width="12.71"/>
    <col collapsed="false" customWidth="true" hidden="false" outlineLevel="0" max="8" min="8" style="0" width="13.43"/>
    <col collapsed="false" customWidth="true" hidden="false" outlineLevel="0" max="9" min="9" style="0" width="24.57"/>
    <col collapsed="false" customWidth="true" hidden="false" outlineLevel="0" max="10" min="10" style="0" width="39.01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25.5" hidden="false" customHeight="true" outlineLevel="0" collapsed="false">
      <c r="B4" s="74" t="s">
        <v>85</v>
      </c>
      <c r="C4" s="74"/>
      <c r="D4" s="75" t="s">
        <v>712</v>
      </c>
      <c r="E4" s="76"/>
      <c r="F4" s="76"/>
      <c r="H4" s="76"/>
      <c r="I4" s="76"/>
      <c r="J4" s="77" t="n">
        <f aca="false">Bot!J4</f>
        <v>0</v>
      </c>
      <c r="K4" s="70"/>
    </row>
    <row r="5" customFormat="false" ht="25.5" hidden="false" customHeight="true" outlineLevel="0" collapsed="false">
      <c r="B5" s="74" t="s">
        <v>713</v>
      </c>
      <c r="C5" s="74"/>
      <c r="D5" s="870" t="s">
        <v>927</v>
      </c>
      <c r="E5" s="74" t="s">
        <v>715</v>
      </c>
      <c r="F5" s="79" t="s">
        <v>908</v>
      </c>
      <c r="G5" s="79"/>
      <c r="H5" s="79"/>
      <c r="I5" s="79"/>
      <c r="J5" s="79"/>
      <c r="K5" s="70"/>
    </row>
    <row r="6" customFormat="false" ht="25.5" hidden="false" customHeight="true" outlineLevel="0" collapsed="false">
      <c r="B6" s="74" t="s">
        <v>717</v>
      </c>
      <c r="C6" s="74"/>
      <c r="D6" s="871" t="s">
        <v>928</v>
      </c>
      <c r="E6" s="74" t="s">
        <v>719</v>
      </c>
      <c r="F6" s="79" t="s">
        <v>720</v>
      </c>
      <c r="G6" s="79"/>
      <c r="H6" s="79"/>
      <c r="I6" s="79"/>
      <c r="J6" s="79"/>
      <c r="K6" s="70" t="s">
        <v>35</v>
      </c>
    </row>
    <row r="7" customFormat="false" ht="25.5" hidden="false" customHeight="true" outlineLevel="0" collapsed="false">
      <c r="B7" s="74" t="s">
        <v>721</v>
      </c>
      <c r="C7" s="74"/>
      <c r="D7" s="872" t="s">
        <v>929</v>
      </c>
      <c r="E7" s="74" t="s">
        <v>723</v>
      </c>
      <c r="F7" s="79"/>
      <c r="G7" s="79"/>
      <c r="H7" s="79"/>
      <c r="I7" s="79"/>
      <c r="J7" s="79"/>
      <c r="K7" s="70" t="s">
        <v>724</v>
      </c>
    </row>
    <row r="8" customFormat="false" ht="25.5" hidden="false" customHeight="true" outlineLevel="0" collapsed="false">
      <c r="B8" s="74" t="s">
        <v>725</v>
      </c>
      <c r="C8" s="74"/>
      <c r="D8" s="873" t="n">
        <v>1406</v>
      </c>
      <c r="E8" s="74" t="s">
        <v>726</v>
      </c>
      <c r="F8" s="79" t="s">
        <v>720</v>
      </c>
      <c r="G8" s="79"/>
      <c r="H8" s="79"/>
      <c r="I8" s="79"/>
      <c r="J8" s="79"/>
      <c r="K8" s="70" t="s">
        <v>727</v>
      </c>
    </row>
    <row r="9" customFormat="false" ht="15.75" hidden="false" customHeight="true" outlineLevel="0" collapsed="false">
      <c r="D9" s="874"/>
      <c r="G9" s="875"/>
      <c r="H9" s="876"/>
      <c r="I9" s="876"/>
      <c r="K9" s="70"/>
    </row>
    <row r="10" customFormat="false" ht="15" hidden="false" customHeight="true" outlineLevel="0" collapsed="false">
      <c r="B10" s="67"/>
      <c r="C10" s="67"/>
      <c r="D10" s="69"/>
      <c r="E10" s="69"/>
      <c r="K10" s="70"/>
    </row>
    <row r="11" customFormat="false" ht="24.75" hidden="false" customHeight="true" outlineLevel="0" collapsed="false">
      <c r="B11" s="877" t="s">
        <v>728</v>
      </c>
      <c r="C11" s="878" t="s">
        <v>729</v>
      </c>
      <c r="D11" s="571" t="s">
        <v>730</v>
      </c>
      <c r="E11" s="877" t="s">
        <v>731</v>
      </c>
      <c r="F11" s="571" t="s">
        <v>732</v>
      </c>
      <c r="G11" s="879" t="s">
        <v>733</v>
      </c>
      <c r="H11" s="571" t="s">
        <v>734</v>
      </c>
      <c r="I11" s="251" t="s">
        <v>735</v>
      </c>
      <c r="J11" s="251" t="s">
        <v>736</v>
      </c>
      <c r="K11" s="99"/>
    </row>
    <row r="12" customFormat="false" ht="24.75" hidden="false" customHeight="true" outlineLevel="0" collapsed="false">
      <c r="B12" s="878" t="s">
        <v>739</v>
      </c>
      <c r="C12" s="878"/>
      <c r="D12" s="101" t="s">
        <v>740</v>
      </c>
      <c r="E12" s="877"/>
      <c r="F12" s="880" t="n">
        <f aca="false">DMes1!C65</f>
        <v>5286</v>
      </c>
      <c r="G12" s="879" t="s">
        <v>37</v>
      </c>
      <c r="H12" s="571"/>
      <c r="I12" s="251"/>
      <c r="J12" s="251"/>
      <c r="K12" s="99"/>
    </row>
    <row r="13" customFormat="false" ht="24.75" hidden="false" customHeight="true" outlineLevel="0" collapsed="false">
      <c r="B13" s="878" t="s">
        <v>739</v>
      </c>
      <c r="C13" s="878"/>
      <c r="D13" s="101" t="s">
        <v>741</v>
      </c>
      <c r="E13" s="877"/>
      <c r="F13" s="880" t="n">
        <f aca="false">DMes1!D65</f>
        <v>5099</v>
      </c>
      <c r="G13" s="881" t="n">
        <f aca="false">F13/F12</f>
        <v>0.964623533863034</v>
      </c>
      <c r="H13" s="571"/>
      <c r="I13" s="251"/>
      <c r="J13" s="251"/>
      <c r="K13" s="99"/>
    </row>
    <row r="14" customFormat="false" ht="24.75" hidden="false" customHeight="true" outlineLevel="0" collapsed="false">
      <c r="B14" s="878" t="s">
        <v>739</v>
      </c>
      <c r="C14" s="878"/>
      <c r="D14" s="882" t="s">
        <v>930</v>
      </c>
      <c r="E14" s="877"/>
      <c r="F14" s="880"/>
      <c r="G14" s="879" t="s">
        <v>37</v>
      </c>
      <c r="H14" s="571"/>
      <c r="I14" s="251"/>
      <c r="J14" s="251"/>
      <c r="K14" s="99"/>
    </row>
    <row r="15" customFormat="false" ht="24.75" hidden="false" customHeight="true" outlineLevel="0" collapsed="false">
      <c r="B15" s="878" t="s">
        <v>739</v>
      </c>
      <c r="C15" s="878"/>
      <c r="D15" s="882" t="s">
        <v>743</v>
      </c>
      <c r="E15" s="877"/>
      <c r="F15" s="880"/>
      <c r="G15" s="879" t="s">
        <v>37</v>
      </c>
      <c r="H15" s="571"/>
      <c r="I15" s="251"/>
      <c r="J15" s="251"/>
      <c r="K15" s="99"/>
    </row>
    <row r="16" s="268" customFormat="true" ht="24.75" hidden="false" customHeight="true" outlineLevel="0" collapsed="false">
      <c r="B16" s="878" t="s">
        <v>739</v>
      </c>
      <c r="C16" s="878"/>
      <c r="D16" s="882" t="s">
        <v>931</v>
      </c>
      <c r="E16" s="877"/>
      <c r="F16" s="880"/>
      <c r="G16" s="879" t="s">
        <v>37</v>
      </c>
      <c r="H16" s="571"/>
      <c r="I16" s="251"/>
      <c r="J16" s="251"/>
      <c r="K16" s="99"/>
    </row>
    <row r="17" s="268" customFormat="true" ht="57" hidden="false" customHeight="true" outlineLevel="0" collapsed="false">
      <c r="B17" s="883" t="s">
        <v>750</v>
      </c>
      <c r="C17" s="884" t="s">
        <v>114</v>
      </c>
      <c r="D17" s="884" t="s">
        <v>932</v>
      </c>
      <c r="E17" s="885" t="s">
        <v>752</v>
      </c>
      <c r="F17" s="885" t="s">
        <v>727</v>
      </c>
      <c r="G17" s="886" t="str">
        <f aca="false">IF(F17="NA","",IF(F17="SI",1,0))</f>
        <v/>
      </c>
      <c r="H17" s="887" t="n">
        <v>100</v>
      </c>
      <c r="I17" s="888" t="str">
        <f aca="false">IF(G17="","",IF(G17=0,0,IF(G17&gt;0,(H17*G17))))</f>
        <v/>
      </c>
      <c r="J17" s="889" t="str">
        <f aca="false">IF(SUM(K17)=0,"-",(SUM(I17)/SUM(K17)))</f>
        <v>-</v>
      </c>
      <c r="K17" s="87" t="str">
        <f aca="false">IF(F17="NA","No aplica",H17)</f>
        <v>No aplica</v>
      </c>
    </row>
    <row r="18" s="268" customFormat="true" ht="57" hidden="false" customHeight="true" outlineLevel="0" collapsed="false">
      <c r="B18" s="890" t="s">
        <v>933</v>
      </c>
      <c r="C18" s="891" t="s">
        <v>114</v>
      </c>
      <c r="D18" s="892" t="s">
        <v>934</v>
      </c>
      <c r="E18" s="891" t="s">
        <v>935</v>
      </c>
      <c r="F18" s="891" t="s">
        <v>727</v>
      </c>
      <c r="G18" s="893" t="str">
        <f aca="false">IF(F18="NA","",IF(F18&lt;11,1-(F18*10/100),IF(F18&gt;10,0)))</f>
        <v/>
      </c>
      <c r="H18" s="894" t="n">
        <v>15</v>
      </c>
      <c r="I18" s="895" t="str">
        <f aca="false">IF(G18="","",IF(G18=0,0,IF(G18&gt;0,(H18*G18))))</f>
        <v/>
      </c>
      <c r="J18" s="896" t="str">
        <f aca="false">IF(SUM(K18:K24)=0,"-",SUM(I18:I24)/SUM(K18:K24))</f>
        <v>-</v>
      </c>
      <c r="K18" s="87" t="str">
        <f aca="false">IF(F18="NA","No aplica",H18)</f>
        <v>No aplica</v>
      </c>
    </row>
    <row r="19" s="268" customFormat="true" ht="57" hidden="false" customHeight="true" outlineLevel="0" collapsed="false">
      <c r="B19" s="890"/>
      <c r="C19" s="891"/>
      <c r="D19" s="892" t="s">
        <v>936</v>
      </c>
      <c r="E19" s="891" t="s">
        <v>935</v>
      </c>
      <c r="F19" s="891" t="s">
        <v>727</v>
      </c>
      <c r="G19" s="896" t="str">
        <f aca="false">IF(F19="NA","",IF(F19&lt;11,1-(F19*10/100),IF(F19&gt;10,0)))</f>
        <v/>
      </c>
      <c r="H19" s="894" t="n">
        <v>10</v>
      </c>
      <c r="I19" s="895" t="str">
        <f aca="false">IF(G19="","",IF(G19=0,0,IF(G19&gt;0,(H19*G19))))</f>
        <v/>
      </c>
      <c r="J19" s="896"/>
      <c r="K19" s="87" t="str">
        <f aca="false">IF(F19="NA","No aplica",H19)</f>
        <v>No aplica</v>
      </c>
    </row>
    <row r="20" s="268" customFormat="true" ht="57" hidden="false" customHeight="true" outlineLevel="0" collapsed="false">
      <c r="B20" s="890"/>
      <c r="C20" s="891"/>
      <c r="D20" s="892" t="s">
        <v>937</v>
      </c>
      <c r="E20" s="891" t="s">
        <v>935</v>
      </c>
      <c r="F20" s="891" t="s">
        <v>727</v>
      </c>
      <c r="G20" s="896" t="str">
        <f aca="false">IF(F20="NA","",IF(F20&lt;11,1-(F20*10/100),IF(F20&gt;10,0)))</f>
        <v/>
      </c>
      <c r="H20" s="894" t="n">
        <v>12</v>
      </c>
      <c r="I20" s="895" t="str">
        <f aca="false">IF(G20="","",IF(G20=0,0,IF(G20&gt;0,(H20*G20))))</f>
        <v/>
      </c>
      <c r="J20" s="896"/>
      <c r="K20" s="87" t="str">
        <f aca="false">IF(F20="NA","No aplica",H20)</f>
        <v>No aplica</v>
      </c>
    </row>
    <row r="21" s="268" customFormat="true" ht="57" hidden="false" customHeight="true" outlineLevel="0" collapsed="false">
      <c r="B21" s="890"/>
      <c r="C21" s="891"/>
      <c r="D21" s="892" t="s">
        <v>938</v>
      </c>
      <c r="E21" s="891" t="s">
        <v>746</v>
      </c>
      <c r="F21" s="891" t="s">
        <v>727</v>
      </c>
      <c r="G21" s="896" t="str">
        <f aca="false">IF(F21="NA","",IF(F21="SI",1,0))</f>
        <v/>
      </c>
      <c r="H21" s="894" t="n">
        <v>20</v>
      </c>
      <c r="I21" s="895" t="str">
        <f aca="false">IF(G21="","",IF(G21=0,0,IF(G21&gt;0,(H21*G21))))</f>
        <v/>
      </c>
      <c r="J21" s="896"/>
      <c r="K21" s="87" t="str">
        <f aca="false">IF(F21="NA","No aplica",H21)</f>
        <v>No aplica</v>
      </c>
    </row>
    <row r="22" s="268" customFormat="true" ht="57" hidden="false" customHeight="true" outlineLevel="0" collapsed="false">
      <c r="B22" s="890"/>
      <c r="C22" s="891"/>
      <c r="D22" s="892" t="s">
        <v>939</v>
      </c>
      <c r="E22" s="891" t="s">
        <v>746</v>
      </c>
      <c r="F22" s="891" t="s">
        <v>727</v>
      </c>
      <c r="G22" s="896" t="str">
        <f aca="false">IF(F22="NA","",IF(F22="SI",1,0))</f>
        <v/>
      </c>
      <c r="H22" s="894" t="n">
        <v>13</v>
      </c>
      <c r="I22" s="895" t="str">
        <f aca="false">IF(G22="","",IF(G22=0,0,IF(G22&gt;0,(H22*G22))))</f>
        <v/>
      </c>
      <c r="J22" s="896"/>
      <c r="K22" s="87" t="str">
        <f aca="false">IF(F22="NA","No aplica",H22)</f>
        <v>No aplica</v>
      </c>
    </row>
    <row r="23" s="268" customFormat="true" ht="57" hidden="false" customHeight="true" outlineLevel="0" collapsed="false">
      <c r="B23" s="890"/>
      <c r="C23" s="891"/>
      <c r="D23" s="892" t="s">
        <v>940</v>
      </c>
      <c r="E23" s="891" t="s">
        <v>746</v>
      </c>
      <c r="F23" s="891" t="s">
        <v>727</v>
      </c>
      <c r="G23" s="896" t="str">
        <f aca="false">IF(F23="NA","",IF(F23="SI",1,0))</f>
        <v/>
      </c>
      <c r="H23" s="894" t="n">
        <v>15</v>
      </c>
      <c r="I23" s="895" t="str">
        <f aca="false">IF(G23="","",IF(G23=0,0,IF(G23&gt;0,(H23*G23))))</f>
        <v/>
      </c>
      <c r="J23" s="896"/>
      <c r="K23" s="87" t="str">
        <f aca="false">IF(F23="NA","No aplica",H23)</f>
        <v>No aplica</v>
      </c>
    </row>
    <row r="24" s="268" customFormat="true" ht="57" hidden="false" customHeight="true" outlineLevel="0" collapsed="false">
      <c r="B24" s="890"/>
      <c r="C24" s="891" t="s">
        <v>143</v>
      </c>
      <c r="D24" s="892" t="s">
        <v>941</v>
      </c>
      <c r="E24" s="891" t="s">
        <v>746</v>
      </c>
      <c r="F24" s="891" t="s">
        <v>727</v>
      </c>
      <c r="G24" s="896" t="str">
        <f aca="false">IF(F24="NA","",IF(F24="SI",1,0))</f>
        <v/>
      </c>
      <c r="H24" s="894" t="n">
        <v>15</v>
      </c>
      <c r="I24" s="895" t="str">
        <f aca="false">IF(G24="","",IF(G24=0,0,IF(G24&gt;0,(H24*G24))))</f>
        <v/>
      </c>
      <c r="J24" s="896"/>
      <c r="K24" s="87" t="str">
        <f aca="false">IF(F24="NA","No aplica",H24)</f>
        <v>No aplica</v>
      </c>
    </row>
    <row r="25" s="268" customFormat="true" ht="57" hidden="false" customHeight="true" outlineLevel="0" collapsed="false">
      <c r="B25" s="883" t="s">
        <v>793</v>
      </c>
      <c r="C25" s="885" t="s">
        <v>779</v>
      </c>
      <c r="D25" s="884" t="s">
        <v>780</v>
      </c>
      <c r="E25" s="885" t="s">
        <v>746</v>
      </c>
      <c r="F25" s="885" t="s">
        <v>727</v>
      </c>
      <c r="G25" s="896" t="str">
        <f aca="false">IF(F25="NA","",IF(F25="SI",1,0))</f>
        <v/>
      </c>
      <c r="H25" s="897" t="n">
        <v>30</v>
      </c>
      <c r="I25" s="898" t="str">
        <f aca="false">IF(G25="","",IF(G25=0,0,IF(G25&gt;0,(H25*G25))))</f>
        <v/>
      </c>
      <c r="J25" s="899" t="str">
        <f aca="false">IF(SUM(K25:K26)=0,"-",SUM(I25:I26)/SUM(K25:K26))</f>
        <v>-</v>
      </c>
      <c r="K25" s="87" t="str">
        <f aca="false">IF(F25="NA","No aplica",H25)</f>
        <v>No aplica</v>
      </c>
    </row>
    <row r="26" s="268" customFormat="true" ht="57" hidden="false" customHeight="true" outlineLevel="0" collapsed="false">
      <c r="B26" s="883"/>
      <c r="C26" s="885"/>
      <c r="D26" s="884" t="s">
        <v>942</v>
      </c>
      <c r="E26" s="885" t="s">
        <v>746</v>
      </c>
      <c r="F26" s="885" t="s">
        <v>727</v>
      </c>
      <c r="G26" s="896" t="str">
        <f aca="false">IF(F26="NA","",IF(F26="SI",1,0))</f>
        <v/>
      </c>
      <c r="H26" s="897" t="n">
        <v>30</v>
      </c>
      <c r="I26" s="898" t="str">
        <f aca="false">IF(G26="","",IF(G26=0,0,IF(G26&gt;0,(H26*G26))))</f>
        <v/>
      </c>
      <c r="J26" s="899"/>
      <c r="K26" s="87" t="str">
        <f aca="false">IF(F26="NA","No aplica",H26)</f>
        <v>No aplica</v>
      </c>
    </row>
    <row r="27" s="268" customFormat="true" ht="57" hidden="false" customHeight="true" outlineLevel="0" collapsed="false">
      <c r="B27" s="890" t="s">
        <v>783</v>
      </c>
      <c r="C27" s="892" t="s">
        <v>114</v>
      </c>
      <c r="D27" s="892" t="s">
        <v>943</v>
      </c>
      <c r="E27" s="891" t="s">
        <v>746</v>
      </c>
      <c r="F27" s="891" t="s">
        <v>727</v>
      </c>
      <c r="G27" s="896" t="str">
        <f aca="false">IF(F27="NA","",IF(F27="SI",1,0))</f>
        <v/>
      </c>
      <c r="H27" s="894" t="n">
        <v>100</v>
      </c>
      <c r="I27" s="895" t="str">
        <f aca="false">IF(G27="","",IF(G27=0,0,IF(G27&gt;0,(H27*G27))))</f>
        <v/>
      </c>
      <c r="J27" s="896" t="str">
        <f aca="false">IF(SUM(K27)=0,"-",SUM(I27)/SUM(K27))</f>
        <v>-</v>
      </c>
      <c r="K27" s="87" t="str">
        <f aca="false">IF(F27="NA","No aplica",H27)</f>
        <v>No aplica</v>
      </c>
    </row>
    <row r="28" s="268" customFormat="true" ht="57" hidden="false" customHeight="true" outlineLevel="0" collapsed="false">
      <c r="B28" s="883" t="s">
        <v>788</v>
      </c>
      <c r="C28" s="885" t="s">
        <v>114</v>
      </c>
      <c r="D28" s="884" t="s">
        <v>944</v>
      </c>
      <c r="E28" s="885" t="s">
        <v>945</v>
      </c>
      <c r="F28" s="899" t="s">
        <v>727</v>
      </c>
      <c r="G28" s="893" t="str">
        <f aca="false">IF(F28="Na","",F28)</f>
        <v/>
      </c>
      <c r="H28" s="885" t="n">
        <v>50</v>
      </c>
      <c r="I28" s="898" t="str">
        <f aca="false">IF(G28="","",IF(G28=0,0,IF(G28&gt;0,(H28*G28))))</f>
        <v/>
      </c>
      <c r="J28" s="899" t="str">
        <f aca="false">IF(SUM(K28:K29)=0,"-",SUM(I28:I29)/SUM(K28:K29))</f>
        <v>-</v>
      </c>
      <c r="K28" s="87" t="str">
        <f aca="false">IF(F28="NA","No aplica",H28)</f>
        <v>No aplica</v>
      </c>
    </row>
    <row r="29" s="268" customFormat="true" ht="57" hidden="false" customHeight="true" outlineLevel="0" collapsed="false">
      <c r="B29" s="883"/>
      <c r="C29" s="885"/>
      <c r="D29" s="884" t="s">
        <v>946</v>
      </c>
      <c r="E29" s="885" t="s">
        <v>947</v>
      </c>
      <c r="F29" s="899" t="s">
        <v>727</v>
      </c>
      <c r="G29" s="893" t="str">
        <f aca="false">IF(F29="Na","",F29)</f>
        <v/>
      </c>
      <c r="H29" s="885" t="n">
        <v>50</v>
      </c>
      <c r="I29" s="898" t="str">
        <f aca="false">IF(G29="","",IF(G29=0,0,IF(G29&gt;0,(H29*G29))))</f>
        <v/>
      </c>
      <c r="J29" s="899"/>
      <c r="K29" s="87" t="str">
        <f aca="false">IF(F29="NA","No aplica",H29)</f>
        <v>No aplica</v>
      </c>
    </row>
    <row r="30" customFormat="false" ht="24" hidden="false" customHeight="true" outlineLevel="0" collapsed="false"/>
    <row r="31" customFormat="false" ht="24" hidden="false" customHeight="true" outlineLevel="0" collapsed="false">
      <c r="E31" s="900" t="s">
        <v>948</v>
      </c>
      <c r="F31" s="900"/>
      <c r="G31" s="900"/>
      <c r="H31" s="726"/>
    </row>
    <row r="32" customFormat="false" ht="24" hidden="false" customHeight="true" outlineLevel="0" collapsed="false">
      <c r="D32" s="268"/>
      <c r="E32" s="901" t="s">
        <v>949</v>
      </c>
      <c r="F32" s="902" t="str">
        <f aca="false">J17</f>
        <v>-</v>
      </c>
      <c r="G32" s="902"/>
      <c r="I32" s="67"/>
      <c r="J32" s="69"/>
    </row>
    <row r="33" customFormat="false" ht="24" hidden="false" customHeight="true" outlineLevel="0" collapsed="false">
      <c r="D33" s="268"/>
      <c r="E33" s="903" t="s">
        <v>933</v>
      </c>
      <c r="F33" s="904" t="str">
        <f aca="false">J18</f>
        <v>-</v>
      </c>
      <c r="G33" s="904"/>
      <c r="I33" s="67"/>
      <c r="J33" s="69"/>
    </row>
    <row r="34" customFormat="false" ht="24" hidden="false" customHeight="true" outlineLevel="0" collapsed="false">
      <c r="D34" s="268"/>
      <c r="E34" s="901" t="s">
        <v>793</v>
      </c>
      <c r="F34" s="905" t="str">
        <f aca="false">J25</f>
        <v>-</v>
      </c>
      <c r="G34" s="905"/>
    </row>
    <row r="35" customFormat="false" ht="24" hidden="false" customHeight="true" outlineLevel="0" collapsed="false">
      <c r="D35" s="268"/>
      <c r="E35" s="903" t="s">
        <v>783</v>
      </c>
      <c r="F35" s="904" t="str">
        <f aca="false">J27</f>
        <v>-</v>
      </c>
      <c r="G35" s="904"/>
    </row>
    <row r="36" customFormat="false" ht="24" hidden="false" customHeight="true" outlineLevel="0" collapsed="false">
      <c r="D36" s="268"/>
      <c r="E36" s="901" t="s">
        <v>788</v>
      </c>
      <c r="F36" s="905" t="str">
        <f aca="false">J28</f>
        <v>-</v>
      </c>
      <c r="G36" s="905"/>
    </row>
    <row r="37" customFormat="false" ht="19.7" hidden="false" customHeight="false" outlineLevel="0" collapsed="false">
      <c r="D37" s="268"/>
      <c r="E37" s="906" t="s">
        <v>853</v>
      </c>
      <c r="F37" s="289" t="str">
        <f aca="false">IF(COUNT(F32:F36)&gt;0,AVERAGE(F32:F36),"-")</f>
        <v>-</v>
      </c>
      <c r="G37" s="289"/>
    </row>
  </sheetData>
  <mergeCells count="35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6"/>
    <mergeCell ref="E11:E16"/>
    <mergeCell ref="H11:H16"/>
    <mergeCell ref="I11:I16"/>
    <mergeCell ref="J11:J16"/>
    <mergeCell ref="B18:B24"/>
    <mergeCell ref="C18:C23"/>
    <mergeCell ref="J18:J24"/>
    <mergeCell ref="B25:B26"/>
    <mergeCell ref="C25:C26"/>
    <mergeCell ref="J25:J26"/>
    <mergeCell ref="B28:B29"/>
    <mergeCell ref="C28:C29"/>
    <mergeCell ref="J28:J29"/>
    <mergeCell ref="E31:G31"/>
    <mergeCell ref="F32:G32"/>
    <mergeCell ref="F33:G33"/>
    <mergeCell ref="F34:G34"/>
    <mergeCell ref="F35:G35"/>
    <mergeCell ref="F36:G36"/>
    <mergeCell ref="F37:G37"/>
  </mergeCells>
  <conditionalFormatting sqref="G17 J17">
    <cfRule type="cellIs" priority="2" operator="greaterThan" aboveAverage="0" equalAverage="0" bottom="0" percent="0" rank="0" text="" dxfId="110">
      <formula>0.949</formula>
    </cfRule>
  </conditionalFormatting>
  <conditionalFormatting sqref="G18:G29 J18:J29">
    <cfRule type="cellIs" priority="3" operator="greaterThan" aboveAverage="0" equalAverage="0" bottom="0" percent="0" rank="0" text="" dxfId="111">
      <formula>0.949</formula>
    </cfRule>
    <cfRule type="cellIs" priority="4" operator="between" aboveAverage="0" equalAverage="0" bottom="0" percent="0" rank="0" text="" dxfId="112">
      <formula>0.949</formula>
      <formula>0.9</formula>
    </cfRule>
    <cfRule type="cellIs" priority="5" operator="lessThan" aboveAverage="0" equalAverage="0" bottom="0" percent="0" rank="0" text="" dxfId="113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41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rowBreaks count="2" manualBreakCount="2">
    <brk id="37" man="true" max="16383" min="0"/>
    <brk id="54" man="true" max="16383" min="0"/>
  </row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45"/>
  <sheetViews>
    <sheetView showFormulas="false" showGridLines="false" showRowColHeaders="true" showZeros="true" rightToLeft="false" tabSelected="false" showOutlineSymbols="true" defaultGridColor="true" view="pageBreakPreview" topLeftCell="A86" colorId="64" zoomScale="32" zoomScaleNormal="32" zoomScalePageLayoutView="32" workbookViewId="0">
      <selection pane="topLeft" activeCell="J6" activeCellId="0" sqref="J6"/>
    </sheetView>
  </sheetViews>
  <sheetFormatPr defaultColWidth="12.7421875" defaultRowHeight="19.5" zeroHeight="false" outlineLevelRow="0" outlineLevelCol="0"/>
  <cols>
    <col collapsed="false" customWidth="true" hidden="false" outlineLevel="0" max="1" min="1" style="615" width="9.29"/>
    <col collapsed="false" customWidth="true" hidden="false" outlineLevel="0" max="2" min="2" style="187" width="58.41"/>
    <col collapsed="false" customWidth="true" hidden="false" outlineLevel="0" max="3" min="3" style="187" width="25"/>
    <col collapsed="false" customWidth="true" hidden="false" outlineLevel="0" max="4" min="4" style="187" width="57.57"/>
    <col collapsed="false" customWidth="true" hidden="false" outlineLevel="0" max="5" min="5" style="187" width="15.42"/>
    <col collapsed="false" customWidth="true" hidden="false" outlineLevel="0" max="7" min="6" style="187" width="15.88"/>
    <col collapsed="false" customWidth="true" hidden="false" outlineLevel="0" max="8" min="8" style="187" width="11.71"/>
    <col collapsed="false" customWidth="true" hidden="false" outlineLevel="0" max="9" min="9" style="187" width="20.03"/>
    <col collapsed="false" customWidth="true" hidden="false" outlineLevel="0" max="10" min="10" style="187" width="14.69"/>
    <col collapsed="false" customWidth="true" hidden="false" outlineLevel="0" max="12" min="11" style="187" width="15.29"/>
    <col collapsed="false" customWidth="true" hidden="false" outlineLevel="0" max="16" min="13" style="187" width="16"/>
    <col collapsed="false" customWidth="true" hidden="false" outlineLevel="0" max="17" min="17" style="187" width="19.42"/>
    <col collapsed="false" customWidth="true" hidden="false" outlineLevel="0" max="19" min="18" style="187" width="14.57"/>
    <col collapsed="false" customWidth="true" hidden="false" outlineLevel="0" max="20" min="20" style="187" width="15.15"/>
    <col collapsed="false" customWidth="true" hidden="false" outlineLevel="0" max="21" min="21" style="187" width="11.71"/>
    <col collapsed="false" customWidth="true" hidden="false" outlineLevel="0" max="24" min="22" style="187" width="14.57"/>
    <col collapsed="false" customWidth="true" hidden="false" outlineLevel="0" max="25" min="25" style="187" width="11.71"/>
    <col collapsed="false" customWidth="true" hidden="false" outlineLevel="0" max="26" min="26" style="187" width="23.57"/>
    <col collapsed="false" customWidth="true" hidden="false" outlineLevel="0" max="27" min="27" style="187" width="14.86"/>
    <col collapsed="false" customWidth="true" hidden="false" outlineLevel="0" max="28" min="28" style="187" width="22.43"/>
    <col collapsed="false" customWidth="true" hidden="false" outlineLevel="0" max="29" min="29" style="187" width="38.29"/>
    <col collapsed="false" customWidth="true" hidden="false" outlineLevel="0" max="30" min="30" style="187" width="102.85"/>
    <col collapsed="false" customWidth="true" hidden="false" outlineLevel="0" max="31" min="31" style="187" width="18.85"/>
    <col collapsed="false" customWidth="true" hidden="false" outlineLevel="0" max="235" min="32" style="187" width="11.3"/>
    <col collapsed="false" customWidth="true" hidden="false" outlineLevel="0" max="1025" min="1007" style="0" width="9"/>
  </cols>
  <sheetData>
    <row r="1" s="190" customFormat="true" ht="51.75" hidden="false" customHeight="true" outlineLevel="0" collapsed="false">
      <c r="A1" s="71"/>
      <c r="B1" s="71"/>
      <c r="C1" s="71"/>
      <c r="D1" s="907" t="s">
        <v>950</v>
      </c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361" t="s">
        <v>951</v>
      </c>
      <c r="AD1" s="361"/>
      <c r="AE1" s="361"/>
    </row>
    <row r="2" s="190" customFormat="true" ht="51.75" hidden="false" customHeight="true" outlineLevel="0" collapsed="false">
      <c r="A2" s="71"/>
      <c r="B2" s="71"/>
      <c r="C2" s="71"/>
      <c r="D2" s="907"/>
      <c r="E2" s="907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  <c r="S2" s="907"/>
      <c r="T2" s="907"/>
      <c r="U2" s="907"/>
      <c r="V2" s="907"/>
      <c r="W2" s="907"/>
      <c r="X2" s="907"/>
      <c r="Y2" s="907"/>
      <c r="Z2" s="907"/>
      <c r="AA2" s="907"/>
      <c r="AB2" s="907"/>
      <c r="AC2" s="361" t="s">
        <v>2</v>
      </c>
      <c r="AD2" s="361"/>
      <c r="AE2" s="361"/>
    </row>
    <row r="3" s="190" customFormat="true" ht="54" hidden="false" customHeight="true" outlineLevel="0" collapsed="false">
      <c r="A3" s="71"/>
      <c r="B3" s="71"/>
      <c r="C3" s="71"/>
      <c r="D3" s="907"/>
      <c r="E3" s="907"/>
      <c r="F3" s="907"/>
      <c r="G3" s="907"/>
      <c r="H3" s="907"/>
      <c r="I3" s="907"/>
      <c r="J3" s="907"/>
      <c r="K3" s="907"/>
      <c r="L3" s="907"/>
      <c r="M3" s="907"/>
      <c r="N3" s="907"/>
      <c r="O3" s="907"/>
      <c r="P3" s="907"/>
      <c r="Q3" s="907"/>
      <c r="R3" s="907"/>
      <c r="S3" s="907"/>
      <c r="T3" s="907"/>
      <c r="U3" s="907"/>
      <c r="V3" s="907"/>
      <c r="W3" s="907"/>
      <c r="X3" s="907"/>
      <c r="Y3" s="907"/>
      <c r="Z3" s="907"/>
      <c r="AA3" s="907"/>
      <c r="AB3" s="907"/>
      <c r="AC3" s="361" t="s">
        <v>5</v>
      </c>
      <c r="AD3" s="361"/>
      <c r="AE3" s="361"/>
    </row>
    <row r="4" s="909" customFormat="true" ht="36.75" hidden="false" customHeight="true" outlineLevel="0" collapsed="false">
      <c r="A4" s="497"/>
      <c r="B4" s="497"/>
      <c r="C4" s="497"/>
      <c r="D4" s="503" t="s">
        <v>797</v>
      </c>
      <c r="E4" s="397" t="str">
        <f aca="false">Mes1!D6</f>
        <v>Ropa Doblada</v>
      </c>
      <c r="F4" s="397"/>
      <c r="G4" s="397"/>
      <c r="H4" s="397"/>
      <c r="I4" s="397"/>
      <c r="J4" s="397"/>
      <c r="K4" s="397"/>
      <c r="L4" s="397"/>
      <c r="M4" s="497"/>
      <c r="N4" s="497"/>
      <c r="O4" s="497"/>
      <c r="P4" s="497"/>
      <c r="Q4" s="498" t="s">
        <v>798</v>
      </c>
      <c r="R4" s="498"/>
      <c r="S4" s="498"/>
      <c r="T4" s="500" t="n">
        <v>263</v>
      </c>
      <c r="U4" s="497"/>
      <c r="V4" s="497"/>
      <c r="W4" s="497"/>
      <c r="X4" s="497"/>
      <c r="Y4" s="908" t="s">
        <v>911</v>
      </c>
      <c r="Z4" s="908"/>
      <c r="AA4" s="502" t="str">
        <f aca="false">Mes1!D5</f>
        <v>02/Julio/2026</v>
      </c>
      <c r="AB4" s="502"/>
      <c r="AC4" s="502"/>
      <c r="AD4" s="502"/>
      <c r="AE4" s="502"/>
      <c r="AF4" s="497"/>
      <c r="AG4" s="497"/>
      <c r="AH4" s="497"/>
      <c r="AI4" s="497"/>
      <c r="AJ4" s="497"/>
      <c r="AK4" s="497"/>
      <c r="AL4" s="497"/>
      <c r="AM4" s="497"/>
      <c r="AN4" s="497"/>
      <c r="AO4" s="497"/>
      <c r="AP4" s="497"/>
      <c r="AQ4" s="497"/>
      <c r="AR4" s="497"/>
      <c r="AS4" s="497"/>
      <c r="AT4" s="497"/>
      <c r="AU4" s="497"/>
      <c r="AV4" s="497"/>
      <c r="AW4" s="497"/>
      <c r="AX4" s="497"/>
      <c r="AY4" s="497"/>
      <c r="AZ4" s="497"/>
      <c r="BA4" s="497"/>
      <c r="BB4" s="497"/>
      <c r="BC4" s="497"/>
      <c r="BD4" s="497"/>
      <c r="BE4" s="497"/>
      <c r="BF4" s="497"/>
      <c r="BG4" s="497"/>
      <c r="BH4" s="497"/>
      <c r="BI4" s="497"/>
      <c r="BJ4" s="497"/>
      <c r="BK4" s="497"/>
      <c r="BL4" s="497"/>
      <c r="BM4" s="497"/>
      <c r="BN4" s="497"/>
      <c r="BO4" s="497"/>
      <c r="BP4" s="497"/>
      <c r="BQ4" s="497"/>
      <c r="BR4" s="497"/>
      <c r="BS4" s="497"/>
      <c r="BT4" s="497"/>
      <c r="BU4" s="497"/>
      <c r="BV4" s="497"/>
      <c r="BW4" s="497"/>
      <c r="BX4" s="497"/>
      <c r="BY4" s="497"/>
      <c r="BZ4" s="497"/>
      <c r="CA4" s="497"/>
      <c r="CB4" s="497"/>
      <c r="CC4" s="497"/>
      <c r="CD4" s="497"/>
      <c r="CE4" s="497"/>
      <c r="CF4" s="497"/>
      <c r="CG4" s="497"/>
      <c r="CH4" s="497"/>
      <c r="CI4" s="497"/>
      <c r="CJ4" s="497"/>
      <c r="CK4" s="497"/>
      <c r="CL4" s="497"/>
      <c r="CM4" s="497"/>
      <c r="CN4" s="497"/>
      <c r="CO4" s="497"/>
      <c r="CP4" s="497"/>
      <c r="CQ4" s="497"/>
      <c r="CR4" s="497"/>
      <c r="CS4" s="497"/>
      <c r="CT4" s="497"/>
      <c r="CU4" s="497"/>
      <c r="CV4" s="497"/>
      <c r="CW4" s="497"/>
      <c r="CX4" s="497"/>
      <c r="CY4" s="497"/>
      <c r="CZ4" s="497"/>
      <c r="DA4" s="497"/>
      <c r="DB4" s="497"/>
      <c r="DC4" s="497"/>
      <c r="DD4" s="497"/>
      <c r="DE4" s="497"/>
      <c r="DF4" s="497"/>
      <c r="DG4" s="497"/>
      <c r="DH4" s="497"/>
      <c r="DI4" s="497"/>
      <c r="DJ4" s="497"/>
      <c r="DK4" s="497"/>
      <c r="DL4" s="497"/>
      <c r="DM4" s="497"/>
      <c r="DN4" s="497"/>
      <c r="DO4" s="497"/>
      <c r="DP4" s="497"/>
      <c r="DQ4" s="497"/>
      <c r="DR4" s="497"/>
      <c r="DS4" s="497"/>
      <c r="DT4" s="497"/>
      <c r="DU4" s="497"/>
      <c r="DV4" s="497"/>
      <c r="DW4" s="497"/>
      <c r="DX4" s="497"/>
      <c r="DY4" s="497"/>
      <c r="DZ4" s="497"/>
      <c r="EA4" s="497"/>
      <c r="EB4" s="497"/>
      <c r="EC4" s="497"/>
      <c r="ED4" s="497"/>
      <c r="EE4" s="497"/>
      <c r="EF4" s="497"/>
      <c r="EG4" s="497"/>
      <c r="EH4" s="497"/>
      <c r="EI4" s="497"/>
      <c r="EJ4" s="497"/>
      <c r="EK4" s="497"/>
      <c r="EL4" s="497"/>
      <c r="EM4" s="497"/>
      <c r="EN4" s="497"/>
      <c r="EO4" s="497"/>
      <c r="EP4" s="497"/>
      <c r="EQ4" s="497"/>
      <c r="ER4" s="497"/>
      <c r="ES4" s="497"/>
      <c r="ET4" s="497"/>
      <c r="EU4" s="497"/>
      <c r="EV4" s="497"/>
      <c r="EW4" s="497"/>
      <c r="EX4" s="497"/>
      <c r="EY4" s="497"/>
      <c r="EZ4" s="497"/>
      <c r="FA4" s="497"/>
      <c r="FB4" s="497"/>
      <c r="FC4" s="497"/>
      <c r="FD4" s="497"/>
      <c r="FE4" s="497"/>
      <c r="FF4" s="497"/>
      <c r="FG4" s="497"/>
      <c r="FH4" s="497"/>
      <c r="FI4" s="497"/>
      <c r="FJ4" s="497"/>
      <c r="FK4" s="497"/>
      <c r="FL4" s="497"/>
      <c r="FM4" s="497"/>
      <c r="FN4" s="497"/>
      <c r="FO4" s="497"/>
      <c r="FP4" s="497"/>
      <c r="FQ4" s="497"/>
      <c r="FR4" s="497"/>
      <c r="FS4" s="497"/>
      <c r="FT4" s="497"/>
      <c r="FU4" s="497"/>
      <c r="FV4" s="497"/>
      <c r="FW4" s="497"/>
      <c r="FX4" s="497"/>
      <c r="FY4" s="497"/>
      <c r="FZ4" s="497"/>
      <c r="GA4" s="497"/>
      <c r="GB4" s="497"/>
      <c r="GC4" s="497"/>
      <c r="GD4" s="497"/>
      <c r="GE4" s="497"/>
      <c r="GF4" s="497"/>
      <c r="GG4" s="497"/>
      <c r="GH4" s="497"/>
      <c r="GI4" s="497"/>
      <c r="GJ4" s="497"/>
      <c r="GK4" s="497"/>
      <c r="GL4" s="497"/>
      <c r="GM4" s="497"/>
      <c r="GN4" s="497"/>
      <c r="GO4" s="497"/>
      <c r="GP4" s="497"/>
      <c r="GQ4" s="497"/>
      <c r="GR4" s="497"/>
      <c r="GS4" s="497"/>
      <c r="GT4" s="497"/>
      <c r="GU4" s="497"/>
      <c r="GV4" s="497"/>
      <c r="GW4" s="497"/>
      <c r="GX4" s="497"/>
      <c r="GY4" s="497"/>
      <c r="GZ4" s="497"/>
      <c r="HA4" s="497"/>
      <c r="HB4" s="497"/>
      <c r="HC4" s="497"/>
      <c r="HD4" s="497"/>
      <c r="HE4" s="497"/>
      <c r="HF4" s="497"/>
      <c r="HG4" s="497"/>
      <c r="HH4" s="497"/>
      <c r="HI4" s="497"/>
      <c r="HJ4" s="497"/>
      <c r="HK4" s="497"/>
      <c r="HL4" s="497"/>
      <c r="HM4" s="497"/>
      <c r="HN4" s="497"/>
      <c r="HO4" s="497"/>
      <c r="HP4" s="497"/>
      <c r="HQ4" s="497"/>
      <c r="HR4" s="497"/>
      <c r="HS4" s="497"/>
      <c r="HT4" s="497"/>
      <c r="HU4" s="497"/>
      <c r="HV4" s="497"/>
      <c r="HW4" s="497"/>
      <c r="HX4" s="497"/>
      <c r="HY4" s="497"/>
      <c r="HZ4" s="497"/>
      <c r="IA4" s="497"/>
    </row>
    <row r="5" s="909" customFormat="true" ht="36.75" hidden="false" customHeight="true" outlineLevel="0" collapsed="false">
      <c r="A5" s="497"/>
      <c r="B5" s="497"/>
      <c r="C5" s="497"/>
      <c r="D5" s="503" t="s">
        <v>799</v>
      </c>
      <c r="E5" s="397" t="str">
        <f aca="false">Mes1!D7</f>
        <v>Martha Fuentes</v>
      </c>
      <c r="F5" s="397"/>
      <c r="G5" s="397"/>
      <c r="H5" s="397"/>
      <c r="I5" s="397"/>
      <c r="J5" s="397"/>
      <c r="K5" s="397"/>
      <c r="L5" s="397"/>
      <c r="M5" s="497"/>
      <c r="N5" s="497"/>
      <c r="O5" s="497"/>
      <c r="P5" s="497"/>
      <c r="Q5" s="498" t="s">
        <v>800</v>
      </c>
      <c r="R5" s="498"/>
      <c r="S5" s="498"/>
      <c r="T5" s="504" t="n">
        <f aca="false">Mes1!F15</f>
        <v>0</v>
      </c>
      <c r="U5" s="497"/>
      <c r="V5" s="497"/>
      <c r="W5" s="497"/>
      <c r="X5" s="497"/>
      <c r="Y5" s="910"/>
      <c r="Z5" s="910"/>
      <c r="AA5" s="497"/>
      <c r="AB5" s="497"/>
      <c r="AC5" s="497"/>
      <c r="AD5" s="497"/>
      <c r="AE5" s="497"/>
      <c r="AF5" s="497"/>
      <c r="AG5" s="497"/>
      <c r="AH5" s="497"/>
      <c r="AI5" s="497"/>
      <c r="AJ5" s="497"/>
      <c r="AK5" s="497"/>
      <c r="AL5" s="497"/>
      <c r="AM5" s="497"/>
      <c r="AN5" s="497"/>
      <c r="AO5" s="497"/>
      <c r="AP5" s="497"/>
      <c r="AQ5" s="497"/>
      <c r="AR5" s="497"/>
      <c r="AS5" s="497"/>
      <c r="AT5" s="497"/>
      <c r="AU5" s="497"/>
      <c r="AV5" s="497"/>
      <c r="AW5" s="497"/>
      <c r="AX5" s="497"/>
      <c r="AY5" s="497"/>
      <c r="AZ5" s="497"/>
      <c r="BA5" s="497"/>
      <c r="BB5" s="497"/>
      <c r="BC5" s="497"/>
      <c r="BD5" s="497"/>
      <c r="BE5" s="497"/>
      <c r="BF5" s="497"/>
      <c r="BG5" s="497"/>
      <c r="BH5" s="497"/>
      <c r="BI5" s="497"/>
      <c r="BJ5" s="497"/>
      <c r="BK5" s="497"/>
      <c r="BL5" s="497"/>
      <c r="BM5" s="497"/>
      <c r="BN5" s="497"/>
      <c r="BO5" s="497"/>
      <c r="BP5" s="497"/>
      <c r="BQ5" s="497"/>
      <c r="BR5" s="497"/>
      <c r="BS5" s="497"/>
      <c r="BT5" s="497"/>
      <c r="BU5" s="497"/>
      <c r="BV5" s="497"/>
      <c r="BW5" s="497"/>
      <c r="BX5" s="497"/>
      <c r="BY5" s="497"/>
      <c r="BZ5" s="497"/>
      <c r="CA5" s="497"/>
      <c r="CB5" s="497"/>
      <c r="CC5" s="497"/>
      <c r="CD5" s="497"/>
      <c r="CE5" s="497"/>
      <c r="CF5" s="497"/>
      <c r="CG5" s="497"/>
      <c r="CH5" s="497"/>
      <c r="CI5" s="497"/>
      <c r="CJ5" s="497"/>
      <c r="CK5" s="497"/>
      <c r="CL5" s="497"/>
      <c r="CM5" s="497"/>
      <c r="CN5" s="497"/>
      <c r="CO5" s="497"/>
      <c r="CP5" s="497"/>
      <c r="CQ5" s="497"/>
      <c r="CR5" s="497"/>
      <c r="CS5" s="497"/>
      <c r="CT5" s="497"/>
      <c r="CU5" s="497"/>
      <c r="CV5" s="497"/>
      <c r="CW5" s="497"/>
      <c r="CX5" s="497"/>
      <c r="CY5" s="497"/>
      <c r="CZ5" s="497"/>
      <c r="DA5" s="497"/>
      <c r="DB5" s="497"/>
      <c r="DC5" s="497"/>
      <c r="DD5" s="497"/>
      <c r="DE5" s="497"/>
      <c r="DF5" s="497"/>
      <c r="DG5" s="497"/>
      <c r="DH5" s="497"/>
      <c r="DI5" s="497"/>
      <c r="DJ5" s="497"/>
      <c r="DK5" s="497"/>
      <c r="DL5" s="497"/>
      <c r="DM5" s="497"/>
      <c r="DN5" s="497"/>
      <c r="DO5" s="497"/>
      <c r="DP5" s="497"/>
      <c r="DQ5" s="497"/>
      <c r="DR5" s="497"/>
      <c r="DS5" s="497"/>
      <c r="DT5" s="497"/>
      <c r="DU5" s="497"/>
      <c r="DV5" s="497"/>
      <c r="DW5" s="497"/>
      <c r="DX5" s="497"/>
      <c r="DY5" s="497"/>
      <c r="DZ5" s="497"/>
      <c r="EA5" s="497"/>
      <c r="EB5" s="497"/>
      <c r="EC5" s="497"/>
      <c r="ED5" s="497"/>
      <c r="EE5" s="497"/>
      <c r="EF5" s="497"/>
      <c r="EG5" s="497"/>
      <c r="EH5" s="497"/>
      <c r="EI5" s="497"/>
      <c r="EJ5" s="497"/>
      <c r="EK5" s="497"/>
      <c r="EL5" s="497"/>
      <c r="EM5" s="497"/>
      <c r="EN5" s="497"/>
      <c r="EO5" s="497"/>
      <c r="EP5" s="497"/>
      <c r="EQ5" s="497"/>
      <c r="ER5" s="497"/>
      <c r="ES5" s="497"/>
      <c r="ET5" s="497"/>
      <c r="EU5" s="497"/>
      <c r="EV5" s="497"/>
      <c r="EW5" s="497"/>
      <c r="EX5" s="497"/>
      <c r="EY5" s="497"/>
      <c r="EZ5" s="497"/>
      <c r="FA5" s="497"/>
      <c r="FB5" s="497"/>
      <c r="FC5" s="497"/>
      <c r="FD5" s="497"/>
      <c r="FE5" s="497"/>
      <c r="FF5" s="497"/>
      <c r="FG5" s="497"/>
      <c r="FH5" s="497"/>
      <c r="FI5" s="497"/>
      <c r="FJ5" s="497"/>
      <c r="FK5" s="497"/>
      <c r="FL5" s="497"/>
      <c r="FM5" s="497"/>
      <c r="FN5" s="497"/>
      <c r="FO5" s="497"/>
      <c r="FP5" s="497"/>
      <c r="FQ5" s="497"/>
      <c r="FR5" s="497"/>
      <c r="FS5" s="497"/>
      <c r="FT5" s="497"/>
      <c r="FU5" s="497"/>
      <c r="FV5" s="497"/>
      <c r="FW5" s="497"/>
      <c r="FX5" s="497"/>
      <c r="FY5" s="497"/>
      <c r="FZ5" s="497"/>
      <c r="GA5" s="497"/>
      <c r="GB5" s="497"/>
      <c r="GC5" s="497"/>
      <c r="GD5" s="497"/>
      <c r="GE5" s="497"/>
      <c r="GF5" s="497"/>
      <c r="GG5" s="497"/>
      <c r="GH5" s="497"/>
      <c r="GI5" s="497"/>
      <c r="GJ5" s="497"/>
      <c r="GK5" s="497"/>
      <c r="GL5" s="497"/>
      <c r="GM5" s="497"/>
      <c r="GN5" s="497"/>
      <c r="GO5" s="497"/>
      <c r="GP5" s="497"/>
      <c r="GQ5" s="497"/>
      <c r="GR5" s="497"/>
      <c r="GS5" s="497"/>
      <c r="GT5" s="497"/>
      <c r="GU5" s="497"/>
      <c r="GV5" s="497"/>
      <c r="GW5" s="497"/>
      <c r="GX5" s="497"/>
      <c r="GY5" s="497"/>
      <c r="GZ5" s="497"/>
      <c r="HA5" s="497"/>
      <c r="HB5" s="497"/>
      <c r="HC5" s="497"/>
      <c r="HD5" s="497"/>
      <c r="HE5" s="497"/>
      <c r="HF5" s="497"/>
      <c r="HG5" s="497"/>
      <c r="HH5" s="497"/>
      <c r="HI5" s="497"/>
      <c r="HJ5" s="497"/>
      <c r="HK5" s="497"/>
      <c r="HL5" s="497"/>
      <c r="HM5" s="497"/>
      <c r="HN5" s="497"/>
      <c r="HO5" s="497"/>
      <c r="HP5" s="497"/>
      <c r="HQ5" s="497"/>
      <c r="HR5" s="497"/>
      <c r="HS5" s="497"/>
      <c r="HT5" s="497"/>
      <c r="HU5" s="497"/>
      <c r="HV5" s="497"/>
      <c r="HW5" s="497"/>
      <c r="HX5" s="497"/>
      <c r="HY5" s="497"/>
      <c r="HZ5" s="497"/>
      <c r="IA5" s="497"/>
    </row>
    <row r="6" s="499" customFormat="true" ht="57.75" hidden="false" customHeight="true" outlineLevel="0" collapsed="false">
      <c r="Q6" s="498" t="s">
        <v>801</v>
      </c>
      <c r="R6" s="498"/>
      <c r="S6" s="498"/>
      <c r="T6" s="504" t="n">
        <f aca="false">C65</f>
        <v>5286</v>
      </c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7"/>
      <c r="AY6" s="497"/>
      <c r="AZ6" s="497"/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7"/>
      <c r="BU6" s="497"/>
      <c r="BV6" s="497"/>
      <c r="BW6" s="497"/>
      <c r="BX6" s="497"/>
      <c r="BY6" s="497"/>
      <c r="BZ6" s="497"/>
      <c r="CA6" s="497"/>
      <c r="CB6" s="497"/>
      <c r="CC6" s="497"/>
      <c r="CD6" s="497"/>
      <c r="CE6" s="497"/>
      <c r="CF6" s="497"/>
      <c r="CG6" s="497"/>
      <c r="CH6" s="497"/>
      <c r="CI6" s="497"/>
      <c r="CJ6" s="497"/>
      <c r="CK6" s="497"/>
      <c r="CL6" s="497"/>
      <c r="CM6" s="497"/>
      <c r="CN6" s="497"/>
      <c r="CO6" s="497"/>
      <c r="CP6" s="497"/>
      <c r="CQ6" s="497"/>
      <c r="CR6" s="497"/>
      <c r="CS6" s="497"/>
      <c r="CT6" s="497"/>
      <c r="CU6" s="497"/>
      <c r="CV6" s="497"/>
      <c r="CW6" s="497"/>
      <c r="CX6" s="497"/>
      <c r="CY6" s="497"/>
      <c r="CZ6" s="497"/>
      <c r="DA6" s="497"/>
      <c r="DB6" s="497"/>
      <c r="DC6" s="497"/>
      <c r="DD6" s="497"/>
      <c r="DE6" s="497"/>
      <c r="DF6" s="497"/>
      <c r="DG6" s="497"/>
      <c r="DH6" s="497"/>
      <c r="DI6" s="497"/>
      <c r="DJ6" s="497"/>
      <c r="DK6" s="497"/>
      <c r="DL6" s="497"/>
      <c r="DM6" s="497"/>
      <c r="DN6" s="497"/>
      <c r="DO6" s="497"/>
      <c r="DP6" s="497"/>
      <c r="DQ6" s="497"/>
      <c r="DR6" s="497"/>
      <c r="DS6" s="497"/>
      <c r="DT6" s="497"/>
      <c r="DU6" s="497"/>
      <c r="DV6" s="497"/>
      <c r="DW6" s="497"/>
      <c r="DX6" s="497"/>
      <c r="DY6" s="497"/>
      <c r="DZ6" s="497"/>
      <c r="EA6" s="497"/>
      <c r="EB6" s="497"/>
      <c r="EC6" s="497"/>
      <c r="ED6" s="497"/>
      <c r="EE6" s="497"/>
      <c r="EF6" s="497"/>
      <c r="EG6" s="497"/>
      <c r="EH6" s="497"/>
      <c r="EI6" s="497"/>
      <c r="EJ6" s="497"/>
      <c r="EK6" s="497"/>
      <c r="EL6" s="497"/>
      <c r="EM6" s="497"/>
      <c r="EN6" s="497"/>
      <c r="EO6" s="497"/>
      <c r="EP6" s="497"/>
      <c r="EQ6" s="497"/>
      <c r="ER6" s="497"/>
      <c r="ES6" s="497"/>
      <c r="ET6" s="497"/>
      <c r="EU6" s="497"/>
      <c r="EV6" s="497"/>
      <c r="EW6" s="497"/>
      <c r="EX6" s="497"/>
      <c r="EY6" s="497"/>
      <c r="EZ6" s="497"/>
      <c r="FA6" s="497"/>
      <c r="FB6" s="497"/>
      <c r="FC6" s="497"/>
      <c r="FD6" s="497"/>
      <c r="FE6" s="497"/>
      <c r="FF6" s="497"/>
      <c r="FG6" s="497"/>
      <c r="FH6" s="497"/>
      <c r="FI6" s="497"/>
      <c r="FJ6" s="497"/>
      <c r="FK6" s="497"/>
      <c r="FL6" s="497"/>
      <c r="FM6" s="497"/>
      <c r="FN6" s="497"/>
      <c r="FO6" s="497"/>
      <c r="FP6" s="497"/>
      <c r="FQ6" s="497"/>
      <c r="FR6" s="497"/>
      <c r="FS6" s="497"/>
      <c r="FT6" s="497"/>
      <c r="FU6" s="497"/>
      <c r="FV6" s="497"/>
      <c r="FW6" s="497"/>
      <c r="FX6" s="497"/>
      <c r="FY6" s="497"/>
      <c r="FZ6" s="497"/>
      <c r="GA6" s="497"/>
      <c r="GB6" s="497"/>
      <c r="GC6" s="497"/>
      <c r="GD6" s="497"/>
      <c r="GE6" s="497"/>
      <c r="GF6" s="497"/>
      <c r="GG6" s="497"/>
      <c r="GH6" s="497"/>
      <c r="GI6" s="497"/>
      <c r="GJ6" s="497"/>
      <c r="GK6" s="497"/>
      <c r="GL6" s="497"/>
      <c r="GM6" s="497"/>
      <c r="GN6" s="497"/>
      <c r="GO6" s="497"/>
      <c r="GP6" s="497"/>
      <c r="GQ6" s="497"/>
      <c r="GR6" s="497"/>
      <c r="GS6" s="497"/>
      <c r="GT6" s="497"/>
      <c r="GU6" s="497"/>
      <c r="GV6" s="497"/>
      <c r="GW6" s="497"/>
      <c r="GX6" s="497"/>
      <c r="GY6" s="497"/>
      <c r="GZ6" s="497"/>
      <c r="HA6" s="497"/>
      <c r="HB6" s="497"/>
      <c r="HC6" s="497"/>
      <c r="HD6" s="497"/>
      <c r="HE6" s="497"/>
      <c r="HF6" s="497"/>
      <c r="HG6" s="497"/>
      <c r="HH6" s="497"/>
      <c r="HI6" s="497"/>
      <c r="HJ6" s="497"/>
      <c r="HK6" s="497"/>
      <c r="HL6" s="497"/>
      <c r="HM6" s="497"/>
      <c r="HN6" s="497"/>
      <c r="HO6" s="497"/>
      <c r="HP6" s="497"/>
      <c r="HQ6" s="497"/>
      <c r="HR6" s="497"/>
      <c r="HS6" s="497"/>
      <c r="HT6" s="497"/>
      <c r="HU6" s="497"/>
      <c r="HV6" s="497"/>
      <c r="HW6" s="497"/>
      <c r="HX6" s="497"/>
      <c r="HY6" s="497"/>
      <c r="HZ6" s="497"/>
      <c r="IA6" s="497"/>
    </row>
    <row r="7" s="499" customFormat="true" ht="24" hidden="false" customHeight="true" outlineLevel="0" collapsed="false">
      <c r="B7" s="911"/>
      <c r="C7" s="911"/>
      <c r="D7" s="911"/>
      <c r="E7" s="497"/>
      <c r="F7" s="497"/>
      <c r="G7" s="497"/>
      <c r="H7" s="497"/>
      <c r="I7" s="497"/>
      <c r="J7" s="497"/>
      <c r="K7" s="497"/>
      <c r="M7" s="497"/>
      <c r="N7" s="497"/>
      <c r="O7" s="497"/>
      <c r="P7" s="497"/>
      <c r="Q7" s="497"/>
      <c r="R7" s="497"/>
      <c r="S7" s="497"/>
      <c r="T7" s="504"/>
      <c r="U7" s="497"/>
      <c r="V7" s="497"/>
      <c r="W7" s="497"/>
      <c r="X7" s="497"/>
      <c r="Y7" s="497"/>
      <c r="Z7" s="497"/>
      <c r="AA7" s="912"/>
      <c r="AB7" s="912"/>
      <c r="AC7" s="912"/>
      <c r="AD7" s="912"/>
      <c r="AE7" s="912"/>
      <c r="AF7" s="497"/>
      <c r="AG7" s="497"/>
      <c r="AH7" s="497"/>
      <c r="AI7" s="497"/>
      <c r="AJ7" s="497"/>
      <c r="AK7" s="497"/>
      <c r="AL7" s="497"/>
      <c r="AM7" s="497"/>
      <c r="AN7" s="497"/>
      <c r="AO7" s="497"/>
      <c r="AP7" s="497"/>
      <c r="AQ7" s="497"/>
      <c r="AR7" s="497"/>
      <c r="AS7" s="497"/>
      <c r="AT7" s="497"/>
      <c r="AU7" s="497"/>
      <c r="AV7" s="497"/>
      <c r="AW7" s="497"/>
      <c r="AX7" s="497"/>
      <c r="AY7" s="497"/>
      <c r="AZ7" s="497"/>
      <c r="BA7" s="497"/>
      <c r="BB7" s="497"/>
      <c r="BC7" s="497"/>
      <c r="BD7" s="497"/>
      <c r="BE7" s="497"/>
      <c r="BF7" s="497"/>
      <c r="BG7" s="497"/>
      <c r="BH7" s="497"/>
      <c r="BI7" s="497"/>
      <c r="BJ7" s="497"/>
      <c r="BK7" s="497"/>
      <c r="BL7" s="497"/>
      <c r="BM7" s="497"/>
      <c r="BN7" s="497"/>
      <c r="BO7" s="497"/>
      <c r="BP7" s="497"/>
      <c r="BQ7" s="497"/>
      <c r="BR7" s="497"/>
      <c r="BS7" s="497"/>
      <c r="BT7" s="497"/>
      <c r="BU7" s="497"/>
      <c r="BV7" s="497"/>
      <c r="BW7" s="497"/>
      <c r="BX7" s="497"/>
      <c r="BY7" s="497"/>
      <c r="BZ7" s="497"/>
      <c r="CA7" s="497"/>
      <c r="CB7" s="497"/>
      <c r="CC7" s="497"/>
      <c r="CD7" s="497"/>
      <c r="CE7" s="497"/>
      <c r="CF7" s="497"/>
      <c r="CG7" s="497"/>
      <c r="CH7" s="497"/>
      <c r="CI7" s="497"/>
      <c r="CJ7" s="497"/>
      <c r="CK7" s="497"/>
      <c r="CL7" s="497"/>
      <c r="CM7" s="497"/>
      <c r="CN7" s="497"/>
      <c r="CO7" s="497"/>
      <c r="CP7" s="497"/>
      <c r="CQ7" s="497"/>
      <c r="CR7" s="497"/>
      <c r="CS7" s="497"/>
      <c r="CT7" s="497"/>
      <c r="CU7" s="497"/>
      <c r="CV7" s="497"/>
      <c r="CW7" s="497"/>
      <c r="CX7" s="497"/>
      <c r="CY7" s="497"/>
      <c r="CZ7" s="497"/>
      <c r="DA7" s="497"/>
      <c r="DB7" s="497"/>
      <c r="DC7" s="497"/>
      <c r="DD7" s="497"/>
      <c r="DE7" s="497"/>
      <c r="DF7" s="497"/>
      <c r="DG7" s="497"/>
      <c r="DH7" s="497"/>
      <c r="DI7" s="497"/>
      <c r="DJ7" s="497"/>
      <c r="DK7" s="497"/>
      <c r="DL7" s="497"/>
      <c r="DM7" s="497"/>
      <c r="DN7" s="497"/>
      <c r="DO7" s="497"/>
      <c r="DP7" s="497"/>
      <c r="DQ7" s="497"/>
      <c r="DR7" s="497"/>
      <c r="DS7" s="497"/>
      <c r="DT7" s="497"/>
      <c r="DU7" s="497"/>
      <c r="DV7" s="497"/>
      <c r="DW7" s="497"/>
      <c r="DX7" s="497"/>
      <c r="DY7" s="497"/>
      <c r="DZ7" s="497"/>
      <c r="EA7" s="497"/>
      <c r="EB7" s="497"/>
      <c r="EC7" s="497"/>
      <c r="ED7" s="497"/>
      <c r="EE7" s="497"/>
      <c r="EF7" s="497"/>
      <c r="EG7" s="497"/>
      <c r="EH7" s="497"/>
      <c r="EI7" s="497"/>
      <c r="EJ7" s="497"/>
      <c r="EK7" s="497"/>
      <c r="EL7" s="497"/>
      <c r="EM7" s="497"/>
      <c r="EN7" s="497"/>
      <c r="EO7" s="497"/>
      <c r="EP7" s="497"/>
      <c r="EQ7" s="497"/>
      <c r="ER7" s="497"/>
      <c r="ES7" s="497"/>
      <c r="ET7" s="497"/>
      <c r="EU7" s="497"/>
      <c r="EV7" s="497"/>
      <c r="EW7" s="497"/>
      <c r="EX7" s="497"/>
      <c r="EY7" s="497"/>
      <c r="EZ7" s="497"/>
      <c r="FA7" s="497"/>
      <c r="FB7" s="497"/>
      <c r="FC7" s="497"/>
      <c r="FD7" s="497"/>
      <c r="FE7" s="497"/>
      <c r="FF7" s="497"/>
      <c r="FG7" s="497"/>
      <c r="FH7" s="497"/>
      <c r="FI7" s="497"/>
      <c r="FJ7" s="497"/>
      <c r="FK7" s="497"/>
      <c r="FL7" s="497"/>
      <c r="FM7" s="497"/>
      <c r="FN7" s="497"/>
      <c r="FO7" s="497"/>
      <c r="FP7" s="497"/>
      <c r="FQ7" s="497"/>
      <c r="FR7" s="497"/>
      <c r="FS7" s="497"/>
      <c r="FT7" s="497"/>
      <c r="FU7" s="497"/>
      <c r="FV7" s="497"/>
      <c r="FW7" s="497"/>
      <c r="FX7" s="497"/>
      <c r="FY7" s="497"/>
      <c r="FZ7" s="497"/>
      <c r="GA7" s="497"/>
      <c r="GB7" s="497"/>
      <c r="GC7" s="497"/>
      <c r="GD7" s="497"/>
      <c r="GE7" s="497"/>
      <c r="GF7" s="497"/>
      <c r="GG7" s="497"/>
      <c r="GH7" s="497"/>
      <c r="GI7" s="497"/>
      <c r="GJ7" s="497"/>
      <c r="GK7" s="497"/>
      <c r="GL7" s="497"/>
      <c r="GM7" s="497"/>
      <c r="GN7" s="497"/>
      <c r="GO7" s="497"/>
      <c r="GP7" s="497"/>
      <c r="GQ7" s="497"/>
      <c r="GR7" s="497"/>
      <c r="GS7" s="497"/>
      <c r="GT7" s="497"/>
      <c r="GU7" s="497"/>
      <c r="GV7" s="497"/>
      <c r="GW7" s="497"/>
      <c r="GX7" s="497"/>
      <c r="GY7" s="497"/>
      <c r="GZ7" s="497"/>
      <c r="HA7" s="497"/>
      <c r="HB7" s="497"/>
      <c r="HC7" s="497"/>
      <c r="HD7" s="497"/>
      <c r="HE7" s="497"/>
      <c r="HF7" s="497"/>
      <c r="HG7" s="497"/>
      <c r="HH7" s="497"/>
      <c r="HI7" s="497"/>
      <c r="HJ7" s="497"/>
      <c r="HK7" s="497"/>
      <c r="HL7" s="497"/>
      <c r="HM7" s="497"/>
      <c r="HN7" s="497"/>
      <c r="HO7" s="497"/>
      <c r="HP7" s="497"/>
      <c r="HQ7" s="497"/>
      <c r="HR7" s="497"/>
      <c r="HS7" s="497"/>
      <c r="HT7" s="497"/>
      <c r="HU7" s="497"/>
      <c r="HV7" s="497"/>
      <c r="HW7" s="497"/>
      <c r="HX7" s="497"/>
      <c r="HY7" s="497"/>
      <c r="HZ7" s="497"/>
      <c r="IA7" s="497"/>
    </row>
    <row r="8" s="299" customFormat="true" ht="39" hidden="false" customHeight="true" outlineLevel="0" collapsed="false">
      <c r="A8" s="615"/>
      <c r="B8" s="913"/>
      <c r="C8" s="913"/>
      <c r="D8" s="913"/>
      <c r="E8" s="914" t="s">
        <v>802</v>
      </c>
      <c r="F8" s="914"/>
      <c r="G8" s="914"/>
      <c r="H8" s="914"/>
      <c r="I8" s="914"/>
      <c r="J8" s="914"/>
      <c r="K8" s="914"/>
      <c r="L8" s="914"/>
      <c r="M8" s="914"/>
      <c r="N8" s="914"/>
      <c r="O8" s="914"/>
      <c r="P8" s="914"/>
      <c r="Q8" s="915"/>
      <c r="R8" s="916" t="s">
        <v>952</v>
      </c>
      <c r="S8" s="916"/>
      <c r="T8" s="916"/>
      <c r="U8" s="916"/>
      <c r="V8" s="916" t="s">
        <v>953</v>
      </c>
      <c r="W8" s="916"/>
      <c r="X8" s="916"/>
      <c r="Y8" s="916"/>
      <c r="Z8" s="916"/>
      <c r="AA8" s="916"/>
      <c r="AB8" s="917"/>
      <c r="AC8" s="204"/>
      <c r="AD8" s="204"/>
      <c r="AE8" s="204"/>
    </row>
    <row r="9" s="923" customFormat="true" ht="193.5" hidden="false" customHeight="true" outlineLevel="0" collapsed="false">
      <c r="A9" s="230"/>
      <c r="B9" s="841" t="s">
        <v>954</v>
      </c>
      <c r="C9" s="918" t="s">
        <v>804</v>
      </c>
      <c r="D9" s="919" t="s">
        <v>805</v>
      </c>
      <c r="E9" s="920" t="s">
        <v>955</v>
      </c>
      <c r="F9" s="920" t="s">
        <v>806</v>
      </c>
      <c r="G9" s="921" t="s">
        <v>956</v>
      </c>
      <c r="H9" s="921" t="s">
        <v>811</v>
      </c>
      <c r="I9" s="921" t="s">
        <v>815</v>
      </c>
      <c r="J9" s="921" t="s">
        <v>957</v>
      </c>
      <c r="K9" s="921" t="s">
        <v>958</v>
      </c>
      <c r="L9" s="920" t="s">
        <v>813</v>
      </c>
      <c r="M9" s="920" t="s">
        <v>959</v>
      </c>
      <c r="N9" s="920" t="s">
        <v>816</v>
      </c>
      <c r="O9" s="920" t="s">
        <v>817</v>
      </c>
      <c r="P9" s="920" t="s">
        <v>818</v>
      </c>
      <c r="Q9" s="922" t="s">
        <v>819</v>
      </c>
      <c r="R9" s="919" t="s">
        <v>960</v>
      </c>
      <c r="S9" s="919" t="s">
        <v>961</v>
      </c>
      <c r="T9" s="919" t="s">
        <v>962</v>
      </c>
      <c r="U9" s="919" t="s">
        <v>963</v>
      </c>
      <c r="V9" s="919" t="s">
        <v>830</v>
      </c>
      <c r="W9" s="919" t="s">
        <v>831</v>
      </c>
      <c r="X9" s="919" t="s">
        <v>964</v>
      </c>
      <c r="Y9" s="919" t="s">
        <v>829</v>
      </c>
      <c r="Z9" s="919" t="s">
        <v>828</v>
      </c>
      <c r="AA9" s="919" t="s">
        <v>827</v>
      </c>
      <c r="AB9" s="919" t="s">
        <v>965</v>
      </c>
      <c r="AC9" s="210" t="s">
        <v>833</v>
      </c>
      <c r="AD9" s="210" t="s">
        <v>834</v>
      </c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  <c r="BN9" s="230"/>
      <c r="BO9" s="230"/>
      <c r="BP9" s="230"/>
      <c r="BQ9" s="230"/>
      <c r="BR9" s="230"/>
      <c r="BS9" s="230"/>
      <c r="BT9" s="230"/>
      <c r="BU9" s="230"/>
      <c r="BV9" s="230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230"/>
      <c r="CQ9" s="230"/>
      <c r="CR9" s="230"/>
      <c r="CS9" s="230"/>
      <c r="CT9" s="230"/>
      <c r="CU9" s="230"/>
      <c r="CV9" s="230"/>
      <c r="CW9" s="230"/>
      <c r="CX9" s="230"/>
      <c r="CY9" s="230"/>
      <c r="CZ9" s="230"/>
      <c r="DA9" s="230"/>
      <c r="DB9" s="230"/>
      <c r="DC9" s="230"/>
      <c r="DD9" s="230"/>
      <c r="DE9" s="230"/>
      <c r="DF9" s="230"/>
      <c r="DG9" s="230"/>
      <c r="DH9" s="230"/>
      <c r="DI9" s="230"/>
      <c r="DJ9" s="230"/>
      <c r="DK9" s="230"/>
      <c r="DL9" s="230"/>
      <c r="DM9" s="230"/>
      <c r="DN9" s="230"/>
      <c r="DO9" s="230"/>
      <c r="DP9" s="230"/>
      <c r="DQ9" s="230"/>
      <c r="DR9" s="230"/>
      <c r="DS9" s="230"/>
      <c r="DT9" s="230"/>
      <c r="DU9" s="230"/>
      <c r="DV9" s="230"/>
      <c r="DW9" s="230"/>
      <c r="DX9" s="230"/>
      <c r="DY9" s="230"/>
      <c r="DZ9" s="230"/>
      <c r="EA9" s="230"/>
      <c r="EB9" s="230"/>
      <c r="EC9" s="230"/>
      <c r="ED9" s="230"/>
      <c r="EE9" s="230"/>
      <c r="EF9" s="230"/>
      <c r="EG9" s="230"/>
      <c r="EH9" s="230"/>
      <c r="EI9" s="230"/>
      <c r="EJ9" s="230"/>
      <c r="EK9" s="230"/>
      <c r="EL9" s="230"/>
      <c r="EM9" s="230"/>
      <c r="EN9" s="230"/>
      <c r="EO9" s="230"/>
      <c r="EP9" s="230"/>
      <c r="EQ9" s="230"/>
      <c r="ER9" s="230"/>
      <c r="ES9" s="230"/>
      <c r="ET9" s="230"/>
      <c r="EU9" s="230"/>
      <c r="EV9" s="230"/>
      <c r="EW9" s="230"/>
      <c r="EX9" s="230"/>
      <c r="EY9" s="230"/>
      <c r="EZ9" s="230"/>
      <c r="FA9" s="230"/>
      <c r="FB9" s="230"/>
      <c r="FC9" s="230"/>
      <c r="FD9" s="230"/>
      <c r="FE9" s="230"/>
      <c r="FF9" s="230"/>
      <c r="FG9" s="230"/>
      <c r="FH9" s="230"/>
      <c r="FI9" s="230"/>
      <c r="FJ9" s="230"/>
      <c r="FK9" s="230"/>
      <c r="FL9" s="230"/>
      <c r="FM9" s="230"/>
      <c r="FN9" s="230"/>
      <c r="FO9" s="230"/>
      <c r="FP9" s="230"/>
      <c r="FQ9" s="230"/>
      <c r="FR9" s="230"/>
      <c r="FS9" s="230"/>
      <c r="FT9" s="230"/>
      <c r="FU9" s="230"/>
      <c r="FV9" s="230"/>
      <c r="FW9" s="230"/>
      <c r="FX9" s="230"/>
      <c r="FY9" s="230"/>
      <c r="FZ9" s="230"/>
      <c r="GA9" s="230"/>
      <c r="GB9" s="230"/>
      <c r="GC9" s="230"/>
      <c r="GD9" s="230"/>
      <c r="GE9" s="230"/>
      <c r="GF9" s="230"/>
      <c r="GG9" s="230"/>
      <c r="GH9" s="230"/>
      <c r="GI9" s="230"/>
      <c r="GJ9" s="230"/>
      <c r="GK9" s="230"/>
      <c r="GL9" s="230"/>
      <c r="GM9" s="230"/>
      <c r="GN9" s="230"/>
      <c r="GO9" s="230"/>
      <c r="GP9" s="230"/>
      <c r="GQ9" s="230"/>
      <c r="GR9" s="230"/>
      <c r="GS9" s="230"/>
      <c r="GT9" s="230"/>
      <c r="GU9" s="230"/>
      <c r="GV9" s="230"/>
      <c r="GW9" s="230"/>
      <c r="GX9" s="230"/>
      <c r="GY9" s="230"/>
      <c r="GZ9" s="230"/>
      <c r="HA9" s="230"/>
      <c r="HB9" s="230"/>
      <c r="HC9" s="230"/>
      <c r="HD9" s="230"/>
      <c r="HE9" s="230"/>
      <c r="HF9" s="230"/>
      <c r="HG9" s="230"/>
      <c r="HH9" s="230"/>
      <c r="HI9" s="230"/>
      <c r="HJ9" s="230"/>
      <c r="HK9" s="230"/>
      <c r="HL9" s="230"/>
      <c r="HM9" s="230"/>
      <c r="HN9" s="230"/>
      <c r="HO9" s="230"/>
      <c r="HP9" s="230"/>
      <c r="HQ9" s="230"/>
      <c r="HR9" s="230"/>
      <c r="HS9" s="230"/>
      <c r="HT9" s="230"/>
      <c r="HU9" s="230"/>
      <c r="HV9" s="230"/>
      <c r="HW9" s="230"/>
      <c r="HX9" s="230"/>
      <c r="HY9" s="230"/>
      <c r="HZ9" s="230"/>
      <c r="IA9" s="230"/>
    </row>
    <row r="10" s="929" customFormat="true" ht="40.5" hidden="false" customHeight="true" outlineLevel="0" collapsed="false">
      <c r="A10" s="924" t="n">
        <v>1</v>
      </c>
      <c r="B10" s="924" t="s">
        <v>966</v>
      </c>
      <c r="C10" s="924" t="n">
        <v>214</v>
      </c>
      <c r="D10" s="924" t="n">
        <v>214</v>
      </c>
      <c r="E10" s="924" t="n">
        <v>0</v>
      </c>
      <c r="F10" s="924" t="n">
        <v>0</v>
      </c>
      <c r="G10" s="924" t="n">
        <v>0</v>
      </c>
      <c r="H10" s="924" t="n">
        <v>0</v>
      </c>
      <c r="I10" s="924" t="n">
        <v>0</v>
      </c>
      <c r="J10" s="924" t="n">
        <v>0</v>
      </c>
      <c r="K10" s="924" t="n">
        <v>0</v>
      </c>
      <c r="L10" s="924" t="n">
        <v>0</v>
      </c>
      <c r="M10" s="924" t="n">
        <v>0</v>
      </c>
      <c r="N10" s="924" t="n">
        <v>0</v>
      </c>
      <c r="O10" s="924" t="n">
        <v>0</v>
      </c>
      <c r="P10" s="924" t="n">
        <v>0</v>
      </c>
      <c r="Q10" s="925" t="n">
        <f aca="false">($T$4*(SUM(E10:P10)))</f>
        <v>0</v>
      </c>
      <c r="R10" s="924" t="n">
        <v>0</v>
      </c>
      <c r="S10" s="924" t="n">
        <v>0</v>
      </c>
      <c r="T10" s="924" t="n">
        <v>0</v>
      </c>
      <c r="U10" s="924" t="n">
        <v>0</v>
      </c>
      <c r="V10" s="924" t="n">
        <v>0</v>
      </c>
      <c r="W10" s="924" t="n">
        <v>0</v>
      </c>
      <c r="X10" s="924" t="n">
        <v>0</v>
      </c>
      <c r="Y10" s="924" t="n">
        <v>0</v>
      </c>
      <c r="Z10" s="924" t="n">
        <v>0</v>
      </c>
      <c r="AA10" s="924" t="n">
        <v>0</v>
      </c>
      <c r="AB10" s="924" t="n">
        <v>0</v>
      </c>
      <c r="AC10" s="926" t="n">
        <v>144847</v>
      </c>
      <c r="AD10" s="924" t="str">
        <f aca="false">IFERROR(VLOOKUP(AC10,'Plantilla y Concentrado'!$B$4:$C$677,2,0),"")</f>
        <v>Islas Magaña Janai</v>
      </c>
      <c r="AE10" s="927"/>
      <c r="AF10" s="928"/>
      <c r="AG10" s="928"/>
      <c r="AH10" s="928"/>
      <c r="AI10" s="928"/>
      <c r="AJ10" s="928"/>
      <c r="AK10" s="928"/>
      <c r="AL10" s="928"/>
      <c r="AM10" s="928"/>
      <c r="AN10" s="928"/>
      <c r="AO10" s="928"/>
      <c r="AP10" s="928"/>
      <c r="AQ10" s="928"/>
      <c r="AR10" s="928"/>
      <c r="AS10" s="928"/>
      <c r="AT10" s="928"/>
      <c r="AU10" s="928"/>
      <c r="AV10" s="928"/>
      <c r="AW10" s="928"/>
      <c r="AX10" s="928"/>
      <c r="AY10" s="928"/>
      <c r="AZ10" s="928"/>
      <c r="BA10" s="928"/>
      <c r="BB10" s="928"/>
      <c r="BC10" s="928"/>
      <c r="BD10" s="928"/>
      <c r="BE10" s="928"/>
      <c r="BF10" s="928"/>
      <c r="BG10" s="928"/>
      <c r="BH10" s="928"/>
      <c r="BI10" s="928"/>
      <c r="BJ10" s="928"/>
      <c r="BK10" s="928"/>
      <c r="BL10" s="928"/>
      <c r="BM10" s="928"/>
      <c r="BN10" s="928"/>
      <c r="BO10" s="928"/>
      <c r="BP10" s="928"/>
      <c r="BQ10" s="928"/>
      <c r="BR10" s="928"/>
      <c r="BS10" s="928"/>
      <c r="BT10" s="928"/>
      <c r="BU10" s="928"/>
      <c r="BV10" s="928"/>
      <c r="BW10" s="928"/>
      <c r="BX10" s="928"/>
      <c r="BY10" s="928"/>
      <c r="BZ10" s="928"/>
      <c r="CA10" s="928"/>
      <c r="CB10" s="928"/>
      <c r="CC10" s="928"/>
      <c r="CD10" s="928"/>
      <c r="CE10" s="928"/>
      <c r="CF10" s="928"/>
      <c r="CG10" s="928"/>
      <c r="CH10" s="928"/>
      <c r="CI10" s="928"/>
      <c r="CJ10" s="928"/>
      <c r="CK10" s="928"/>
      <c r="CL10" s="928"/>
      <c r="CM10" s="928"/>
      <c r="CN10" s="928"/>
      <c r="CO10" s="928"/>
      <c r="CP10" s="928"/>
      <c r="CQ10" s="928"/>
      <c r="CR10" s="928"/>
      <c r="CS10" s="928"/>
      <c r="CT10" s="928"/>
      <c r="CU10" s="928"/>
      <c r="CV10" s="928"/>
      <c r="CW10" s="928"/>
      <c r="CX10" s="928"/>
      <c r="CY10" s="928"/>
      <c r="CZ10" s="928"/>
      <c r="DA10" s="928"/>
      <c r="DB10" s="928"/>
      <c r="DC10" s="928"/>
      <c r="DD10" s="928"/>
      <c r="DE10" s="928"/>
      <c r="DF10" s="928"/>
      <c r="DG10" s="928"/>
      <c r="DH10" s="928"/>
      <c r="DI10" s="928"/>
      <c r="DJ10" s="928"/>
      <c r="DK10" s="928"/>
      <c r="DL10" s="928"/>
      <c r="DM10" s="928"/>
      <c r="DN10" s="928"/>
      <c r="DO10" s="928"/>
      <c r="DP10" s="928"/>
      <c r="DQ10" s="928"/>
      <c r="DR10" s="928"/>
      <c r="DS10" s="928"/>
      <c r="DT10" s="928"/>
      <c r="DU10" s="928"/>
      <c r="DV10" s="928"/>
      <c r="DW10" s="928"/>
      <c r="DX10" s="928"/>
      <c r="DY10" s="928"/>
      <c r="DZ10" s="928"/>
      <c r="EA10" s="928"/>
      <c r="EB10" s="928"/>
      <c r="EC10" s="928"/>
      <c r="ED10" s="928"/>
      <c r="EE10" s="928"/>
      <c r="EF10" s="928"/>
      <c r="EG10" s="928"/>
      <c r="EH10" s="928"/>
      <c r="EI10" s="928"/>
      <c r="EJ10" s="928"/>
      <c r="EK10" s="928"/>
      <c r="EL10" s="928"/>
      <c r="EM10" s="928"/>
      <c r="EN10" s="928"/>
      <c r="EO10" s="928"/>
      <c r="EP10" s="928"/>
      <c r="EQ10" s="928"/>
      <c r="ER10" s="928"/>
      <c r="ES10" s="928"/>
      <c r="ET10" s="928"/>
      <c r="EU10" s="928"/>
      <c r="EV10" s="928"/>
      <c r="EW10" s="928"/>
      <c r="EX10" s="928"/>
      <c r="EY10" s="928"/>
      <c r="EZ10" s="928"/>
      <c r="FA10" s="928"/>
      <c r="FB10" s="928"/>
      <c r="FC10" s="928"/>
      <c r="FD10" s="928"/>
      <c r="FE10" s="928"/>
      <c r="FF10" s="928"/>
      <c r="FG10" s="928"/>
      <c r="FH10" s="928"/>
      <c r="FI10" s="928"/>
      <c r="FJ10" s="928"/>
      <c r="FK10" s="928"/>
      <c r="FL10" s="928"/>
      <c r="FM10" s="928"/>
      <c r="FN10" s="928"/>
      <c r="FO10" s="928"/>
      <c r="FP10" s="928"/>
      <c r="FQ10" s="928"/>
      <c r="FR10" s="928"/>
      <c r="FS10" s="928"/>
      <c r="FT10" s="928"/>
      <c r="FU10" s="928"/>
      <c r="FV10" s="928"/>
      <c r="FW10" s="928"/>
      <c r="FX10" s="928"/>
      <c r="FY10" s="928"/>
      <c r="FZ10" s="928"/>
      <c r="GA10" s="928"/>
      <c r="GB10" s="928"/>
      <c r="GC10" s="928"/>
      <c r="GD10" s="928"/>
      <c r="GE10" s="928"/>
      <c r="GF10" s="928"/>
      <c r="GG10" s="928"/>
      <c r="GH10" s="928"/>
      <c r="GI10" s="928"/>
      <c r="GJ10" s="928"/>
      <c r="GK10" s="928"/>
      <c r="GL10" s="928"/>
      <c r="GM10" s="928"/>
      <c r="GN10" s="928"/>
      <c r="GO10" s="928"/>
      <c r="GP10" s="928"/>
      <c r="GQ10" s="928"/>
      <c r="GR10" s="928"/>
      <c r="GS10" s="928"/>
      <c r="GT10" s="928"/>
      <c r="GU10" s="928"/>
      <c r="GV10" s="928"/>
      <c r="GW10" s="928"/>
      <c r="GX10" s="928"/>
      <c r="GY10" s="928"/>
      <c r="GZ10" s="928"/>
      <c r="HA10" s="928"/>
      <c r="HB10" s="928"/>
      <c r="HC10" s="928"/>
      <c r="HD10" s="928"/>
      <c r="HE10" s="928"/>
      <c r="HF10" s="928"/>
      <c r="HG10" s="928"/>
      <c r="HH10" s="928"/>
      <c r="HI10" s="928"/>
      <c r="HJ10" s="928"/>
      <c r="HK10" s="928"/>
      <c r="HL10" s="928"/>
      <c r="HM10" s="928"/>
      <c r="HN10" s="928"/>
      <c r="HO10" s="928"/>
      <c r="HP10" s="928"/>
      <c r="HQ10" s="928"/>
      <c r="HR10" s="928"/>
      <c r="HS10" s="928"/>
      <c r="HT10" s="928"/>
      <c r="HU10" s="928"/>
      <c r="HV10" s="928"/>
      <c r="HW10" s="928"/>
      <c r="HX10" s="928"/>
      <c r="HY10" s="928"/>
      <c r="HZ10" s="928"/>
      <c r="IA10" s="928"/>
    </row>
    <row r="11" s="929" customFormat="true" ht="40.5" hidden="false" customHeight="true" outlineLevel="0" collapsed="false">
      <c r="A11" s="930" t="n">
        <v>2</v>
      </c>
      <c r="B11" s="930" t="s">
        <v>967</v>
      </c>
      <c r="C11" s="930" t="n">
        <v>147</v>
      </c>
      <c r="D11" s="930" t="n">
        <v>147</v>
      </c>
      <c r="E11" s="930" t="n">
        <v>0</v>
      </c>
      <c r="F11" s="930" t="n">
        <v>1</v>
      </c>
      <c r="G11" s="930" t="n">
        <v>0</v>
      </c>
      <c r="H11" s="930" t="n">
        <v>0</v>
      </c>
      <c r="I11" s="930" t="n">
        <v>0</v>
      </c>
      <c r="J11" s="930" t="n">
        <v>0</v>
      </c>
      <c r="K11" s="930" t="n">
        <v>0</v>
      </c>
      <c r="L11" s="930" t="n">
        <v>0</v>
      </c>
      <c r="M11" s="930" t="n">
        <v>0</v>
      </c>
      <c r="N11" s="930" t="n">
        <v>0</v>
      </c>
      <c r="O11" s="930" t="n">
        <v>0</v>
      </c>
      <c r="P11" s="930" t="n">
        <v>0</v>
      </c>
      <c r="Q11" s="931" t="n">
        <f aca="false">($T$4*(SUM(E11:P11)))</f>
        <v>263</v>
      </c>
      <c r="R11" s="930" t="n">
        <v>0</v>
      </c>
      <c r="S11" s="930" t="n">
        <v>0</v>
      </c>
      <c r="T11" s="930" t="n">
        <v>0</v>
      </c>
      <c r="U11" s="930" t="n">
        <v>0</v>
      </c>
      <c r="V11" s="930" t="n">
        <v>0</v>
      </c>
      <c r="W11" s="930" t="n">
        <v>0</v>
      </c>
      <c r="X11" s="930" t="n">
        <v>0</v>
      </c>
      <c r="Y11" s="930" t="n">
        <v>0</v>
      </c>
      <c r="Z11" s="930" t="n">
        <v>0</v>
      </c>
      <c r="AA11" s="930" t="n">
        <v>0</v>
      </c>
      <c r="AB11" s="930" t="n">
        <v>0</v>
      </c>
      <c r="AC11" s="930" t="n">
        <v>144847</v>
      </c>
      <c r="AD11" s="930" t="str">
        <f aca="false">IFERROR(VLOOKUP(AC11,'Plantilla y Concentrado'!$B$4:$C$677,2,0),"")</f>
        <v>Islas Magaña Janai</v>
      </c>
      <c r="AE11" s="927"/>
      <c r="AF11" s="928"/>
      <c r="AG11" s="928"/>
      <c r="AH11" s="928"/>
      <c r="AI11" s="928"/>
      <c r="AJ11" s="928"/>
      <c r="AK11" s="928"/>
      <c r="AL11" s="928"/>
      <c r="AM11" s="928"/>
      <c r="AN11" s="928"/>
      <c r="AO11" s="928"/>
      <c r="AP11" s="928"/>
      <c r="AQ11" s="928"/>
      <c r="AR11" s="928"/>
      <c r="AS11" s="928"/>
      <c r="AT11" s="928"/>
      <c r="AU11" s="932"/>
      <c r="AV11" s="932"/>
      <c r="AW11" s="928"/>
      <c r="AX11" s="928"/>
      <c r="AY11" s="928"/>
      <c r="AZ11" s="928"/>
      <c r="BA11" s="928"/>
      <c r="BB11" s="928"/>
      <c r="BC11" s="928"/>
      <c r="BD11" s="928"/>
      <c r="BE11" s="928"/>
      <c r="BF11" s="928"/>
      <c r="BG11" s="928"/>
      <c r="BH11" s="928"/>
      <c r="BI11" s="928"/>
      <c r="BJ11" s="928"/>
      <c r="BK11" s="928"/>
      <c r="BL11" s="928"/>
      <c r="BM11" s="928"/>
      <c r="BN11" s="928"/>
      <c r="BO11" s="928"/>
      <c r="BP11" s="928"/>
      <c r="BQ11" s="928"/>
      <c r="BR11" s="928"/>
      <c r="BS11" s="928"/>
      <c r="BT11" s="928"/>
      <c r="BU11" s="928"/>
      <c r="BV11" s="928"/>
      <c r="BW11" s="928"/>
      <c r="BX11" s="928"/>
      <c r="BY11" s="928"/>
      <c r="BZ11" s="928"/>
      <c r="CA11" s="928"/>
      <c r="CB11" s="928"/>
      <c r="CC11" s="928"/>
      <c r="CD11" s="928"/>
      <c r="CE11" s="928"/>
      <c r="CF11" s="928"/>
      <c r="CG11" s="928"/>
      <c r="CH11" s="928"/>
      <c r="CI11" s="928"/>
      <c r="CJ11" s="928"/>
      <c r="CK11" s="928"/>
      <c r="CL11" s="928"/>
      <c r="CM11" s="928"/>
      <c r="CN11" s="928"/>
      <c r="CO11" s="928"/>
      <c r="CP11" s="928"/>
      <c r="CQ11" s="928"/>
      <c r="CR11" s="928"/>
      <c r="CS11" s="928"/>
      <c r="CT11" s="928"/>
      <c r="CU11" s="928"/>
      <c r="CV11" s="928"/>
      <c r="CW11" s="928"/>
      <c r="CX11" s="928"/>
      <c r="CY11" s="928"/>
      <c r="CZ11" s="928"/>
      <c r="DA11" s="928"/>
      <c r="DB11" s="928"/>
      <c r="DC11" s="928"/>
      <c r="DD11" s="928"/>
      <c r="DE11" s="928"/>
      <c r="DF11" s="928"/>
      <c r="DG11" s="928"/>
      <c r="DH11" s="928"/>
      <c r="DI11" s="928"/>
      <c r="DJ11" s="928"/>
      <c r="DK11" s="928"/>
      <c r="DL11" s="928"/>
      <c r="DM11" s="928"/>
      <c r="DN11" s="928"/>
      <c r="DO11" s="928"/>
      <c r="DP11" s="928"/>
      <c r="DQ11" s="928"/>
      <c r="DR11" s="928"/>
      <c r="DS11" s="928"/>
      <c r="DT11" s="928"/>
      <c r="DU11" s="928"/>
      <c r="DV11" s="928"/>
      <c r="DW11" s="928"/>
      <c r="DX11" s="928"/>
      <c r="DY11" s="928"/>
      <c r="DZ11" s="928"/>
      <c r="EA11" s="928"/>
      <c r="EB11" s="928"/>
      <c r="EC11" s="928"/>
      <c r="ED11" s="928"/>
      <c r="EE11" s="928"/>
      <c r="EF11" s="928"/>
      <c r="EG11" s="928"/>
      <c r="EH11" s="928"/>
      <c r="EI11" s="928"/>
      <c r="EJ11" s="928"/>
      <c r="EK11" s="928"/>
      <c r="EL11" s="928"/>
      <c r="EM11" s="928"/>
      <c r="EN11" s="928"/>
      <c r="EO11" s="928"/>
      <c r="EP11" s="928"/>
      <c r="EQ11" s="928"/>
      <c r="ER11" s="928"/>
      <c r="ES11" s="928"/>
      <c r="ET11" s="928"/>
      <c r="EU11" s="928"/>
      <c r="EV11" s="928"/>
      <c r="EW11" s="928"/>
      <c r="EX11" s="928"/>
      <c r="EY11" s="928"/>
      <c r="EZ11" s="928"/>
      <c r="FA11" s="928"/>
      <c r="FB11" s="928"/>
      <c r="FC11" s="928"/>
      <c r="FD11" s="928"/>
      <c r="FE11" s="928"/>
      <c r="FF11" s="928"/>
      <c r="FG11" s="928"/>
      <c r="FH11" s="928"/>
      <c r="FI11" s="928"/>
      <c r="FJ11" s="928"/>
      <c r="FK11" s="928"/>
      <c r="FL11" s="928"/>
      <c r="FM11" s="928"/>
      <c r="FN11" s="928"/>
      <c r="FO11" s="928"/>
      <c r="FP11" s="928"/>
      <c r="FQ11" s="928"/>
      <c r="FR11" s="928"/>
      <c r="FS11" s="928"/>
      <c r="FT11" s="928"/>
      <c r="FU11" s="928"/>
      <c r="FV11" s="928"/>
      <c r="FW11" s="928"/>
      <c r="FX11" s="928"/>
      <c r="FY11" s="928"/>
      <c r="FZ11" s="928"/>
      <c r="GA11" s="928"/>
      <c r="GB11" s="928"/>
      <c r="GC11" s="928"/>
      <c r="GD11" s="928"/>
      <c r="GE11" s="928"/>
      <c r="GF11" s="928"/>
      <c r="GG11" s="928"/>
      <c r="GH11" s="928"/>
      <c r="GI11" s="928"/>
      <c r="GJ11" s="928"/>
      <c r="GK11" s="928"/>
      <c r="GL11" s="928"/>
      <c r="GM11" s="928"/>
      <c r="GN11" s="928"/>
      <c r="GO11" s="928"/>
      <c r="GP11" s="928"/>
      <c r="GQ11" s="928"/>
      <c r="GR11" s="928"/>
      <c r="GS11" s="928"/>
      <c r="GT11" s="928"/>
      <c r="GU11" s="928"/>
      <c r="GV11" s="928"/>
      <c r="GW11" s="928"/>
      <c r="GX11" s="928"/>
      <c r="GY11" s="928"/>
      <c r="GZ11" s="928"/>
      <c r="HA11" s="928"/>
      <c r="HB11" s="928"/>
      <c r="HC11" s="928"/>
      <c r="HD11" s="928"/>
      <c r="HE11" s="928"/>
      <c r="HF11" s="928"/>
      <c r="HG11" s="928"/>
      <c r="HH11" s="928"/>
      <c r="HI11" s="928"/>
      <c r="HJ11" s="928"/>
      <c r="HK11" s="928"/>
      <c r="HL11" s="928"/>
      <c r="HM11" s="928"/>
      <c r="HN11" s="928"/>
      <c r="HO11" s="928"/>
      <c r="HP11" s="928"/>
      <c r="HQ11" s="928"/>
      <c r="HR11" s="928"/>
      <c r="HS11" s="928"/>
      <c r="HT11" s="928"/>
      <c r="HU11" s="928"/>
      <c r="HV11" s="928"/>
      <c r="HW11" s="928"/>
      <c r="HX11" s="928"/>
      <c r="HY11" s="928"/>
      <c r="HZ11" s="928"/>
      <c r="IA11" s="928"/>
    </row>
    <row r="12" s="929" customFormat="true" ht="40.5" hidden="false" customHeight="true" outlineLevel="0" collapsed="false">
      <c r="A12" s="924" t="n">
        <v>3</v>
      </c>
      <c r="B12" s="924" t="s">
        <v>968</v>
      </c>
      <c r="C12" s="924" t="n">
        <v>249</v>
      </c>
      <c r="D12" s="924" t="n">
        <v>249</v>
      </c>
      <c r="E12" s="924" t="n">
        <v>0</v>
      </c>
      <c r="F12" s="924" t="n">
        <v>0</v>
      </c>
      <c r="G12" s="924" t="n">
        <v>0</v>
      </c>
      <c r="H12" s="924" t="n">
        <v>1</v>
      </c>
      <c r="I12" s="924" t="n">
        <v>0</v>
      </c>
      <c r="J12" s="924" t="n">
        <v>0</v>
      </c>
      <c r="K12" s="924" t="n">
        <v>0</v>
      </c>
      <c r="L12" s="924" t="n">
        <v>0</v>
      </c>
      <c r="M12" s="924" t="n">
        <v>0</v>
      </c>
      <c r="N12" s="924" t="n">
        <v>0</v>
      </c>
      <c r="O12" s="924" t="n">
        <v>0</v>
      </c>
      <c r="P12" s="924" t="n">
        <v>0</v>
      </c>
      <c r="Q12" s="925" t="n">
        <f aca="false">($T$4*(SUM(E12:P12)))</f>
        <v>263</v>
      </c>
      <c r="R12" s="924" t="n">
        <v>0</v>
      </c>
      <c r="S12" s="924" t="n">
        <v>0</v>
      </c>
      <c r="T12" s="924" t="n">
        <v>0</v>
      </c>
      <c r="U12" s="924" t="n">
        <v>0</v>
      </c>
      <c r="V12" s="924" t="n">
        <v>0</v>
      </c>
      <c r="W12" s="924" t="n">
        <v>0</v>
      </c>
      <c r="X12" s="924" t="n">
        <v>0</v>
      </c>
      <c r="Y12" s="924" t="n">
        <v>0</v>
      </c>
      <c r="Z12" s="924" t="n">
        <v>0</v>
      </c>
      <c r="AA12" s="924" t="n">
        <v>0</v>
      </c>
      <c r="AB12" s="924" t="n">
        <v>0</v>
      </c>
      <c r="AC12" s="924" t="n">
        <v>144847</v>
      </c>
      <c r="AD12" s="924" t="str">
        <f aca="false">IFERROR(VLOOKUP(AC12,'Plantilla y Concentrado'!$B$4:$C$677,2,0),"")</f>
        <v>Islas Magaña Janai</v>
      </c>
      <c r="AE12" s="927"/>
      <c r="AF12" s="928"/>
      <c r="AG12" s="928"/>
      <c r="AH12" s="928"/>
      <c r="AI12" s="928"/>
      <c r="AJ12" s="928"/>
      <c r="AK12" s="928"/>
      <c r="AL12" s="928"/>
      <c r="AM12" s="928"/>
      <c r="AN12" s="928"/>
      <c r="AO12" s="928"/>
      <c r="AP12" s="928"/>
      <c r="AQ12" s="928"/>
      <c r="AR12" s="928"/>
      <c r="AS12" s="928"/>
      <c r="AT12" s="928"/>
      <c r="AU12" s="928"/>
      <c r="AV12" s="928"/>
      <c r="AW12" s="928"/>
      <c r="AX12" s="928"/>
      <c r="AY12" s="928"/>
      <c r="AZ12" s="928"/>
      <c r="BA12" s="928"/>
      <c r="BB12" s="928"/>
      <c r="BC12" s="928"/>
      <c r="BD12" s="928"/>
      <c r="BE12" s="928"/>
      <c r="BF12" s="928"/>
      <c r="BG12" s="928"/>
      <c r="BH12" s="928"/>
      <c r="BI12" s="928"/>
      <c r="BJ12" s="928"/>
      <c r="BK12" s="928"/>
      <c r="BL12" s="928"/>
      <c r="BM12" s="928"/>
      <c r="BN12" s="928"/>
      <c r="BO12" s="928"/>
      <c r="BP12" s="928"/>
      <c r="BQ12" s="928"/>
      <c r="BR12" s="928"/>
      <c r="BS12" s="928"/>
      <c r="BT12" s="928"/>
      <c r="BU12" s="928"/>
      <c r="BV12" s="928"/>
      <c r="BW12" s="928"/>
      <c r="BX12" s="928"/>
      <c r="BY12" s="928"/>
      <c r="BZ12" s="928"/>
      <c r="CA12" s="928"/>
      <c r="CB12" s="928"/>
      <c r="CC12" s="928"/>
      <c r="CD12" s="928"/>
      <c r="CE12" s="928"/>
      <c r="CF12" s="928"/>
      <c r="CG12" s="928"/>
      <c r="CH12" s="928"/>
      <c r="CI12" s="928"/>
      <c r="CJ12" s="928"/>
      <c r="CK12" s="928"/>
      <c r="CL12" s="928"/>
      <c r="CM12" s="928"/>
      <c r="CN12" s="928"/>
      <c r="CO12" s="928"/>
      <c r="CP12" s="928"/>
      <c r="CQ12" s="928"/>
      <c r="CR12" s="928"/>
      <c r="CS12" s="928"/>
      <c r="CT12" s="928"/>
      <c r="CU12" s="928"/>
      <c r="CV12" s="928"/>
      <c r="CW12" s="928"/>
      <c r="CX12" s="928"/>
      <c r="CY12" s="928"/>
      <c r="CZ12" s="928"/>
      <c r="DA12" s="928"/>
      <c r="DB12" s="928"/>
      <c r="DC12" s="928"/>
      <c r="DD12" s="928"/>
      <c r="DE12" s="928"/>
      <c r="DF12" s="928"/>
      <c r="DG12" s="928"/>
      <c r="DH12" s="928"/>
      <c r="DI12" s="928"/>
      <c r="DJ12" s="928"/>
      <c r="DK12" s="928"/>
      <c r="DL12" s="928"/>
      <c r="DM12" s="928"/>
      <c r="DN12" s="928"/>
      <c r="DO12" s="928"/>
      <c r="DP12" s="928"/>
      <c r="DQ12" s="928"/>
      <c r="DR12" s="928"/>
      <c r="DS12" s="928"/>
      <c r="DT12" s="928"/>
      <c r="DU12" s="928"/>
      <c r="DV12" s="928"/>
      <c r="DW12" s="928"/>
      <c r="DX12" s="928"/>
      <c r="DY12" s="928"/>
      <c r="DZ12" s="928"/>
      <c r="EA12" s="928"/>
      <c r="EB12" s="928"/>
      <c r="EC12" s="928"/>
      <c r="ED12" s="928"/>
      <c r="EE12" s="928"/>
      <c r="EF12" s="928"/>
      <c r="EG12" s="928"/>
      <c r="EH12" s="928"/>
      <c r="EI12" s="928"/>
      <c r="EJ12" s="928"/>
      <c r="EK12" s="928"/>
      <c r="EL12" s="928"/>
      <c r="EM12" s="928"/>
      <c r="EN12" s="928"/>
      <c r="EO12" s="928"/>
      <c r="EP12" s="928"/>
      <c r="EQ12" s="928"/>
      <c r="ER12" s="928"/>
      <c r="ES12" s="928"/>
      <c r="ET12" s="928"/>
      <c r="EU12" s="928"/>
      <c r="EV12" s="928"/>
      <c r="EW12" s="928"/>
      <c r="EX12" s="928"/>
      <c r="EY12" s="928"/>
      <c r="EZ12" s="928"/>
      <c r="FA12" s="928"/>
      <c r="FB12" s="928"/>
      <c r="FC12" s="928"/>
      <c r="FD12" s="928"/>
      <c r="FE12" s="928"/>
      <c r="FF12" s="928"/>
      <c r="FG12" s="928"/>
      <c r="FH12" s="928"/>
      <c r="FI12" s="928"/>
      <c r="FJ12" s="928"/>
      <c r="FK12" s="928"/>
      <c r="FL12" s="928"/>
      <c r="FM12" s="928"/>
      <c r="FN12" s="928"/>
      <c r="FO12" s="928"/>
      <c r="FP12" s="928"/>
      <c r="FQ12" s="928"/>
      <c r="FR12" s="928"/>
      <c r="FS12" s="928"/>
      <c r="FT12" s="928"/>
      <c r="FU12" s="928"/>
      <c r="FV12" s="928"/>
      <c r="FW12" s="928"/>
      <c r="FX12" s="928"/>
      <c r="FY12" s="928"/>
      <c r="FZ12" s="928"/>
      <c r="GA12" s="928"/>
      <c r="GB12" s="928"/>
      <c r="GC12" s="928"/>
      <c r="GD12" s="928"/>
      <c r="GE12" s="928"/>
      <c r="GF12" s="928"/>
      <c r="GG12" s="928"/>
      <c r="GH12" s="928"/>
      <c r="GI12" s="928"/>
      <c r="GJ12" s="928"/>
      <c r="GK12" s="928"/>
      <c r="GL12" s="928"/>
      <c r="GM12" s="928"/>
      <c r="GN12" s="928"/>
      <c r="GO12" s="928"/>
      <c r="GP12" s="928"/>
      <c r="GQ12" s="928"/>
      <c r="GR12" s="928"/>
      <c r="GS12" s="928"/>
      <c r="GT12" s="928"/>
      <c r="GU12" s="928"/>
      <c r="GV12" s="928"/>
      <c r="GW12" s="928"/>
      <c r="GX12" s="928"/>
      <c r="GY12" s="928"/>
      <c r="GZ12" s="928"/>
      <c r="HA12" s="928"/>
      <c r="HB12" s="928"/>
      <c r="HC12" s="928"/>
      <c r="HD12" s="928"/>
      <c r="HE12" s="928"/>
      <c r="HF12" s="928"/>
      <c r="HG12" s="928"/>
      <c r="HH12" s="928"/>
      <c r="HI12" s="928"/>
      <c r="HJ12" s="928"/>
      <c r="HK12" s="928"/>
      <c r="HL12" s="928"/>
      <c r="HM12" s="928"/>
      <c r="HN12" s="928"/>
      <c r="HO12" s="928"/>
      <c r="HP12" s="928"/>
      <c r="HQ12" s="928"/>
      <c r="HR12" s="928"/>
      <c r="HS12" s="928"/>
      <c r="HT12" s="928"/>
      <c r="HU12" s="928"/>
      <c r="HV12" s="928"/>
      <c r="HW12" s="928"/>
      <c r="HX12" s="928"/>
      <c r="HY12" s="928"/>
      <c r="HZ12" s="928"/>
      <c r="IA12" s="928"/>
    </row>
    <row r="13" s="929" customFormat="true" ht="40.5" hidden="false" customHeight="true" outlineLevel="0" collapsed="false">
      <c r="A13" s="930" t="n">
        <v>4</v>
      </c>
      <c r="B13" s="930" t="s">
        <v>969</v>
      </c>
      <c r="C13" s="930" t="n">
        <v>83</v>
      </c>
      <c r="D13" s="930" t="n">
        <v>83</v>
      </c>
      <c r="E13" s="930" t="n">
        <v>0</v>
      </c>
      <c r="F13" s="930" t="n">
        <v>0</v>
      </c>
      <c r="G13" s="930" t="n">
        <v>0</v>
      </c>
      <c r="H13" s="930" t="n">
        <v>0</v>
      </c>
      <c r="I13" s="930" t="n">
        <v>0</v>
      </c>
      <c r="J13" s="930" t="n">
        <v>0</v>
      </c>
      <c r="K13" s="930" t="n">
        <v>0</v>
      </c>
      <c r="L13" s="930" t="n">
        <v>0</v>
      </c>
      <c r="M13" s="930" t="n">
        <v>0</v>
      </c>
      <c r="N13" s="930" t="n">
        <v>0</v>
      </c>
      <c r="O13" s="930" t="n">
        <v>0</v>
      </c>
      <c r="P13" s="930" t="n">
        <v>0</v>
      </c>
      <c r="Q13" s="931" t="n">
        <f aca="false">($T$4*(SUM(E13:P13)))</f>
        <v>0</v>
      </c>
      <c r="R13" s="930" t="n">
        <v>0</v>
      </c>
      <c r="S13" s="930" t="n">
        <v>0</v>
      </c>
      <c r="T13" s="930" t="n">
        <v>0</v>
      </c>
      <c r="U13" s="930" t="n">
        <v>0</v>
      </c>
      <c r="V13" s="930" t="n">
        <v>0</v>
      </c>
      <c r="W13" s="930" t="n">
        <v>0</v>
      </c>
      <c r="X13" s="930" t="n">
        <v>0</v>
      </c>
      <c r="Y13" s="930" t="n">
        <v>0</v>
      </c>
      <c r="Z13" s="930" t="n">
        <v>0</v>
      </c>
      <c r="AA13" s="930" t="n">
        <v>0</v>
      </c>
      <c r="AB13" s="930" t="n">
        <v>0</v>
      </c>
      <c r="AC13" s="930" t="n">
        <v>147547</v>
      </c>
      <c r="AD13" s="930" t="str">
        <f aca="false">IFERROR(VLOOKUP(AC13,'Plantilla y Concentrado'!$B$4:$C$677,2,0),"")</f>
        <v>Rojas Diaz Maria Irene</v>
      </c>
      <c r="AE13" s="927"/>
      <c r="AF13" s="928"/>
      <c r="AG13" s="928"/>
      <c r="AH13" s="928"/>
      <c r="AI13" s="928"/>
      <c r="AJ13" s="928"/>
      <c r="AK13" s="928"/>
      <c r="AL13" s="928"/>
      <c r="AM13" s="928"/>
      <c r="AN13" s="928"/>
      <c r="AO13" s="928"/>
      <c r="AP13" s="928"/>
      <c r="AQ13" s="928"/>
      <c r="AR13" s="928"/>
      <c r="AS13" s="928"/>
      <c r="AT13" s="928"/>
      <c r="AU13" s="932"/>
      <c r="AV13" s="932"/>
      <c r="AW13" s="928"/>
      <c r="AX13" s="928"/>
      <c r="AY13" s="928"/>
      <c r="AZ13" s="928"/>
      <c r="BA13" s="928"/>
      <c r="BB13" s="928"/>
      <c r="BC13" s="928"/>
      <c r="BD13" s="928"/>
      <c r="BE13" s="928"/>
      <c r="BF13" s="928"/>
      <c r="BG13" s="928"/>
      <c r="BH13" s="928"/>
      <c r="BI13" s="928"/>
      <c r="BJ13" s="928"/>
      <c r="BK13" s="928"/>
      <c r="BL13" s="928"/>
      <c r="BM13" s="928"/>
      <c r="BN13" s="928"/>
      <c r="BO13" s="928"/>
      <c r="BP13" s="928"/>
      <c r="BQ13" s="928"/>
      <c r="BR13" s="928"/>
      <c r="BS13" s="928"/>
      <c r="BT13" s="928"/>
      <c r="BU13" s="928"/>
      <c r="BV13" s="928"/>
      <c r="BW13" s="928"/>
      <c r="BX13" s="928"/>
      <c r="BY13" s="928"/>
      <c r="BZ13" s="928"/>
      <c r="CA13" s="928"/>
      <c r="CB13" s="928"/>
      <c r="CC13" s="928"/>
      <c r="CD13" s="928"/>
      <c r="CE13" s="928"/>
      <c r="CF13" s="928"/>
      <c r="CG13" s="928"/>
      <c r="CH13" s="928"/>
      <c r="CI13" s="928"/>
      <c r="CJ13" s="928"/>
      <c r="CK13" s="928"/>
      <c r="CL13" s="928"/>
      <c r="CM13" s="928"/>
      <c r="CN13" s="928"/>
      <c r="CO13" s="928"/>
      <c r="CP13" s="928"/>
      <c r="CQ13" s="928"/>
      <c r="CR13" s="928"/>
      <c r="CS13" s="928"/>
      <c r="CT13" s="928"/>
      <c r="CU13" s="928"/>
      <c r="CV13" s="928"/>
      <c r="CW13" s="928"/>
      <c r="CX13" s="928"/>
      <c r="CY13" s="928"/>
      <c r="CZ13" s="928"/>
      <c r="DA13" s="928"/>
      <c r="DB13" s="928"/>
      <c r="DC13" s="928"/>
      <c r="DD13" s="928"/>
      <c r="DE13" s="928"/>
      <c r="DF13" s="928"/>
      <c r="DG13" s="928"/>
      <c r="DH13" s="928"/>
      <c r="DI13" s="928"/>
      <c r="DJ13" s="928"/>
      <c r="DK13" s="928"/>
      <c r="DL13" s="928"/>
      <c r="DM13" s="928"/>
      <c r="DN13" s="928"/>
      <c r="DO13" s="928"/>
      <c r="DP13" s="928"/>
      <c r="DQ13" s="928"/>
      <c r="DR13" s="928"/>
      <c r="DS13" s="928"/>
      <c r="DT13" s="928"/>
      <c r="DU13" s="928"/>
      <c r="DV13" s="928"/>
      <c r="DW13" s="928"/>
      <c r="DX13" s="928"/>
      <c r="DY13" s="928"/>
      <c r="DZ13" s="928"/>
      <c r="EA13" s="928"/>
      <c r="EB13" s="928"/>
      <c r="EC13" s="928"/>
      <c r="ED13" s="928"/>
      <c r="EE13" s="928"/>
      <c r="EF13" s="928"/>
      <c r="EG13" s="928"/>
      <c r="EH13" s="928"/>
      <c r="EI13" s="928"/>
      <c r="EJ13" s="928"/>
      <c r="EK13" s="928"/>
      <c r="EL13" s="928"/>
      <c r="EM13" s="928"/>
      <c r="EN13" s="928"/>
      <c r="EO13" s="928"/>
      <c r="EP13" s="928"/>
      <c r="EQ13" s="928"/>
      <c r="ER13" s="928"/>
      <c r="ES13" s="928"/>
      <c r="ET13" s="928"/>
      <c r="EU13" s="928"/>
      <c r="EV13" s="928"/>
      <c r="EW13" s="928"/>
      <c r="EX13" s="928"/>
      <c r="EY13" s="928"/>
      <c r="EZ13" s="928"/>
      <c r="FA13" s="928"/>
      <c r="FB13" s="928"/>
      <c r="FC13" s="928"/>
      <c r="FD13" s="928"/>
      <c r="FE13" s="928"/>
      <c r="FF13" s="928"/>
      <c r="FG13" s="928"/>
      <c r="FH13" s="928"/>
      <c r="FI13" s="928"/>
      <c r="FJ13" s="928"/>
      <c r="FK13" s="928"/>
      <c r="FL13" s="928"/>
      <c r="FM13" s="928"/>
      <c r="FN13" s="928"/>
      <c r="FO13" s="928"/>
      <c r="FP13" s="928"/>
      <c r="FQ13" s="928"/>
      <c r="FR13" s="928"/>
      <c r="FS13" s="928"/>
      <c r="FT13" s="928"/>
      <c r="FU13" s="928"/>
      <c r="FV13" s="928"/>
      <c r="FW13" s="928"/>
      <c r="FX13" s="928"/>
      <c r="FY13" s="928"/>
      <c r="FZ13" s="928"/>
      <c r="GA13" s="928"/>
      <c r="GB13" s="928"/>
      <c r="GC13" s="928"/>
      <c r="GD13" s="928"/>
      <c r="GE13" s="928"/>
      <c r="GF13" s="928"/>
      <c r="GG13" s="928"/>
      <c r="GH13" s="928"/>
      <c r="GI13" s="928"/>
      <c r="GJ13" s="928"/>
      <c r="GK13" s="928"/>
      <c r="GL13" s="928"/>
      <c r="GM13" s="928"/>
      <c r="GN13" s="928"/>
      <c r="GO13" s="928"/>
      <c r="GP13" s="928"/>
      <c r="GQ13" s="928"/>
      <c r="GR13" s="928"/>
      <c r="GS13" s="928"/>
      <c r="GT13" s="928"/>
      <c r="GU13" s="928"/>
      <c r="GV13" s="928"/>
      <c r="GW13" s="928"/>
      <c r="GX13" s="928"/>
      <c r="GY13" s="928"/>
      <c r="GZ13" s="928"/>
      <c r="HA13" s="928"/>
      <c r="HB13" s="928"/>
      <c r="HC13" s="928"/>
      <c r="HD13" s="928"/>
      <c r="HE13" s="928"/>
      <c r="HF13" s="928"/>
      <c r="HG13" s="928"/>
      <c r="HH13" s="928"/>
      <c r="HI13" s="928"/>
      <c r="HJ13" s="928"/>
      <c r="HK13" s="928"/>
      <c r="HL13" s="928"/>
      <c r="HM13" s="928"/>
      <c r="HN13" s="928"/>
      <c r="HO13" s="928"/>
      <c r="HP13" s="928"/>
      <c r="HQ13" s="928"/>
      <c r="HR13" s="928"/>
      <c r="HS13" s="928"/>
      <c r="HT13" s="928"/>
      <c r="HU13" s="928"/>
      <c r="HV13" s="928"/>
      <c r="HW13" s="928"/>
      <c r="HX13" s="928"/>
      <c r="HY13" s="928"/>
      <c r="HZ13" s="928"/>
      <c r="IA13" s="928"/>
    </row>
    <row r="14" s="929" customFormat="true" ht="40.5" hidden="false" customHeight="true" outlineLevel="0" collapsed="false">
      <c r="A14" s="924" t="n">
        <v>5</v>
      </c>
      <c r="B14" s="924" t="s">
        <v>970</v>
      </c>
      <c r="C14" s="924" t="n">
        <v>59</v>
      </c>
      <c r="D14" s="924" t="n">
        <v>59</v>
      </c>
      <c r="E14" s="924" t="n">
        <v>0</v>
      </c>
      <c r="F14" s="924" t="n">
        <v>0</v>
      </c>
      <c r="G14" s="924" t="n">
        <v>0</v>
      </c>
      <c r="H14" s="924" t="n">
        <v>0</v>
      </c>
      <c r="I14" s="924" t="n">
        <v>0</v>
      </c>
      <c r="J14" s="924" t="n">
        <v>0</v>
      </c>
      <c r="K14" s="924" t="n">
        <v>0</v>
      </c>
      <c r="L14" s="924" t="n">
        <v>0</v>
      </c>
      <c r="M14" s="924" t="n">
        <v>0</v>
      </c>
      <c r="N14" s="924" t="n">
        <v>0</v>
      </c>
      <c r="O14" s="924" t="n">
        <v>0</v>
      </c>
      <c r="P14" s="924" t="n">
        <v>0</v>
      </c>
      <c r="Q14" s="925" t="n">
        <f aca="false">($T$4*(SUM(E14:P14)))</f>
        <v>0</v>
      </c>
      <c r="R14" s="924" t="n">
        <v>0</v>
      </c>
      <c r="S14" s="924" t="n">
        <v>0</v>
      </c>
      <c r="T14" s="924" t="n">
        <v>0</v>
      </c>
      <c r="U14" s="924" t="n">
        <v>0</v>
      </c>
      <c r="V14" s="924" t="n">
        <v>0</v>
      </c>
      <c r="W14" s="924" t="n">
        <v>0</v>
      </c>
      <c r="X14" s="924" t="n">
        <v>0</v>
      </c>
      <c r="Y14" s="924" t="n">
        <v>0</v>
      </c>
      <c r="Z14" s="924" t="n">
        <v>0</v>
      </c>
      <c r="AA14" s="924" t="n">
        <v>0</v>
      </c>
      <c r="AB14" s="924" t="n">
        <v>0</v>
      </c>
      <c r="AC14" s="924" t="n">
        <v>147547</v>
      </c>
      <c r="AD14" s="924" t="str">
        <f aca="false">IFERROR(VLOOKUP(AC14,'Plantilla y Concentrado'!$B$4:$C$677,2,0),"")</f>
        <v>Rojas Diaz Maria Irene</v>
      </c>
      <c r="AE14" s="927"/>
      <c r="AF14" s="928"/>
      <c r="AG14" s="928"/>
      <c r="AH14" s="928"/>
      <c r="AI14" s="928"/>
      <c r="AJ14" s="928"/>
      <c r="AK14" s="928"/>
      <c r="AL14" s="928"/>
      <c r="AM14" s="928"/>
      <c r="AN14" s="928"/>
      <c r="AO14" s="928"/>
      <c r="AP14" s="928"/>
      <c r="AQ14" s="928"/>
      <c r="AR14" s="928"/>
      <c r="AS14" s="928"/>
      <c r="AT14" s="928"/>
      <c r="AU14" s="928"/>
      <c r="AV14" s="928"/>
      <c r="AW14" s="928"/>
      <c r="AX14" s="928"/>
      <c r="AY14" s="928"/>
      <c r="AZ14" s="928"/>
      <c r="BA14" s="928"/>
      <c r="BB14" s="928"/>
      <c r="BC14" s="928"/>
      <c r="BD14" s="928"/>
      <c r="BE14" s="928"/>
      <c r="BF14" s="928"/>
      <c r="BG14" s="928"/>
      <c r="BH14" s="928"/>
      <c r="BI14" s="928"/>
      <c r="BJ14" s="928"/>
      <c r="BK14" s="928"/>
      <c r="BL14" s="928"/>
      <c r="BM14" s="928"/>
      <c r="BN14" s="928"/>
      <c r="BO14" s="928"/>
      <c r="BP14" s="928"/>
      <c r="BQ14" s="928"/>
      <c r="BR14" s="928"/>
      <c r="BS14" s="928"/>
      <c r="BT14" s="928"/>
      <c r="BU14" s="928"/>
      <c r="BV14" s="928"/>
      <c r="BW14" s="928"/>
      <c r="BX14" s="928"/>
      <c r="BY14" s="928"/>
      <c r="BZ14" s="928"/>
      <c r="CA14" s="928"/>
      <c r="CB14" s="928"/>
      <c r="CC14" s="928"/>
      <c r="CD14" s="928"/>
      <c r="CE14" s="928"/>
      <c r="CF14" s="928"/>
      <c r="CG14" s="928"/>
      <c r="CH14" s="928"/>
      <c r="CI14" s="928"/>
      <c r="CJ14" s="928"/>
      <c r="CK14" s="928"/>
      <c r="CL14" s="928"/>
      <c r="CM14" s="928"/>
      <c r="CN14" s="928"/>
      <c r="CO14" s="928"/>
      <c r="CP14" s="928"/>
      <c r="CQ14" s="928"/>
      <c r="CR14" s="928"/>
      <c r="CS14" s="928"/>
      <c r="CT14" s="928"/>
      <c r="CU14" s="928"/>
      <c r="CV14" s="928"/>
      <c r="CW14" s="928"/>
      <c r="CX14" s="928"/>
      <c r="CY14" s="928"/>
      <c r="CZ14" s="928"/>
      <c r="DA14" s="928"/>
      <c r="DB14" s="928"/>
      <c r="DC14" s="928"/>
      <c r="DD14" s="928"/>
      <c r="DE14" s="928"/>
      <c r="DF14" s="928"/>
      <c r="DG14" s="928"/>
      <c r="DH14" s="928"/>
      <c r="DI14" s="928"/>
      <c r="DJ14" s="928"/>
      <c r="DK14" s="928"/>
      <c r="DL14" s="928"/>
      <c r="DM14" s="928"/>
      <c r="DN14" s="928"/>
      <c r="DO14" s="928"/>
      <c r="DP14" s="928"/>
      <c r="DQ14" s="928"/>
      <c r="DR14" s="928"/>
      <c r="DS14" s="928"/>
      <c r="DT14" s="928"/>
      <c r="DU14" s="928"/>
      <c r="DV14" s="928"/>
      <c r="DW14" s="928"/>
      <c r="DX14" s="928"/>
      <c r="DY14" s="928"/>
      <c r="DZ14" s="928"/>
      <c r="EA14" s="928"/>
      <c r="EB14" s="928"/>
      <c r="EC14" s="928"/>
      <c r="ED14" s="928"/>
      <c r="EE14" s="928"/>
      <c r="EF14" s="928"/>
      <c r="EG14" s="928"/>
      <c r="EH14" s="928"/>
      <c r="EI14" s="928"/>
      <c r="EJ14" s="928"/>
      <c r="EK14" s="928"/>
      <c r="EL14" s="928"/>
      <c r="EM14" s="928"/>
      <c r="EN14" s="928"/>
      <c r="EO14" s="928"/>
      <c r="EP14" s="928"/>
      <c r="EQ14" s="928"/>
      <c r="ER14" s="928"/>
      <c r="ES14" s="928"/>
      <c r="ET14" s="928"/>
      <c r="EU14" s="928"/>
      <c r="EV14" s="928"/>
      <c r="EW14" s="928"/>
      <c r="EX14" s="928"/>
      <c r="EY14" s="928"/>
      <c r="EZ14" s="928"/>
      <c r="FA14" s="928"/>
      <c r="FB14" s="928"/>
      <c r="FC14" s="928"/>
      <c r="FD14" s="928"/>
      <c r="FE14" s="928"/>
      <c r="FF14" s="928"/>
      <c r="FG14" s="928"/>
      <c r="FH14" s="928"/>
      <c r="FI14" s="928"/>
      <c r="FJ14" s="928"/>
      <c r="FK14" s="928"/>
      <c r="FL14" s="928"/>
      <c r="FM14" s="928"/>
      <c r="FN14" s="928"/>
      <c r="FO14" s="928"/>
      <c r="FP14" s="928"/>
      <c r="FQ14" s="928"/>
      <c r="FR14" s="928"/>
      <c r="FS14" s="928"/>
      <c r="FT14" s="928"/>
      <c r="FU14" s="928"/>
      <c r="FV14" s="928"/>
      <c r="FW14" s="928"/>
      <c r="FX14" s="928"/>
      <c r="FY14" s="928"/>
      <c r="FZ14" s="928"/>
      <c r="GA14" s="928"/>
      <c r="GB14" s="928"/>
      <c r="GC14" s="928"/>
      <c r="GD14" s="928"/>
      <c r="GE14" s="928"/>
      <c r="GF14" s="928"/>
      <c r="GG14" s="928"/>
      <c r="GH14" s="928"/>
      <c r="GI14" s="928"/>
      <c r="GJ14" s="928"/>
      <c r="GK14" s="928"/>
      <c r="GL14" s="928"/>
      <c r="GM14" s="928"/>
      <c r="GN14" s="928"/>
      <c r="GO14" s="928"/>
      <c r="GP14" s="928"/>
      <c r="GQ14" s="928"/>
      <c r="GR14" s="928"/>
      <c r="GS14" s="928"/>
      <c r="GT14" s="928"/>
      <c r="GU14" s="928"/>
      <c r="GV14" s="928"/>
      <c r="GW14" s="928"/>
      <c r="GX14" s="928"/>
      <c r="GY14" s="928"/>
      <c r="GZ14" s="928"/>
      <c r="HA14" s="928"/>
      <c r="HB14" s="928"/>
      <c r="HC14" s="928"/>
      <c r="HD14" s="928"/>
      <c r="HE14" s="928"/>
      <c r="HF14" s="928"/>
      <c r="HG14" s="928"/>
      <c r="HH14" s="928"/>
      <c r="HI14" s="928"/>
      <c r="HJ14" s="928"/>
      <c r="HK14" s="928"/>
      <c r="HL14" s="928"/>
      <c r="HM14" s="928"/>
      <c r="HN14" s="928"/>
      <c r="HO14" s="928"/>
      <c r="HP14" s="928"/>
      <c r="HQ14" s="928"/>
      <c r="HR14" s="928"/>
      <c r="HS14" s="928"/>
      <c r="HT14" s="928"/>
      <c r="HU14" s="928"/>
      <c r="HV14" s="928"/>
      <c r="HW14" s="928"/>
      <c r="HX14" s="928"/>
      <c r="HY14" s="928"/>
      <c r="HZ14" s="928"/>
      <c r="IA14" s="928"/>
    </row>
    <row r="15" s="929" customFormat="true" ht="40.5" hidden="false" customHeight="true" outlineLevel="0" collapsed="false">
      <c r="A15" s="930" t="n">
        <v>6</v>
      </c>
      <c r="B15" s="930" t="s">
        <v>971</v>
      </c>
      <c r="C15" s="930" t="n">
        <v>57</v>
      </c>
      <c r="D15" s="930" t="n">
        <v>57</v>
      </c>
      <c r="E15" s="930" t="n">
        <v>0</v>
      </c>
      <c r="F15" s="930" t="n">
        <v>0</v>
      </c>
      <c r="G15" s="930" t="n">
        <v>0</v>
      </c>
      <c r="H15" s="930" t="n">
        <v>0</v>
      </c>
      <c r="I15" s="930" t="n">
        <v>0</v>
      </c>
      <c r="J15" s="930" t="n">
        <v>0</v>
      </c>
      <c r="K15" s="930" t="n">
        <v>0</v>
      </c>
      <c r="L15" s="930" t="n">
        <v>0</v>
      </c>
      <c r="M15" s="930" t="n">
        <v>0</v>
      </c>
      <c r="N15" s="930" t="n">
        <v>0</v>
      </c>
      <c r="O15" s="930" t="n">
        <v>0</v>
      </c>
      <c r="P15" s="930" t="n">
        <v>0</v>
      </c>
      <c r="Q15" s="931" t="n">
        <f aca="false">($T$4*(SUM(E15:P15)))</f>
        <v>0</v>
      </c>
      <c r="R15" s="930" t="n">
        <v>0</v>
      </c>
      <c r="S15" s="930" t="n">
        <v>0</v>
      </c>
      <c r="T15" s="930" t="n">
        <v>0</v>
      </c>
      <c r="U15" s="930" t="n">
        <v>0</v>
      </c>
      <c r="V15" s="930" t="n">
        <v>0</v>
      </c>
      <c r="W15" s="930" t="n">
        <v>0</v>
      </c>
      <c r="X15" s="930" t="n">
        <v>0</v>
      </c>
      <c r="Y15" s="930" t="n">
        <v>0</v>
      </c>
      <c r="Z15" s="930" t="n">
        <v>0</v>
      </c>
      <c r="AA15" s="930" t="n">
        <v>0</v>
      </c>
      <c r="AB15" s="930" t="n">
        <v>0</v>
      </c>
      <c r="AC15" s="930" t="n">
        <v>147547</v>
      </c>
      <c r="AD15" s="930" t="str">
        <f aca="false">IFERROR(VLOOKUP(AC15,'Plantilla y Concentrado'!$B$4:$C$677,2,0),"")</f>
        <v>Rojas Diaz Maria Irene</v>
      </c>
      <c r="AE15" s="927"/>
      <c r="AF15" s="928"/>
      <c r="AG15" s="928"/>
      <c r="AH15" s="928"/>
      <c r="AI15" s="928"/>
      <c r="AJ15" s="928"/>
      <c r="AK15" s="928"/>
      <c r="AL15" s="928"/>
      <c r="AM15" s="928"/>
      <c r="AN15" s="928"/>
      <c r="AO15" s="928"/>
      <c r="AP15" s="928"/>
      <c r="AQ15" s="928"/>
      <c r="AR15" s="928"/>
      <c r="AS15" s="928"/>
      <c r="AT15" s="928"/>
      <c r="AU15" s="932"/>
      <c r="AV15" s="932"/>
      <c r="AW15" s="928"/>
      <c r="AX15" s="928"/>
      <c r="AY15" s="928"/>
      <c r="AZ15" s="928"/>
      <c r="BA15" s="928"/>
      <c r="BB15" s="928"/>
      <c r="BC15" s="928"/>
      <c r="BD15" s="928"/>
      <c r="BE15" s="928"/>
      <c r="BF15" s="928"/>
      <c r="BG15" s="928"/>
      <c r="BH15" s="928"/>
      <c r="BI15" s="928"/>
      <c r="BJ15" s="928"/>
      <c r="BK15" s="928"/>
      <c r="BL15" s="928"/>
      <c r="BM15" s="928"/>
      <c r="BN15" s="928"/>
      <c r="BO15" s="928"/>
      <c r="BP15" s="928"/>
      <c r="BQ15" s="928"/>
      <c r="BR15" s="928"/>
      <c r="BS15" s="928"/>
      <c r="BT15" s="928"/>
      <c r="BU15" s="928"/>
      <c r="BV15" s="928"/>
      <c r="BW15" s="928"/>
      <c r="BX15" s="928"/>
      <c r="BY15" s="928"/>
      <c r="BZ15" s="928"/>
      <c r="CA15" s="928"/>
      <c r="CB15" s="928"/>
      <c r="CC15" s="928"/>
      <c r="CD15" s="928"/>
      <c r="CE15" s="928"/>
      <c r="CF15" s="928"/>
      <c r="CG15" s="928"/>
      <c r="CH15" s="928"/>
      <c r="CI15" s="928"/>
      <c r="CJ15" s="928"/>
      <c r="CK15" s="928"/>
      <c r="CL15" s="928"/>
      <c r="CM15" s="928"/>
      <c r="CN15" s="928"/>
      <c r="CO15" s="928"/>
      <c r="CP15" s="928"/>
      <c r="CQ15" s="928"/>
      <c r="CR15" s="928"/>
      <c r="CS15" s="928"/>
      <c r="CT15" s="928"/>
      <c r="CU15" s="928"/>
      <c r="CV15" s="928"/>
      <c r="CW15" s="928"/>
      <c r="CX15" s="928"/>
      <c r="CY15" s="928"/>
      <c r="CZ15" s="928"/>
      <c r="DA15" s="928"/>
      <c r="DB15" s="928"/>
      <c r="DC15" s="928"/>
      <c r="DD15" s="928"/>
      <c r="DE15" s="928"/>
      <c r="DF15" s="928"/>
      <c r="DG15" s="928"/>
      <c r="DH15" s="928"/>
      <c r="DI15" s="928"/>
      <c r="DJ15" s="928"/>
      <c r="DK15" s="928"/>
      <c r="DL15" s="928"/>
      <c r="DM15" s="928"/>
      <c r="DN15" s="928"/>
      <c r="DO15" s="928"/>
      <c r="DP15" s="928"/>
      <c r="DQ15" s="928"/>
      <c r="DR15" s="928"/>
      <c r="DS15" s="928"/>
      <c r="DT15" s="928"/>
      <c r="DU15" s="928"/>
      <c r="DV15" s="928"/>
      <c r="DW15" s="928"/>
      <c r="DX15" s="928"/>
      <c r="DY15" s="928"/>
      <c r="DZ15" s="928"/>
      <c r="EA15" s="928"/>
      <c r="EB15" s="928"/>
      <c r="EC15" s="928"/>
      <c r="ED15" s="928"/>
      <c r="EE15" s="928"/>
      <c r="EF15" s="928"/>
      <c r="EG15" s="928"/>
      <c r="EH15" s="928"/>
      <c r="EI15" s="928"/>
      <c r="EJ15" s="928"/>
      <c r="EK15" s="928"/>
      <c r="EL15" s="928"/>
      <c r="EM15" s="928"/>
      <c r="EN15" s="928"/>
      <c r="EO15" s="928"/>
      <c r="EP15" s="928"/>
      <c r="EQ15" s="928"/>
      <c r="ER15" s="928"/>
      <c r="ES15" s="928"/>
      <c r="ET15" s="928"/>
      <c r="EU15" s="928"/>
      <c r="EV15" s="928"/>
      <c r="EW15" s="928"/>
      <c r="EX15" s="928"/>
      <c r="EY15" s="928"/>
      <c r="EZ15" s="928"/>
      <c r="FA15" s="928"/>
      <c r="FB15" s="928"/>
      <c r="FC15" s="928"/>
      <c r="FD15" s="928"/>
      <c r="FE15" s="928"/>
      <c r="FF15" s="928"/>
      <c r="FG15" s="928"/>
      <c r="FH15" s="928"/>
      <c r="FI15" s="928"/>
      <c r="FJ15" s="928"/>
      <c r="FK15" s="928"/>
      <c r="FL15" s="928"/>
      <c r="FM15" s="928"/>
      <c r="FN15" s="928"/>
      <c r="FO15" s="928"/>
      <c r="FP15" s="928"/>
      <c r="FQ15" s="928"/>
      <c r="FR15" s="928"/>
      <c r="FS15" s="928"/>
      <c r="FT15" s="928"/>
      <c r="FU15" s="928"/>
      <c r="FV15" s="928"/>
      <c r="FW15" s="928"/>
      <c r="FX15" s="928"/>
      <c r="FY15" s="928"/>
      <c r="FZ15" s="928"/>
      <c r="GA15" s="928"/>
      <c r="GB15" s="928"/>
      <c r="GC15" s="928"/>
      <c r="GD15" s="928"/>
      <c r="GE15" s="928"/>
      <c r="GF15" s="928"/>
      <c r="GG15" s="928"/>
      <c r="GH15" s="928"/>
      <c r="GI15" s="928"/>
      <c r="GJ15" s="928"/>
      <c r="GK15" s="928"/>
      <c r="GL15" s="928"/>
      <c r="GM15" s="928"/>
      <c r="GN15" s="928"/>
      <c r="GO15" s="928"/>
      <c r="GP15" s="928"/>
      <c r="GQ15" s="928"/>
      <c r="GR15" s="928"/>
      <c r="GS15" s="928"/>
      <c r="GT15" s="928"/>
      <c r="GU15" s="928"/>
      <c r="GV15" s="928"/>
      <c r="GW15" s="928"/>
      <c r="GX15" s="928"/>
      <c r="GY15" s="928"/>
      <c r="GZ15" s="928"/>
      <c r="HA15" s="928"/>
      <c r="HB15" s="928"/>
      <c r="HC15" s="928"/>
      <c r="HD15" s="928"/>
      <c r="HE15" s="928"/>
      <c r="HF15" s="928"/>
      <c r="HG15" s="928"/>
      <c r="HH15" s="928"/>
      <c r="HI15" s="928"/>
      <c r="HJ15" s="928"/>
      <c r="HK15" s="928"/>
      <c r="HL15" s="928"/>
      <c r="HM15" s="928"/>
      <c r="HN15" s="928"/>
      <c r="HO15" s="928"/>
      <c r="HP15" s="928"/>
      <c r="HQ15" s="928"/>
      <c r="HR15" s="928"/>
      <c r="HS15" s="928"/>
      <c r="HT15" s="928"/>
      <c r="HU15" s="928"/>
      <c r="HV15" s="928"/>
      <c r="HW15" s="928"/>
      <c r="HX15" s="928"/>
      <c r="HY15" s="928"/>
      <c r="HZ15" s="928"/>
      <c r="IA15" s="928"/>
    </row>
    <row r="16" s="929" customFormat="true" ht="40.5" hidden="false" customHeight="true" outlineLevel="0" collapsed="false">
      <c r="A16" s="924" t="n">
        <v>7</v>
      </c>
      <c r="B16" s="924" t="s">
        <v>972</v>
      </c>
      <c r="C16" s="924" t="n">
        <v>164</v>
      </c>
      <c r="D16" s="924" t="n">
        <v>164</v>
      </c>
      <c r="E16" s="924" t="n">
        <v>0</v>
      </c>
      <c r="F16" s="924" t="n">
        <v>0</v>
      </c>
      <c r="G16" s="924" t="n">
        <v>0</v>
      </c>
      <c r="H16" s="924" t="n">
        <v>0</v>
      </c>
      <c r="I16" s="924" t="n">
        <v>0</v>
      </c>
      <c r="J16" s="924" t="n">
        <v>0</v>
      </c>
      <c r="K16" s="924" t="n">
        <v>0</v>
      </c>
      <c r="L16" s="924" t="n">
        <v>0</v>
      </c>
      <c r="M16" s="924" t="n">
        <v>0</v>
      </c>
      <c r="N16" s="924" t="n">
        <v>0</v>
      </c>
      <c r="O16" s="924" t="n">
        <v>0</v>
      </c>
      <c r="P16" s="924" t="n">
        <v>0</v>
      </c>
      <c r="Q16" s="925" t="n">
        <f aca="false">($T$4*(SUM(E16:P16)))</f>
        <v>0</v>
      </c>
      <c r="R16" s="924" t="n">
        <v>0</v>
      </c>
      <c r="S16" s="924" t="n">
        <v>0</v>
      </c>
      <c r="T16" s="924" t="n">
        <v>0</v>
      </c>
      <c r="U16" s="924" t="n">
        <v>0</v>
      </c>
      <c r="V16" s="924" t="n">
        <v>0</v>
      </c>
      <c r="W16" s="924" t="n">
        <v>0</v>
      </c>
      <c r="X16" s="924" t="n">
        <v>0</v>
      </c>
      <c r="Y16" s="924" t="n">
        <v>0</v>
      </c>
      <c r="Z16" s="924" t="n">
        <v>0</v>
      </c>
      <c r="AA16" s="924" t="n">
        <v>0</v>
      </c>
      <c r="AB16" s="924" t="n">
        <v>0</v>
      </c>
      <c r="AC16" s="924" t="n">
        <v>147547</v>
      </c>
      <c r="AD16" s="924" t="str">
        <f aca="false">IFERROR(VLOOKUP(AC16,'Plantilla y Concentrado'!$B$4:$C$677,2,0),"")</f>
        <v>Rojas Diaz Maria Irene</v>
      </c>
      <c r="AE16" s="927"/>
      <c r="AF16" s="928"/>
      <c r="AG16" s="928"/>
      <c r="AH16" s="928"/>
      <c r="AI16" s="928"/>
      <c r="AJ16" s="928"/>
      <c r="AK16" s="928"/>
      <c r="AL16" s="928"/>
      <c r="AM16" s="928"/>
      <c r="AN16" s="928"/>
      <c r="AO16" s="928"/>
      <c r="AP16" s="928"/>
      <c r="AQ16" s="928"/>
      <c r="AR16" s="928"/>
      <c r="AS16" s="928"/>
      <c r="AT16" s="928"/>
      <c r="AU16" s="928"/>
      <c r="AV16" s="928"/>
      <c r="AW16" s="928"/>
      <c r="AX16" s="928"/>
      <c r="AY16" s="928"/>
      <c r="AZ16" s="928"/>
      <c r="BA16" s="928"/>
      <c r="BB16" s="928"/>
      <c r="BC16" s="928"/>
      <c r="BD16" s="928"/>
      <c r="BE16" s="928"/>
      <c r="BF16" s="928"/>
      <c r="BG16" s="928"/>
      <c r="BH16" s="928"/>
      <c r="BI16" s="928"/>
      <c r="BJ16" s="928"/>
      <c r="BK16" s="928"/>
      <c r="BL16" s="928"/>
      <c r="BM16" s="928"/>
      <c r="BN16" s="928"/>
      <c r="BO16" s="928"/>
      <c r="BP16" s="928"/>
      <c r="BQ16" s="928"/>
      <c r="BR16" s="928"/>
      <c r="BS16" s="928"/>
      <c r="BT16" s="928"/>
      <c r="BU16" s="928"/>
      <c r="BV16" s="928"/>
      <c r="BW16" s="928"/>
      <c r="BX16" s="928"/>
      <c r="BY16" s="928"/>
      <c r="BZ16" s="928"/>
      <c r="CA16" s="928"/>
      <c r="CB16" s="928"/>
      <c r="CC16" s="928"/>
      <c r="CD16" s="928"/>
      <c r="CE16" s="928"/>
      <c r="CF16" s="928"/>
      <c r="CG16" s="928"/>
      <c r="CH16" s="928"/>
      <c r="CI16" s="928"/>
      <c r="CJ16" s="928"/>
      <c r="CK16" s="928"/>
      <c r="CL16" s="928"/>
      <c r="CM16" s="928"/>
      <c r="CN16" s="928"/>
      <c r="CO16" s="928"/>
      <c r="CP16" s="928"/>
      <c r="CQ16" s="928"/>
      <c r="CR16" s="928"/>
      <c r="CS16" s="928"/>
      <c r="CT16" s="928"/>
      <c r="CU16" s="928"/>
      <c r="CV16" s="928"/>
      <c r="CW16" s="928"/>
      <c r="CX16" s="928"/>
      <c r="CY16" s="928"/>
      <c r="CZ16" s="928"/>
      <c r="DA16" s="928"/>
      <c r="DB16" s="928"/>
      <c r="DC16" s="928"/>
      <c r="DD16" s="928"/>
      <c r="DE16" s="928"/>
      <c r="DF16" s="928"/>
      <c r="DG16" s="928"/>
      <c r="DH16" s="928"/>
      <c r="DI16" s="928"/>
      <c r="DJ16" s="928"/>
      <c r="DK16" s="928"/>
      <c r="DL16" s="928"/>
      <c r="DM16" s="928"/>
      <c r="DN16" s="928"/>
      <c r="DO16" s="928"/>
      <c r="DP16" s="928"/>
      <c r="DQ16" s="928"/>
      <c r="DR16" s="928"/>
      <c r="DS16" s="928"/>
      <c r="DT16" s="928"/>
      <c r="DU16" s="928"/>
      <c r="DV16" s="928"/>
      <c r="DW16" s="928"/>
      <c r="DX16" s="928"/>
      <c r="DY16" s="928"/>
      <c r="DZ16" s="928"/>
      <c r="EA16" s="928"/>
      <c r="EB16" s="928"/>
      <c r="EC16" s="928"/>
      <c r="ED16" s="928"/>
      <c r="EE16" s="928"/>
      <c r="EF16" s="928"/>
      <c r="EG16" s="928"/>
      <c r="EH16" s="928"/>
      <c r="EI16" s="928"/>
      <c r="EJ16" s="928"/>
      <c r="EK16" s="928"/>
      <c r="EL16" s="928"/>
      <c r="EM16" s="928"/>
      <c r="EN16" s="928"/>
      <c r="EO16" s="928"/>
      <c r="EP16" s="928"/>
      <c r="EQ16" s="928"/>
      <c r="ER16" s="928"/>
      <c r="ES16" s="928"/>
      <c r="ET16" s="928"/>
      <c r="EU16" s="928"/>
      <c r="EV16" s="928"/>
      <c r="EW16" s="928"/>
      <c r="EX16" s="928"/>
      <c r="EY16" s="928"/>
      <c r="EZ16" s="928"/>
      <c r="FA16" s="928"/>
      <c r="FB16" s="928"/>
      <c r="FC16" s="928"/>
      <c r="FD16" s="928"/>
      <c r="FE16" s="928"/>
      <c r="FF16" s="928"/>
      <c r="FG16" s="928"/>
      <c r="FH16" s="928"/>
      <c r="FI16" s="928"/>
      <c r="FJ16" s="928"/>
      <c r="FK16" s="928"/>
      <c r="FL16" s="928"/>
      <c r="FM16" s="928"/>
      <c r="FN16" s="928"/>
      <c r="FO16" s="928"/>
      <c r="FP16" s="928"/>
      <c r="FQ16" s="928"/>
      <c r="FR16" s="928"/>
      <c r="FS16" s="928"/>
      <c r="FT16" s="928"/>
      <c r="FU16" s="928"/>
      <c r="FV16" s="928"/>
      <c r="FW16" s="928"/>
      <c r="FX16" s="928"/>
      <c r="FY16" s="928"/>
      <c r="FZ16" s="928"/>
      <c r="GA16" s="928"/>
      <c r="GB16" s="928"/>
      <c r="GC16" s="928"/>
      <c r="GD16" s="928"/>
      <c r="GE16" s="928"/>
      <c r="GF16" s="928"/>
      <c r="GG16" s="928"/>
      <c r="GH16" s="928"/>
      <c r="GI16" s="928"/>
      <c r="GJ16" s="928"/>
      <c r="GK16" s="928"/>
      <c r="GL16" s="928"/>
      <c r="GM16" s="928"/>
      <c r="GN16" s="928"/>
      <c r="GO16" s="928"/>
      <c r="GP16" s="928"/>
      <c r="GQ16" s="928"/>
      <c r="GR16" s="928"/>
      <c r="GS16" s="928"/>
      <c r="GT16" s="928"/>
      <c r="GU16" s="928"/>
      <c r="GV16" s="928"/>
      <c r="GW16" s="928"/>
      <c r="GX16" s="928"/>
      <c r="GY16" s="928"/>
      <c r="GZ16" s="928"/>
      <c r="HA16" s="928"/>
      <c r="HB16" s="928"/>
      <c r="HC16" s="928"/>
      <c r="HD16" s="928"/>
      <c r="HE16" s="928"/>
      <c r="HF16" s="928"/>
      <c r="HG16" s="928"/>
      <c r="HH16" s="928"/>
      <c r="HI16" s="928"/>
      <c r="HJ16" s="928"/>
      <c r="HK16" s="928"/>
      <c r="HL16" s="928"/>
      <c r="HM16" s="928"/>
      <c r="HN16" s="928"/>
      <c r="HO16" s="928"/>
      <c r="HP16" s="928"/>
      <c r="HQ16" s="928"/>
      <c r="HR16" s="928"/>
      <c r="HS16" s="928"/>
      <c r="HT16" s="928"/>
      <c r="HU16" s="928"/>
      <c r="HV16" s="928"/>
      <c r="HW16" s="928"/>
      <c r="HX16" s="928"/>
      <c r="HY16" s="928"/>
      <c r="HZ16" s="928"/>
      <c r="IA16" s="928"/>
    </row>
    <row r="17" s="929" customFormat="true" ht="40.5" hidden="false" customHeight="true" outlineLevel="0" collapsed="false">
      <c r="A17" s="930" t="n">
        <v>8</v>
      </c>
      <c r="B17" s="930" t="s">
        <v>973</v>
      </c>
      <c r="C17" s="930" t="n">
        <v>163</v>
      </c>
      <c r="D17" s="930" t="n">
        <v>163</v>
      </c>
      <c r="E17" s="930" t="n">
        <v>0</v>
      </c>
      <c r="F17" s="930" t="n">
        <v>0</v>
      </c>
      <c r="G17" s="930" t="n">
        <v>0</v>
      </c>
      <c r="H17" s="930" t="n">
        <v>0</v>
      </c>
      <c r="I17" s="930" t="n">
        <v>0</v>
      </c>
      <c r="J17" s="930" t="n">
        <v>0</v>
      </c>
      <c r="K17" s="930" t="n">
        <v>0</v>
      </c>
      <c r="L17" s="930" t="n">
        <v>0</v>
      </c>
      <c r="M17" s="930" t="n">
        <v>0</v>
      </c>
      <c r="N17" s="930" t="n">
        <v>0</v>
      </c>
      <c r="O17" s="930" t="n">
        <v>0</v>
      </c>
      <c r="P17" s="930" t="n">
        <v>0</v>
      </c>
      <c r="Q17" s="931" t="n">
        <f aca="false">($T$4*(SUM(E17:P17)))</f>
        <v>0</v>
      </c>
      <c r="R17" s="930" t="n">
        <v>0</v>
      </c>
      <c r="S17" s="930" t="n">
        <v>0</v>
      </c>
      <c r="T17" s="930" t="n">
        <v>0</v>
      </c>
      <c r="U17" s="930" t="n">
        <v>0</v>
      </c>
      <c r="V17" s="930" t="n">
        <v>0</v>
      </c>
      <c r="W17" s="930" t="n">
        <v>0</v>
      </c>
      <c r="X17" s="930" t="n">
        <v>0</v>
      </c>
      <c r="Y17" s="930" t="n">
        <v>0</v>
      </c>
      <c r="Z17" s="930" t="n">
        <v>0</v>
      </c>
      <c r="AA17" s="930" t="n">
        <v>0</v>
      </c>
      <c r="AB17" s="930" t="n">
        <v>0</v>
      </c>
      <c r="AC17" s="930" t="n">
        <v>158054</v>
      </c>
      <c r="AD17" s="930" t="str">
        <f aca="false">IFERROR(VLOOKUP(AC17,'Plantilla y Concentrado'!$B$4:$C$677,2,0),"")</f>
        <v>Hernandez Hernandez Lissete</v>
      </c>
      <c r="AE17" s="927"/>
      <c r="AF17" s="928"/>
      <c r="AG17" s="928"/>
      <c r="AH17" s="928"/>
      <c r="AI17" s="928"/>
      <c r="AJ17" s="928"/>
      <c r="AK17" s="928"/>
      <c r="AL17" s="928"/>
      <c r="AM17" s="928"/>
      <c r="AN17" s="928"/>
      <c r="AO17" s="928"/>
      <c r="AP17" s="928"/>
      <c r="AQ17" s="928"/>
      <c r="AR17" s="928"/>
      <c r="AS17" s="928"/>
      <c r="AT17" s="928"/>
      <c r="AU17" s="932"/>
      <c r="AV17" s="932"/>
      <c r="AW17" s="928"/>
      <c r="AX17" s="928"/>
      <c r="AY17" s="928"/>
      <c r="AZ17" s="928"/>
      <c r="BA17" s="928"/>
      <c r="BB17" s="928"/>
      <c r="BC17" s="928"/>
      <c r="BD17" s="928"/>
      <c r="BE17" s="928"/>
      <c r="BF17" s="928"/>
      <c r="BG17" s="928"/>
      <c r="BH17" s="928"/>
      <c r="BI17" s="928"/>
      <c r="BJ17" s="928"/>
      <c r="BK17" s="928"/>
      <c r="BL17" s="928"/>
      <c r="BM17" s="928"/>
      <c r="BN17" s="928"/>
      <c r="BO17" s="928"/>
      <c r="BP17" s="928"/>
      <c r="BQ17" s="928"/>
      <c r="BR17" s="928"/>
      <c r="BS17" s="928"/>
      <c r="BT17" s="928"/>
      <c r="BU17" s="928"/>
      <c r="BV17" s="928"/>
      <c r="BW17" s="928"/>
      <c r="BX17" s="928"/>
      <c r="BY17" s="928"/>
      <c r="BZ17" s="928"/>
      <c r="CA17" s="928"/>
      <c r="CB17" s="928"/>
      <c r="CC17" s="928"/>
      <c r="CD17" s="928"/>
      <c r="CE17" s="928"/>
      <c r="CF17" s="928"/>
      <c r="CG17" s="928"/>
      <c r="CH17" s="928"/>
      <c r="CI17" s="928"/>
      <c r="CJ17" s="928"/>
      <c r="CK17" s="928"/>
      <c r="CL17" s="928"/>
      <c r="CM17" s="928"/>
      <c r="CN17" s="928"/>
      <c r="CO17" s="928"/>
      <c r="CP17" s="928"/>
      <c r="CQ17" s="928"/>
      <c r="CR17" s="928"/>
      <c r="CS17" s="928"/>
      <c r="CT17" s="928"/>
      <c r="CU17" s="928"/>
      <c r="CV17" s="928"/>
      <c r="CW17" s="928"/>
      <c r="CX17" s="928"/>
      <c r="CY17" s="928"/>
      <c r="CZ17" s="928"/>
      <c r="DA17" s="928"/>
      <c r="DB17" s="928"/>
      <c r="DC17" s="928"/>
      <c r="DD17" s="928"/>
      <c r="DE17" s="928"/>
      <c r="DF17" s="928"/>
      <c r="DG17" s="928"/>
      <c r="DH17" s="928"/>
      <c r="DI17" s="928"/>
      <c r="DJ17" s="928"/>
      <c r="DK17" s="928"/>
      <c r="DL17" s="928"/>
      <c r="DM17" s="928"/>
      <c r="DN17" s="928"/>
      <c r="DO17" s="928"/>
      <c r="DP17" s="928"/>
      <c r="DQ17" s="928"/>
      <c r="DR17" s="928"/>
      <c r="DS17" s="928"/>
      <c r="DT17" s="928"/>
      <c r="DU17" s="928"/>
      <c r="DV17" s="928"/>
      <c r="DW17" s="928"/>
      <c r="DX17" s="928"/>
      <c r="DY17" s="928"/>
      <c r="DZ17" s="928"/>
      <c r="EA17" s="928"/>
      <c r="EB17" s="928"/>
      <c r="EC17" s="928"/>
      <c r="ED17" s="928"/>
      <c r="EE17" s="928"/>
      <c r="EF17" s="928"/>
      <c r="EG17" s="928"/>
      <c r="EH17" s="928"/>
      <c r="EI17" s="928"/>
      <c r="EJ17" s="928"/>
      <c r="EK17" s="928"/>
      <c r="EL17" s="928"/>
      <c r="EM17" s="928"/>
      <c r="EN17" s="928"/>
      <c r="EO17" s="928"/>
      <c r="EP17" s="928"/>
      <c r="EQ17" s="928"/>
      <c r="ER17" s="928"/>
      <c r="ES17" s="928"/>
      <c r="ET17" s="928"/>
      <c r="EU17" s="928"/>
      <c r="EV17" s="928"/>
      <c r="EW17" s="928"/>
      <c r="EX17" s="928"/>
      <c r="EY17" s="928"/>
      <c r="EZ17" s="928"/>
      <c r="FA17" s="928"/>
      <c r="FB17" s="928"/>
      <c r="FC17" s="928"/>
      <c r="FD17" s="928"/>
      <c r="FE17" s="928"/>
      <c r="FF17" s="928"/>
      <c r="FG17" s="928"/>
      <c r="FH17" s="928"/>
      <c r="FI17" s="928"/>
      <c r="FJ17" s="928"/>
      <c r="FK17" s="928"/>
      <c r="FL17" s="928"/>
      <c r="FM17" s="928"/>
      <c r="FN17" s="928"/>
      <c r="FO17" s="928"/>
      <c r="FP17" s="928"/>
      <c r="FQ17" s="928"/>
      <c r="FR17" s="928"/>
      <c r="FS17" s="928"/>
      <c r="FT17" s="928"/>
      <c r="FU17" s="928"/>
      <c r="FV17" s="928"/>
      <c r="FW17" s="928"/>
      <c r="FX17" s="928"/>
      <c r="FY17" s="928"/>
      <c r="FZ17" s="928"/>
      <c r="GA17" s="928"/>
      <c r="GB17" s="928"/>
      <c r="GC17" s="928"/>
      <c r="GD17" s="928"/>
      <c r="GE17" s="928"/>
      <c r="GF17" s="928"/>
      <c r="GG17" s="928"/>
      <c r="GH17" s="928"/>
      <c r="GI17" s="928"/>
      <c r="GJ17" s="928"/>
      <c r="GK17" s="928"/>
      <c r="GL17" s="928"/>
      <c r="GM17" s="928"/>
      <c r="GN17" s="928"/>
      <c r="GO17" s="928"/>
      <c r="GP17" s="928"/>
      <c r="GQ17" s="928"/>
      <c r="GR17" s="928"/>
      <c r="GS17" s="928"/>
      <c r="GT17" s="928"/>
      <c r="GU17" s="928"/>
      <c r="GV17" s="928"/>
      <c r="GW17" s="928"/>
      <c r="GX17" s="928"/>
      <c r="GY17" s="928"/>
      <c r="GZ17" s="928"/>
      <c r="HA17" s="928"/>
      <c r="HB17" s="928"/>
      <c r="HC17" s="928"/>
      <c r="HD17" s="928"/>
      <c r="HE17" s="928"/>
      <c r="HF17" s="928"/>
      <c r="HG17" s="928"/>
      <c r="HH17" s="928"/>
      <c r="HI17" s="928"/>
      <c r="HJ17" s="928"/>
      <c r="HK17" s="928"/>
      <c r="HL17" s="928"/>
      <c r="HM17" s="928"/>
      <c r="HN17" s="928"/>
      <c r="HO17" s="928"/>
      <c r="HP17" s="928"/>
      <c r="HQ17" s="928"/>
      <c r="HR17" s="928"/>
      <c r="HS17" s="928"/>
      <c r="HT17" s="928"/>
      <c r="HU17" s="928"/>
      <c r="HV17" s="928"/>
      <c r="HW17" s="928"/>
      <c r="HX17" s="928"/>
      <c r="HY17" s="928"/>
      <c r="HZ17" s="928"/>
      <c r="IA17" s="928"/>
    </row>
    <row r="18" s="929" customFormat="true" ht="40.5" hidden="false" customHeight="true" outlineLevel="0" collapsed="false">
      <c r="A18" s="924" t="n">
        <v>9</v>
      </c>
      <c r="B18" s="924" t="s">
        <v>974</v>
      </c>
      <c r="C18" s="924" t="n">
        <v>150</v>
      </c>
      <c r="D18" s="924" t="n">
        <v>150</v>
      </c>
      <c r="E18" s="924" t="n">
        <v>0</v>
      </c>
      <c r="F18" s="924" t="n">
        <v>0</v>
      </c>
      <c r="G18" s="924" t="n">
        <v>2</v>
      </c>
      <c r="H18" s="924" t="n">
        <v>0</v>
      </c>
      <c r="I18" s="924" t="n">
        <v>0</v>
      </c>
      <c r="J18" s="924" t="n">
        <v>0</v>
      </c>
      <c r="K18" s="924" t="n">
        <v>0</v>
      </c>
      <c r="L18" s="924" t="n">
        <v>0</v>
      </c>
      <c r="M18" s="924" t="n">
        <v>0</v>
      </c>
      <c r="N18" s="924" t="n">
        <v>0</v>
      </c>
      <c r="O18" s="924" t="n">
        <v>0</v>
      </c>
      <c r="P18" s="924" t="n">
        <v>0</v>
      </c>
      <c r="Q18" s="925" t="n">
        <f aca="false">($T$4*(SUM(E18:P18)))</f>
        <v>526</v>
      </c>
      <c r="R18" s="924" t="n">
        <v>0</v>
      </c>
      <c r="S18" s="924" t="n">
        <v>0</v>
      </c>
      <c r="T18" s="924" t="n">
        <v>0</v>
      </c>
      <c r="U18" s="924" t="n">
        <v>0</v>
      </c>
      <c r="V18" s="924" t="n">
        <v>0</v>
      </c>
      <c r="W18" s="924" t="n">
        <v>0</v>
      </c>
      <c r="X18" s="924" t="n">
        <v>0</v>
      </c>
      <c r="Y18" s="924" t="n">
        <v>0</v>
      </c>
      <c r="Z18" s="924" t="n">
        <v>0</v>
      </c>
      <c r="AA18" s="924" t="n">
        <v>0</v>
      </c>
      <c r="AB18" s="924" t="n">
        <v>0</v>
      </c>
      <c r="AC18" s="924" t="n">
        <v>158054</v>
      </c>
      <c r="AD18" s="924" t="str">
        <f aca="false">IFERROR(VLOOKUP(AC18,'Plantilla y Concentrado'!$B$4:$C$677,2,0),"")</f>
        <v>Hernandez Hernandez Lissete</v>
      </c>
      <c r="AE18" s="927"/>
      <c r="AF18" s="928"/>
      <c r="AG18" s="928"/>
      <c r="AH18" s="928"/>
      <c r="AI18" s="928"/>
      <c r="AJ18" s="928"/>
      <c r="AK18" s="928"/>
      <c r="AL18" s="928"/>
      <c r="AM18" s="928"/>
      <c r="AN18" s="928"/>
      <c r="AO18" s="928"/>
      <c r="AP18" s="928"/>
      <c r="AQ18" s="928"/>
      <c r="AR18" s="928"/>
      <c r="AS18" s="928"/>
      <c r="AT18" s="928"/>
      <c r="AU18" s="928"/>
      <c r="AV18" s="928"/>
      <c r="AW18" s="928"/>
      <c r="AX18" s="928"/>
      <c r="AY18" s="928"/>
      <c r="AZ18" s="928"/>
      <c r="BA18" s="928"/>
      <c r="BB18" s="928"/>
      <c r="BC18" s="928"/>
      <c r="BD18" s="928"/>
      <c r="BE18" s="928"/>
      <c r="BF18" s="928"/>
      <c r="BG18" s="928"/>
      <c r="BH18" s="928"/>
      <c r="BI18" s="928"/>
      <c r="BJ18" s="928"/>
      <c r="BK18" s="928"/>
      <c r="BL18" s="928"/>
      <c r="BM18" s="928"/>
      <c r="BN18" s="928"/>
      <c r="BO18" s="928"/>
      <c r="BP18" s="928"/>
      <c r="BQ18" s="928"/>
      <c r="BR18" s="928"/>
      <c r="BS18" s="928"/>
      <c r="BT18" s="928"/>
      <c r="BU18" s="928"/>
      <c r="BV18" s="928"/>
      <c r="BW18" s="928"/>
      <c r="BX18" s="928"/>
      <c r="BY18" s="928"/>
      <c r="BZ18" s="928"/>
      <c r="CA18" s="928"/>
      <c r="CB18" s="928"/>
      <c r="CC18" s="928"/>
      <c r="CD18" s="928"/>
      <c r="CE18" s="928"/>
      <c r="CF18" s="928"/>
      <c r="CG18" s="928"/>
      <c r="CH18" s="928"/>
      <c r="CI18" s="928"/>
      <c r="CJ18" s="928"/>
      <c r="CK18" s="928"/>
      <c r="CL18" s="928"/>
      <c r="CM18" s="928"/>
      <c r="CN18" s="928"/>
      <c r="CO18" s="928"/>
      <c r="CP18" s="928"/>
      <c r="CQ18" s="928"/>
      <c r="CR18" s="928"/>
      <c r="CS18" s="928"/>
      <c r="CT18" s="928"/>
      <c r="CU18" s="928"/>
      <c r="CV18" s="928"/>
      <c r="CW18" s="928"/>
      <c r="CX18" s="928"/>
      <c r="CY18" s="928"/>
      <c r="CZ18" s="928"/>
      <c r="DA18" s="928"/>
      <c r="DB18" s="928"/>
      <c r="DC18" s="928"/>
      <c r="DD18" s="928"/>
      <c r="DE18" s="928"/>
      <c r="DF18" s="928"/>
      <c r="DG18" s="928"/>
      <c r="DH18" s="928"/>
      <c r="DI18" s="928"/>
      <c r="DJ18" s="928"/>
      <c r="DK18" s="928"/>
      <c r="DL18" s="928"/>
      <c r="DM18" s="928"/>
      <c r="DN18" s="928"/>
      <c r="DO18" s="928"/>
      <c r="DP18" s="928"/>
      <c r="DQ18" s="928"/>
      <c r="DR18" s="928"/>
      <c r="DS18" s="928"/>
      <c r="DT18" s="928"/>
      <c r="DU18" s="928"/>
      <c r="DV18" s="928"/>
      <c r="DW18" s="928"/>
      <c r="DX18" s="928"/>
      <c r="DY18" s="928"/>
      <c r="DZ18" s="928"/>
      <c r="EA18" s="928"/>
      <c r="EB18" s="928"/>
      <c r="EC18" s="928"/>
      <c r="ED18" s="928"/>
      <c r="EE18" s="928"/>
      <c r="EF18" s="928"/>
      <c r="EG18" s="928"/>
      <c r="EH18" s="928"/>
      <c r="EI18" s="928"/>
      <c r="EJ18" s="928"/>
      <c r="EK18" s="928"/>
      <c r="EL18" s="928"/>
      <c r="EM18" s="928"/>
      <c r="EN18" s="928"/>
      <c r="EO18" s="928"/>
      <c r="EP18" s="928"/>
      <c r="EQ18" s="928"/>
      <c r="ER18" s="928"/>
      <c r="ES18" s="928"/>
      <c r="ET18" s="928"/>
      <c r="EU18" s="928"/>
      <c r="EV18" s="928"/>
      <c r="EW18" s="928"/>
      <c r="EX18" s="928"/>
      <c r="EY18" s="928"/>
      <c r="EZ18" s="928"/>
      <c r="FA18" s="928"/>
      <c r="FB18" s="928"/>
      <c r="FC18" s="928"/>
      <c r="FD18" s="928"/>
      <c r="FE18" s="928"/>
      <c r="FF18" s="928"/>
      <c r="FG18" s="928"/>
      <c r="FH18" s="928"/>
      <c r="FI18" s="928"/>
      <c r="FJ18" s="928"/>
      <c r="FK18" s="928"/>
      <c r="FL18" s="928"/>
      <c r="FM18" s="928"/>
      <c r="FN18" s="928"/>
      <c r="FO18" s="928"/>
      <c r="FP18" s="928"/>
      <c r="FQ18" s="928"/>
      <c r="FR18" s="928"/>
      <c r="FS18" s="928"/>
      <c r="FT18" s="928"/>
      <c r="FU18" s="928"/>
      <c r="FV18" s="928"/>
      <c r="FW18" s="928"/>
      <c r="FX18" s="928"/>
      <c r="FY18" s="928"/>
      <c r="FZ18" s="928"/>
      <c r="GA18" s="928"/>
      <c r="GB18" s="928"/>
      <c r="GC18" s="928"/>
      <c r="GD18" s="928"/>
      <c r="GE18" s="928"/>
      <c r="GF18" s="928"/>
      <c r="GG18" s="928"/>
      <c r="GH18" s="928"/>
      <c r="GI18" s="928"/>
      <c r="GJ18" s="928"/>
      <c r="GK18" s="928"/>
      <c r="GL18" s="928"/>
      <c r="GM18" s="928"/>
      <c r="GN18" s="928"/>
      <c r="GO18" s="928"/>
      <c r="GP18" s="928"/>
      <c r="GQ18" s="928"/>
      <c r="GR18" s="928"/>
      <c r="GS18" s="928"/>
      <c r="GT18" s="928"/>
      <c r="GU18" s="928"/>
      <c r="GV18" s="928"/>
      <c r="GW18" s="928"/>
      <c r="GX18" s="928"/>
      <c r="GY18" s="928"/>
      <c r="GZ18" s="928"/>
      <c r="HA18" s="928"/>
      <c r="HB18" s="928"/>
      <c r="HC18" s="928"/>
      <c r="HD18" s="928"/>
      <c r="HE18" s="928"/>
      <c r="HF18" s="928"/>
      <c r="HG18" s="928"/>
      <c r="HH18" s="928"/>
      <c r="HI18" s="928"/>
      <c r="HJ18" s="928"/>
      <c r="HK18" s="928"/>
      <c r="HL18" s="928"/>
      <c r="HM18" s="928"/>
      <c r="HN18" s="928"/>
      <c r="HO18" s="928"/>
      <c r="HP18" s="928"/>
      <c r="HQ18" s="928"/>
      <c r="HR18" s="928"/>
      <c r="HS18" s="928"/>
      <c r="HT18" s="928"/>
      <c r="HU18" s="928"/>
      <c r="HV18" s="928"/>
      <c r="HW18" s="928"/>
      <c r="HX18" s="928"/>
      <c r="HY18" s="928"/>
      <c r="HZ18" s="928"/>
      <c r="IA18" s="928"/>
    </row>
    <row r="19" s="929" customFormat="true" ht="40.5" hidden="false" customHeight="true" outlineLevel="0" collapsed="false">
      <c r="A19" s="930" t="n">
        <v>10</v>
      </c>
      <c r="B19" s="930" t="s">
        <v>975</v>
      </c>
      <c r="C19" s="930" t="n">
        <v>132</v>
      </c>
      <c r="D19" s="930" t="n">
        <v>132</v>
      </c>
      <c r="E19" s="930" t="n">
        <v>0</v>
      </c>
      <c r="F19" s="930" t="n">
        <v>0</v>
      </c>
      <c r="G19" s="930" t="n">
        <v>0</v>
      </c>
      <c r="H19" s="930" t="n">
        <v>0</v>
      </c>
      <c r="I19" s="930" t="n">
        <v>0</v>
      </c>
      <c r="J19" s="930" t="n">
        <v>0</v>
      </c>
      <c r="K19" s="930" t="n">
        <v>0</v>
      </c>
      <c r="L19" s="930" t="n">
        <v>0</v>
      </c>
      <c r="M19" s="930" t="n">
        <v>0</v>
      </c>
      <c r="N19" s="930" t="n">
        <v>0</v>
      </c>
      <c r="O19" s="930" t="n">
        <v>0</v>
      </c>
      <c r="P19" s="930" t="n">
        <v>0</v>
      </c>
      <c r="Q19" s="931" t="n">
        <f aca="false">($T$4*(SUM(E19:P19)))</f>
        <v>0</v>
      </c>
      <c r="R19" s="930" t="n">
        <v>0</v>
      </c>
      <c r="S19" s="930" t="n">
        <v>0</v>
      </c>
      <c r="T19" s="930" t="n">
        <v>0</v>
      </c>
      <c r="U19" s="930" t="n">
        <v>0</v>
      </c>
      <c r="V19" s="930" t="n">
        <v>0</v>
      </c>
      <c r="W19" s="930" t="n">
        <v>0</v>
      </c>
      <c r="X19" s="930" t="n">
        <v>0</v>
      </c>
      <c r="Y19" s="930" t="n">
        <v>0</v>
      </c>
      <c r="Z19" s="930" t="n">
        <v>0</v>
      </c>
      <c r="AA19" s="930" t="n">
        <v>0</v>
      </c>
      <c r="AB19" s="930" t="n">
        <v>0</v>
      </c>
      <c r="AC19" s="930" t="n">
        <v>158054</v>
      </c>
      <c r="AD19" s="930" t="str">
        <f aca="false">IFERROR(VLOOKUP(AC19,'Plantilla y Concentrado'!$B$4:$C$677,2,0),"")</f>
        <v>Hernandez Hernandez Lissete</v>
      </c>
      <c r="AE19" s="927"/>
      <c r="AF19" s="928"/>
      <c r="AG19" s="928"/>
      <c r="AH19" s="928"/>
      <c r="AI19" s="928"/>
      <c r="AJ19" s="928"/>
      <c r="AK19" s="928"/>
      <c r="AL19" s="928"/>
      <c r="AM19" s="928"/>
      <c r="AN19" s="928"/>
      <c r="AO19" s="928"/>
      <c r="AP19" s="928"/>
      <c r="AQ19" s="928"/>
      <c r="AR19" s="928"/>
      <c r="AS19" s="928"/>
      <c r="AT19" s="928"/>
      <c r="AU19" s="932"/>
      <c r="AV19" s="932"/>
      <c r="AW19" s="928"/>
      <c r="AX19" s="928"/>
      <c r="AY19" s="928"/>
      <c r="AZ19" s="928"/>
      <c r="BA19" s="928"/>
      <c r="BB19" s="928"/>
      <c r="BC19" s="928"/>
      <c r="BD19" s="928"/>
      <c r="BE19" s="928"/>
      <c r="BF19" s="928"/>
      <c r="BG19" s="928"/>
      <c r="BH19" s="928"/>
      <c r="BI19" s="928"/>
      <c r="BJ19" s="928"/>
      <c r="BK19" s="928"/>
      <c r="BL19" s="928"/>
      <c r="BM19" s="928"/>
      <c r="BN19" s="928"/>
      <c r="BO19" s="928"/>
      <c r="BP19" s="928"/>
      <c r="BQ19" s="928"/>
      <c r="BR19" s="928"/>
      <c r="BS19" s="928"/>
      <c r="BT19" s="928"/>
      <c r="BU19" s="928"/>
      <c r="BV19" s="928"/>
      <c r="BW19" s="928"/>
      <c r="BX19" s="928"/>
      <c r="BY19" s="928"/>
      <c r="BZ19" s="928"/>
      <c r="CA19" s="928"/>
      <c r="CB19" s="928"/>
      <c r="CC19" s="928"/>
      <c r="CD19" s="928"/>
      <c r="CE19" s="928"/>
      <c r="CF19" s="928"/>
      <c r="CG19" s="928"/>
      <c r="CH19" s="928"/>
      <c r="CI19" s="928"/>
      <c r="CJ19" s="928"/>
      <c r="CK19" s="928"/>
      <c r="CL19" s="928"/>
      <c r="CM19" s="928"/>
      <c r="CN19" s="928"/>
      <c r="CO19" s="928"/>
      <c r="CP19" s="928"/>
      <c r="CQ19" s="928"/>
      <c r="CR19" s="928"/>
      <c r="CS19" s="928"/>
      <c r="CT19" s="928"/>
      <c r="CU19" s="928"/>
      <c r="CV19" s="928"/>
      <c r="CW19" s="928"/>
      <c r="CX19" s="928"/>
      <c r="CY19" s="928"/>
      <c r="CZ19" s="928"/>
      <c r="DA19" s="928"/>
      <c r="DB19" s="928"/>
      <c r="DC19" s="928"/>
      <c r="DD19" s="928"/>
      <c r="DE19" s="928"/>
      <c r="DF19" s="928"/>
      <c r="DG19" s="928"/>
      <c r="DH19" s="928"/>
      <c r="DI19" s="928"/>
      <c r="DJ19" s="928"/>
      <c r="DK19" s="928"/>
      <c r="DL19" s="928"/>
      <c r="DM19" s="928"/>
      <c r="DN19" s="928"/>
      <c r="DO19" s="928"/>
      <c r="DP19" s="928"/>
      <c r="DQ19" s="928"/>
      <c r="DR19" s="928"/>
      <c r="DS19" s="928"/>
      <c r="DT19" s="928"/>
      <c r="DU19" s="928"/>
      <c r="DV19" s="928"/>
      <c r="DW19" s="928"/>
      <c r="DX19" s="928"/>
      <c r="DY19" s="928"/>
      <c r="DZ19" s="928"/>
      <c r="EA19" s="928"/>
      <c r="EB19" s="928"/>
      <c r="EC19" s="928"/>
      <c r="ED19" s="928"/>
      <c r="EE19" s="928"/>
      <c r="EF19" s="928"/>
      <c r="EG19" s="928"/>
      <c r="EH19" s="928"/>
      <c r="EI19" s="928"/>
      <c r="EJ19" s="928"/>
      <c r="EK19" s="928"/>
      <c r="EL19" s="928"/>
      <c r="EM19" s="928"/>
      <c r="EN19" s="928"/>
      <c r="EO19" s="928"/>
      <c r="EP19" s="928"/>
      <c r="EQ19" s="928"/>
      <c r="ER19" s="928"/>
      <c r="ES19" s="928"/>
      <c r="ET19" s="928"/>
      <c r="EU19" s="928"/>
      <c r="EV19" s="928"/>
      <c r="EW19" s="928"/>
      <c r="EX19" s="928"/>
      <c r="EY19" s="928"/>
      <c r="EZ19" s="928"/>
      <c r="FA19" s="928"/>
      <c r="FB19" s="928"/>
      <c r="FC19" s="928"/>
      <c r="FD19" s="928"/>
      <c r="FE19" s="928"/>
      <c r="FF19" s="928"/>
      <c r="FG19" s="928"/>
      <c r="FH19" s="928"/>
      <c r="FI19" s="928"/>
      <c r="FJ19" s="928"/>
      <c r="FK19" s="928"/>
      <c r="FL19" s="928"/>
      <c r="FM19" s="928"/>
      <c r="FN19" s="928"/>
      <c r="FO19" s="928"/>
      <c r="FP19" s="928"/>
      <c r="FQ19" s="928"/>
      <c r="FR19" s="928"/>
      <c r="FS19" s="928"/>
      <c r="FT19" s="928"/>
      <c r="FU19" s="928"/>
      <c r="FV19" s="928"/>
      <c r="FW19" s="928"/>
      <c r="FX19" s="928"/>
      <c r="FY19" s="928"/>
      <c r="FZ19" s="928"/>
      <c r="GA19" s="928"/>
      <c r="GB19" s="928"/>
      <c r="GC19" s="928"/>
      <c r="GD19" s="928"/>
      <c r="GE19" s="928"/>
      <c r="GF19" s="928"/>
      <c r="GG19" s="928"/>
      <c r="GH19" s="928"/>
      <c r="GI19" s="928"/>
      <c r="GJ19" s="928"/>
      <c r="GK19" s="928"/>
      <c r="GL19" s="928"/>
      <c r="GM19" s="928"/>
      <c r="GN19" s="928"/>
      <c r="GO19" s="928"/>
      <c r="GP19" s="928"/>
      <c r="GQ19" s="928"/>
      <c r="GR19" s="928"/>
      <c r="GS19" s="928"/>
      <c r="GT19" s="928"/>
      <c r="GU19" s="928"/>
      <c r="GV19" s="928"/>
      <c r="GW19" s="928"/>
      <c r="GX19" s="928"/>
      <c r="GY19" s="928"/>
      <c r="GZ19" s="928"/>
      <c r="HA19" s="928"/>
      <c r="HB19" s="928"/>
      <c r="HC19" s="928"/>
      <c r="HD19" s="928"/>
      <c r="HE19" s="928"/>
      <c r="HF19" s="928"/>
      <c r="HG19" s="928"/>
      <c r="HH19" s="928"/>
      <c r="HI19" s="928"/>
      <c r="HJ19" s="928"/>
      <c r="HK19" s="928"/>
      <c r="HL19" s="928"/>
      <c r="HM19" s="928"/>
      <c r="HN19" s="928"/>
      <c r="HO19" s="928"/>
      <c r="HP19" s="928"/>
      <c r="HQ19" s="928"/>
      <c r="HR19" s="928"/>
      <c r="HS19" s="928"/>
      <c r="HT19" s="928"/>
      <c r="HU19" s="928"/>
      <c r="HV19" s="928"/>
      <c r="HW19" s="928"/>
      <c r="HX19" s="928"/>
      <c r="HY19" s="928"/>
      <c r="HZ19" s="928"/>
      <c r="IA19" s="928"/>
    </row>
    <row r="20" s="929" customFormat="true" ht="40.5" hidden="false" customHeight="true" outlineLevel="0" collapsed="false">
      <c r="A20" s="924" t="n">
        <v>11</v>
      </c>
      <c r="B20" s="924" t="s">
        <v>976</v>
      </c>
      <c r="C20" s="924" t="n">
        <v>100</v>
      </c>
      <c r="D20" s="924" t="n">
        <v>93</v>
      </c>
      <c r="E20" s="924" t="n">
        <v>0</v>
      </c>
      <c r="F20" s="924" t="n">
        <v>0</v>
      </c>
      <c r="G20" s="924" t="n">
        <v>0</v>
      </c>
      <c r="H20" s="924" t="n">
        <v>0</v>
      </c>
      <c r="I20" s="924" t="n">
        <v>0</v>
      </c>
      <c r="J20" s="924" t="n">
        <v>0</v>
      </c>
      <c r="K20" s="924" t="n">
        <v>0</v>
      </c>
      <c r="L20" s="924" t="n">
        <v>0</v>
      </c>
      <c r="M20" s="924" t="n">
        <v>0</v>
      </c>
      <c r="N20" s="924" t="n">
        <v>0</v>
      </c>
      <c r="O20" s="924" t="n">
        <v>0</v>
      </c>
      <c r="P20" s="924" t="n">
        <v>0</v>
      </c>
      <c r="Q20" s="925" t="n">
        <f aca="false">($T$4*(SUM(E20:P20)))</f>
        <v>0</v>
      </c>
      <c r="R20" s="924" t="n">
        <v>0</v>
      </c>
      <c r="S20" s="924" t="n">
        <v>0</v>
      </c>
      <c r="T20" s="924" t="n">
        <v>0</v>
      </c>
      <c r="U20" s="924" t="n">
        <v>0</v>
      </c>
      <c r="V20" s="924" t="n">
        <v>0</v>
      </c>
      <c r="W20" s="924" t="n">
        <v>0</v>
      </c>
      <c r="X20" s="924" t="n">
        <v>0</v>
      </c>
      <c r="Y20" s="924" t="n">
        <v>0</v>
      </c>
      <c r="Z20" s="924" t="n">
        <v>0</v>
      </c>
      <c r="AA20" s="924" t="n">
        <v>0</v>
      </c>
      <c r="AB20" s="924" t="n">
        <v>0</v>
      </c>
      <c r="AC20" s="924" t="n">
        <v>118030</v>
      </c>
      <c r="AD20" s="924" t="str">
        <f aca="false">IFERROR(VLOOKUP(AC20,'Plantilla y Concentrado'!$B$4:$C$677,2,0),"")</f>
        <v>Aguilar Bello Martha Maria</v>
      </c>
      <c r="AE20" s="927"/>
      <c r="AF20" s="928"/>
      <c r="AG20" s="928"/>
      <c r="AH20" s="928"/>
      <c r="AI20" s="928"/>
      <c r="AJ20" s="928"/>
      <c r="AK20" s="928"/>
      <c r="AL20" s="928"/>
      <c r="AM20" s="928"/>
      <c r="AN20" s="928"/>
      <c r="AO20" s="928"/>
      <c r="AP20" s="928"/>
      <c r="AQ20" s="928"/>
      <c r="AR20" s="928"/>
      <c r="AS20" s="928"/>
      <c r="AT20" s="928"/>
      <c r="AU20" s="928"/>
      <c r="AV20" s="928"/>
      <c r="AW20" s="928"/>
      <c r="AX20" s="928"/>
      <c r="AY20" s="928"/>
      <c r="AZ20" s="928"/>
      <c r="BA20" s="928"/>
      <c r="BB20" s="928"/>
      <c r="BC20" s="928"/>
      <c r="BD20" s="928"/>
      <c r="BE20" s="928"/>
      <c r="BF20" s="928"/>
      <c r="BG20" s="928"/>
      <c r="BH20" s="928"/>
      <c r="BI20" s="928"/>
      <c r="BJ20" s="928"/>
      <c r="BK20" s="928"/>
      <c r="BL20" s="928"/>
      <c r="BM20" s="928"/>
      <c r="BN20" s="928"/>
      <c r="BO20" s="928"/>
      <c r="BP20" s="928"/>
      <c r="BQ20" s="928"/>
      <c r="BR20" s="928"/>
      <c r="BS20" s="928"/>
      <c r="BT20" s="928"/>
      <c r="BU20" s="928"/>
      <c r="BV20" s="928"/>
      <c r="BW20" s="928"/>
      <c r="BX20" s="928"/>
      <c r="BY20" s="928"/>
      <c r="BZ20" s="928"/>
      <c r="CA20" s="928"/>
      <c r="CB20" s="928"/>
      <c r="CC20" s="928"/>
      <c r="CD20" s="928"/>
      <c r="CE20" s="928"/>
      <c r="CF20" s="928"/>
      <c r="CG20" s="928"/>
      <c r="CH20" s="928"/>
      <c r="CI20" s="928"/>
      <c r="CJ20" s="928"/>
      <c r="CK20" s="928"/>
      <c r="CL20" s="928"/>
      <c r="CM20" s="928"/>
      <c r="CN20" s="928"/>
      <c r="CO20" s="928"/>
      <c r="CP20" s="928"/>
      <c r="CQ20" s="928"/>
      <c r="CR20" s="928"/>
      <c r="CS20" s="928"/>
      <c r="CT20" s="928"/>
      <c r="CU20" s="928"/>
      <c r="CV20" s="928"/>
      <c r="CW20" s="928"/>
      <c r="CX20" s="928"/>
      <c r="CY20" s="928"/>
      <c r="CZ20" s="928"/>
      <c r="DA20" s="928"/>
      <c r="DB20" s="928"/>
      <c r="DC20" s="928"/>
      <c r="DD20" s="928"/>
      <c r="DE20" s="928"/>
      <c r="DF20" s="928"/>
      <c r="DG20" s="928"/>
      <c r="DH20" s="928"/>
      <c r="DI20" s="928"/>
      <c r="DJ20" s="928"/>
      <c r="DK20" s="928"/>
      <c r="DL20" s="928"/>
      <c r="DM20" s="928"/>
      <c r="DN20" s="928"/>
      <c r="DO20" s="928"/>
      <c r="DP20" s="928"/>
      <c r="DQ20" s="928"/>
      <c r="DR20" s="928"/>
      <c r="DS20" s="928"/>
      <c r="DT20" s="928"/>
      <c r="DU20" s="928"/>
      <c r="DV20" s="928"/>
      <c r="DW20" s="928"/>
      <c r="DX20" s="928"/>
      <c r="DY20" s="928"/>
      <c r="DZ20" s="928"/>
      <c r="EA20" s="928"/>
      <c r="EB20" s="928"/>
      <c r="EC20" s="928"/>
      <c r="ED20" s="928"/>
      <c r="EE20" s="928"/>
      <c r="EF20" s="928"/>
      <c r="EG20" s="928"/>
      <c r="EH20" s="928"/>
      <c r="EI20" s="928"/>
      <c r="EJ20" s="928"/>
      <c r="EK20" s="928"/>
      <c r="EL20" s="928"/>
      <c r="EM20" s="928"/>
      <c r="EN20" s="928"/>
      <c r="EO20" s="928"/>
      <c r="EP20" s="928"/>
      <c r="EQ20" s="928"/>
      <c r="ER20" s="928"/>
      <c r="ES20" s="928"/>
      <c r="ET20" s="928"/>
      <c r="EU20" s="928"/>
      <c r="EV20" s="928"/>
      <c r="EW20" s="928"/>
      <c r="EX20" s="928"/>
      <c r="EY20" s="928"/>
      <c r="EZ20" s="928"/>
      <c r="FA20" s="928"/>
      <c r="FB20" s="928"/>
      <c r="FC20" s="928"/>
      <c r="FD20" s="928"/>
      <c r="FE20" s="928"/>
      <c r="FF20" s="928"/>
      <c r="FG20" s="928"/>
      <c r="FH20" s="928"/>
      <c r="FI20" s="928"/>
      <c r="FJ20" s="928"/>
      <c r="FK20" s="928"/>
      <c r="FL20" s="928"/>
      <c r="FM20" s="928"/>
      <c r="FN20" s="928"/>
      <c r="FO20" s="928"/>
      <c r="FP20" s="928"/>
      <c r="FQ20" s="928"/>
      <c r="FR20" s="928"/>
      <c r="FS20" s="928"/>
      <c r="FT20" s="928"/>
      <c r="FU20" s="928"/>
      <c r="FV20" s="928"/>
      <c r="FW20" s="928"/>
      <c r="FX20" s="928"/>
      <c r="FY20" s="928"/>
      <c r="FZ20" s="928"/>
      <c r="GA20" s="928"/>
      <c r="GB20" s="928"/>
      <c r="GC20" s="928"/>
      <c r="GD20" s="928"/>
      <c r="GE20" s="928"/>
      <c r="GF20" s="928"/>
      <c r="GG20" s="928"/>
      <c r="GH20" s="928"/>
      <c r="GI20" s="928"/>
      <c r="GJ20" s="928"/>
      <c r="GK20" s="928"/>
      <c r="GL20" s="928"/>
      <c r="GM20" s="928"/>
      <c r="GN20" s="928"/>
      <c r="GO20" s="928"/>
      <c r="GP20" s="928"/>
      <c r="GQ20" s="928"/>
      <c r="GR20" s="928"/>
      <c r="GS20" s="928"/>
      <c r="GT20" s="928"/>
      <c r="GU20" s="928"/>
      <c r="GV20" s="928"/>
      <c r="GW20" s="928"/>
      <c r="GX20" s="928"/>
      <c r="GY20" s="928"/>
      <c r="GZ20" s="928"/>
      <c r="HA20" s="928"/>
      <c r="HB20" s="928"/>
      <c r="HC20" s="928"/>
      <c r="HD20" s="928"/>
      <c r="HE20" s="928"/>
      <c r="HF20" s="928"/>
      <c r="HG20" s="928"/>
      <c r="HH20" s="928"/>
      <c r="HI20" s="928"/>
      <c r="HJ20" s="928"/>
      <c r="HK20" s="928"/>
      <c r="HL20" s="928"/>
      <c r="HM20" s="928"/>
      <c r="HN20" s="928"/>
      <c r="HO20" s="928"/>
      <c r="HP20" s="928"/>
      <c r="HQ20" s="928"/>
      <c r="HR20" s="928"/>
      <c r="HS20" s="928"/>
      <c r="HT20" s="928"/>
      <c r="HU20" s="928"/>
      <c r="HV20" s="928"/>
      <c r="HW20" s="928"/>
      <c r="HX20" s="928"/>
      <c r="HY20" s="928"/>
      <c r="HZ20" s="928"/>
      <c r="IA20" s="928"/>
    </row>
    <row r="21" s="929" customFormat="true" ht="40.5" hidden="false" customHeight="true" outlineLevel="0" collapsed="false">
      <c r="A21" s="930" t="n">
        <v>12</v>
      </c>
      <c r="B21" s="930" t="s">
        <v>977</v>
      </c>
      <c r="C21" s="930" t="n">
        <v>168</v>
      </c>
      <c r="D21" s="930" t="n">
        <v>150</v>
      </c>
      <c r="E21" s="930" t="n">
        <v>0</v>
      </c>
      <c r="F21" s="930" t="n">
        <v>0</v>
      </c>
      <c r="G21" s="930" t="n">
        <v>0</v>
      </c>
      <c r="H21" s="930" t="n">
        <v>0</v>
      </c>
      <c r="I21" s="930" t="n">
        <v>0</v>
      </c>
      <c r="J21" s="930" t="n">
        <v>0</v>
      </c>
      <c r="K21" s="930" t="n">
        <v>0</v>
      </c>
      <c r="L21" s="930" t="n">
        <v>0</v>
      </c>
      <c r="M21" s="930" t="n">
        <v>0</v>
      </c>
      <c r="N21" s="930" t="n">
        <v>0</v>
      </c>
      <c r="O21" s="930" t="n">
        <v>0</v>
      </c>
      <c r="P21" s="930" t="n">
        <v>0</v>
      </c>
      <c r="Q21" s="931" t="n">
        <f aca="false">($T$4*(SUM(E21:P21)))</f>
        <v>0</v>
      </c>
      <c r="R21" s="930" t="n">
        <v>0</v>
      </c>
      <c r="S21" s="930" t="n">
        <v>0</v>
      </c>
      <c r="T21" s="930" t="n">
        <v>0</v>
      </c>
      <c r="U21" s="930" t="n">
        <v>0</v>
      </c>
      <c r="V21" s="930" t="n">
        <v>0</v>
      </c>
      <c r="W21" s="930" t="n">
        <v>0</v>
      </c>
      <c r="X21" s="930" t="n">
        <v>0</v>
      </c>
      <c r="Y21" s="930" t="n">
        <v>0</v>
      </c>
      <c r="Z21" s="930" t="n">
        <v>0</v>
      </c>
      <c r="AA21" s="930" t="n">
        <v>0</v>
      </c>
      <c r="AB21" s="930" t="n">
        <v>0</v>
      </c>
      <c r="AC21" s="930" t="n">
        <v>118030</v>
      </c>
      <c r="AD21" s="930" t="str">
        <f aca="false">IFERROR(VLOOKUP(AC21,'Plantilla y Concentrado'!$B$4:$C$677,2,0),"")</f>
        <v>Aguilar Bello Martha Maria</v>
      </c>
      <c r="AE21" s="927"/>
      <c r="AF21" s="928"/>
      <c r="AG21" s="928"/>
      <c r="AH21" s="928"/>
      <c r="AI21" s="928"/>
      <c r="AJ21" s="928"/>
      <c r="AK21" s="928"/>
      <c r="AL21" s="928"/>
      <c r="AM21" s="928"/>
      <c r="AN21" s="928"/>
      <c r="AO21" s="928"/>
      <c r="AP21" s="928"/>
      <c r="AQ21" s="928"/>
      <c r="AR21" s="928"/>
      <c r="AS21" s="928"/>
      <c r="AT21" s="928"/>
      <c r="AU21" s="932"/>
      <c r="AV21" s="932"/>
      <c r="AW21" s="928"/>
      <c r="AX21" s="928"/>
      <c r="AY21" s="928"/>
      <c r="AZ21" s="928"/>
      <c r="BA21" s="928"/>
      <c r="BB21" s="928"/>
      <c r="BC21" s="928"/>
      <c r="BD21" s="928"/>
      <c r="BE21" s="928"/>
      <c r="BF21" s="928"/>
      <c r="BG21" s="928"/>
      <c r="BH21" s="928"/>
      <c r="BI21" s="928"/>
      <c r="BJ21" s="928"/>
      <c r="BK21" s="928"/>
      <c r="BL21" s="928"/>
      <c r="BM21" s="928"/>
      <c r="BN21" s="928"/>
      <c r="BO21" s="928"/>
      <c r="BP21" s="928"/>
      <c r="BQ21" s="928"/>
      <c r="BR21" s="928"/>
      <c r="BS21" s="928"/>
      <c r="BT21" s="928"/>
      <c r="BU21" s="928"/>
      <c r="BV21" s="928"/>
      <c r="BW21" s="928"/>
      <c r="BX21" s="928"/>
      <c r="BY21" s="928"/>
      <c r="BZ21" s="928"/>
      <c r="CA21" s="928"/>
      <c r="CB21" s="928"/>
      <c r="CC21" s="928"/>
      <c r="CD21" s="928"/>
      <c r="CE21" s="928"/>
      <c r="CF21" s="928"/>
      <c r="CG21" s="928"/>
      <c r="CH21" s="928"/>
      <c r="CI21" s="928"/>
      <c r="CJ21" s="928"/>
      <c r="CK21" s="928"/>
      <c r="CL21" s="928"/>
      <c r="CM21" s="928"/>
      <c r="CN21" s="928"/>
      <c r="CO21" s="928"/>
      <c r="CP21" s="928"/>
      <c r="CQ21" s="928"/>
      <c r="CR21" s="928"/>
      <c r="CS21" s="928"/>
      <c r="CT21" s="928"/>
      <c r="CU21" s="928"/>
      <c r="CV21" s="928"/>
      <c r="CW21" s="928"/>
      <c r="CX21" s="928"/>
      <c r="CY21" s="928"/>
      <c r="CZ21" s="928"/>
      <c r="DA21" s="928"/>
      <c r="DB21" s="928"/>
      <c r="DC21" s="928"/>
      <c r="DD21" s="928"/>
      <c r="DE21" s="928"/>
      <c r="DF21" s="928"/>
      <c r="DG21" s="928"/>
      <c r="DH21" s="928"/>
      <c r="DI21" s="928"/>
      <c r="DJ21" s="928"/>
      <c r="DK21" s="928"/>
      <c r="DL21" s="928"/>
      <c r="DM21" s="928"/>
      <c r="DN21" s="928"/>
      <c r="DO21" s="928"/>
      <c r="DP21" s="928"/>
      <c r="DQ21" s="928"/>
      <c r="DR21" s="928"/>
      <c r="DS21" s="928"/>
      <c r="DT21" s="928"/>
      <c r="DU21" s="928"/>
      <c r="DV21" s="928"/>
      <c r="DW21" s="928"/>
      <c r="DX21" s="928"/>
      <c r="DY21" s="928"/>
      <c r="DZ21" s="928"/>
      <c r="EA21" s="928"/>
      <c r="EB21" s="928"/>
      <c r="EC21" s="928"/>
      <c r="ED21" s="928"/>
      <c r="EE21" s="928"/>
      <c r="EF21" s="928"/>
      <c r="EG21" s="928"/>
      <c r="EH21" s="928"/>
      <c r="EI21" s="928"/>
      <c r="EJ21" s="928"/>
      <c r="EK21" s="928"/>
      <c r="EL21" s="928"/>
      <c r="EM21" s="928"/>
      <c r="EN21" s="928"/>
      <c r="EO21" s="928"/>
      <c r="EP21" s="928"/>
      <c r="EQ21" s="928"/>
      <c r="ER21" s="928"/>
      <c r="ES21" s="928"/>
      <c r="ET21" s="928"/>
      <c r="EU21" s="928"/>
      <c r="EV21" s="928"/>
      <c r="EW21" s="928"/>
      <c r="EX21" s="928"/>
      <c r="EY21" s="928"/>
      <c r="EZ21" s="928"/>
      <c r="FA21" s="928"/>
      <c r="FB21" s="928"/>
      <c r="FC21" s="928"/>
      <c r="FD21" s="928"/>
      <c r="FE21" s="928"/>
      <c r="FF21" s="928"/>
      <c r="FG21" s="928"/>
      <c r="FH21" s="928"/>
      <c r="FI21" s="928"/>
      <c r="FJ21" s="928"/>
      <c r="FK21" s="928"/>
      <c r="FL21" s="928"/>
      <c r="FM21" s="928"/>
      <c r="FN21" s="928"/>
      <c r="FO21" s="928"/>
      <c r="FP21" s="928"/>
      <c r="FQ21" s="928"/>
      <c r="FR21" s="928"/>
      <c r="FS21" s="928"/>
      <c r="FT21" s="928"/>
      <c r="FU21" s="928"/>
      <c r="FV21" s="928"/>
      <c r="FW21" s="928"/>
      <c r="FX21" s="928"/>
      <c r="FY21" s="928"/>
      <c r="FZ21" s="928"/>
      <c r="GA21" s="928"/>
      <c r="GB21" s="928"/>
      <c r="GC21" s="928"/>
      <c r="GD21" s="928"/>
      <c r="GE21" s="928"/>
      <c r="GF21" s="928"/>
      <c r="GG21" s="928"/>
      <c r="GH21" s="928"/>
      <c r="GI21" s="928"/>
      <c r="GJ21" s="928"/>
      <c r="GK21" s="928"/>
      <c r="GL21" s="928"/>
      <c r="GM21" s="928"/>
      <c r="GN21" s="928"/>
      <c r="GO21" s="928"/>
      <c r="GP21" s="928"/>
      <c r="GQ21" s="928"/>
      <c r="GR21" s="928"/>
      <c r="GS21" s="928"/>
      <c r="GT21" s="928"/>
      <c r="GU21" s="928"/>
      <c r="GV21" s="928"/>
      <c r="GW21" s="928"/>
      <c r="GX21" s="928"/>
      <c r="GY21" s="928"/>
      <c r="GZ21" s="928"/>
      <c r="HA21" s="928"/>
      <c r="HB21" s="928"/>
      <c r="HC21" s="928"/>
      <c r="HD21" s="928"/>
      <c r="HE21" s="928"/>
      <c r="HF21" s="928"/>
      <c r="HG21" s="928"/>
      <c r="HH21" s="928"/>
      <c r="HI21" s="928"/>
      <c r="HJ21" s="928"/>
      <c r="HK21" s="928"/>
      <c r="HL21" s="928"/>
      <c r="HM21" s="928"/>
      <c r="HN21" s="928"/>
      <c r="HO21" s="928"/>
      <c r="HP21" s="928"/>
      <c r="HQ21" s="928"/>
      <c r="HR21" s="928"/>
      <c r="HS21" s="928"/>
      <c r="HT21" s="928"/>
      <c r="HU21" s="928"/>
      <c r="HV21" s="928"/>
      <c r="HW21" s="928"/>
      <c r="HX21" s="928"/>
      <c r="HY21" s="928"/>
      <c r="HZ21" s="928"/>
      <c r="IA21" s="928"/>
    </row>
    <row r="22" s="929" customFormat="true" ht="40.5" hidden="false" customHeight="true" outlineLevel="0" collapsed="false">
      <c r="A22" s="924" t="n">
        <v>13</v>
      </c>
      <c r="B22" s="924" t="s">
        <v>978</v>
      </c>
      <c r="C22" s="924" t="n">
        <v>259</v>
      </c>
      <c r="D22" s="924" t="n">
        <v>201</v>
      </c>
      <c r="E22" s="924" t="n">
        <v>0</v>
      </c>
      <c r="F22" s="924" t="n">
        <v>0</v>
      </c>
      <c r="G22" s="924" t="n">
        <v>0</v>
      </c>
      <c r="H22" s="924" t="n">
        <v>0</v>
      </c>
      <c r="I22" s="924" t="n">
        <v>0</v>
      </c>
      <c r="J22" s="924" t="n">
        <v>0</v>
      </c>
      <c r="K22" s="924" t="n">
        <v>0</v>
      </c>
      <c r="L22" s="924" t="n">
        <v>0</v>
      </c>
      <c r="M22" s="924" t="n">
        <v>0</v>
      </c>
      <c r="N22" s="924" t="n">
        <v>0</v>
      </c>
      <c r="O22" s="924" t="n">
        <v>0</v>
      </c>
      <c r="P22" s="924" t="n">
        <v>0</v>
      </c>
      <c r="Q22" s="925" t="n">
        <f aca="false">($T$4*(SUM(E22:P22)))</f>
        <v>0</v>
      </c>
      <c r="R22" s="924" t="n">
        <v>0</v>
      </c>
      <c r="S22" s="924" t="n">
        <v>0</v>
      </c>
      <c r="T22" s="924" t="n">
        <v>0</v>
      </c>
      <c r="U22" s="924" t="n">
        <v>0</v>
      </c>
      <c r="V22" s="924" t="n">
        <v>0</v>
      </c>
      <c r="W22" s="924" t="n">
        <v>0</v>
      </c>
      <c r="X22" s="924" t="n">
        <v>0</v>
      </c>
      <c r="Y22" s="924" t="n">
        <v>0</v>
      </c>
      <c r="Z22" s="924" t="n">
        <v>0</v>
      </c>
      <c r="AA22" s="924" t="n">
        <v>0</v>
      </c>
      <c r="AB22" s="924" t="n">
        <v>0</v>
      </c>
      <c r="AC22" s="924" t="n">
        <v>118030</v>
      </c>
      <c r="AD22" s="924" t="str">
        <f aca="false">IFERROR(VLOOKUP(AC22,'Plantilla y Concentrado'!$B$4:$C$677,2,0),"")</f>
        <v>Aguilar Bello Martha Maria</v>
      </c>
      <c r="AE22" s="927"/>
      <c r="AF22" s="928"/>
      <c r="AG22" s="928"/>
      <c r="AH22" s="928"/>
      <c r="AI22" s="928"/>
      <c r="AJ22" s="928"/>
      <c r="AK22" s="928"/>
      <c r="AL22" s="928"/>
      <c r="AM22" s="928"/>
      <c r="AN22" s="928"/>
      <c r="AO22" s="928"/>
      <c r="AP22" s="928"/>
      <c r="AQ22" s="928"/>
      <c r="AR22" s="928"/>
      <c r="AS22" s="928"/>
      <c r="AT22" s="928"/>
      <c r="AU22" s="928"/>
      <c r="AV22" s="928"/>
      <c r="AW22" s="928"/>
      <c r="AX22" s="928"/>
      <c r="AY22" s="928"/>
      <c r="AZ22" s="928"/>
      <c r="BA22" s="928"/>
      <c r="BB22" s="928"/>
      <c r="BC22" s="928"/>
      <c r="BD22" s="928"/>
      <c r="BE22" s="928"/>
      <c r="BF22" s="928"/>
      <c r="BG22" s="928"/>
      <c r="BH22" s="928"/>
      <c r="BI22" s="928"/>
      <c r="BJ22" s="928"/>
      <c r="BK22" s="928"/>
      <c r="BL22" s="928"/>
      <c r="BM22" s="928"/>
      <c r="BN22" s="928"/>
      <c r="BO22" s="928"/>
      <c r="BP22" s="928"/>
      <c r="BQ22" s="928"/>
      <c r="BR22" s="928"/>
      <c r="BS22" s="928"/>
      <c r="BT22" s="928"/>
      <c r="BU22" s="928"/>
      <c r="BV22" s="928"/>
      <c r="BW22" s="928"/>
      <c r="BX22" s="928"/>
      <c r="BY22" s="928"/>
      <c r="BZ22" s="928"/>
      <c r="CA22" s="928"/>
      <c r="CB22" s="928"/>
      <c r="CC22" s="928"/>
      <c r="CD22" s="928"/>
      <c r="CE22" s="928"/>
      <c r="CF22" s="928"/>
      <c r="CG22" s="928"/>
      <c r="CH22" s="928"/>
      <c r="CI22" s="928"/>
      <c r="CJ22" s="928"/>
      <c r="CK22" s="928"/>
      <c r="CL22" s="928"/>
      <c r="CM22" s="928"/>
      <c r="CN22" s="928"/>
      <c r="CO22" s="928"/>
      <c r="CP22" s="928"/>
      <c r="CQ22" s="928"/>
      <c r="CR22" s="928"/>
      <c r="CS22" s="928"/>
      <c r="CT22" s="928"/>
      <c r="CU22" s="928"/>
      <c r="CV22" s="928"/>
      <c r="CW22" s="928"/>
      <c r="CX22" s="928"/>
      <c r="CY22" s="928"/>
      <c r="CZ22" s="928"/>
      <c r="DA22" s="928"/>
      <c r="DB22" s="928"/>
      <c r="DC22" s="928"/>
      <c r="DD22" s="928"/>
      <c r="DE22" s="928"/>
      <c r="DF22" s="928"/>
      <c r="DG22" s="928"/>
      <c r="DH22" s="928"/>
      <c r="DI22" s="928"/>
      <c r="DJ22" s="928"/>
      <c r="DK22" s="928"/>
      <c r="DL22" s="928"/>
      <c r="DM22" s="928"/>
      <c r="DN22" s="928"/>
      <c r="DO22" s="928"/>
      <c r="DP22" s="928"/>
      <c r="DQ22" s="928"/>
      <c r="DR22" s="928"/>
      <c r="DS22" s="928"/>
      <c r="DT22" s="928"/>
      <c r="DU22" s="928"/>
      <c r="DV22" s="928"/>
      <c r="DW22" s="928"/>
      <c r="DX22" s="928"/>
      <c r="DY22" s="928"/>
      <c r="DZ22" s="928"/>
      <c r="EA22" s="928"/>
      <c r="EB22" s="928"/>
      <c r="EC22" s="928"/>
      <c r="ED22" s="928"/>
      <c r="EE22" s="928"/>
      <c r="EF22" s="928"/>
      <c r="EG22" s="928"/>
      <c r="EH22" s="928"/>
      <c r="EI22" s="928"/>
      <c r="EJ22" s="928"/>
      <c r="EK22" s="928"/>
      <c r="EL22" s="928"/>
      <c r="EM22" s="928"/>
      <c r="EN22" s="928"/>
      <c r="EO22" s="928"/>
      <c r="EP22" s="928"/>
      <c r="EQ22" s="928"/>
      <c r="ER22" s="928"/>
      <c r="ES22" s="928"/>
      <c r="ET22" s="928"/>
      <c r="EU22" s="928"/>
      <c r="EV22" s="928"/>
      <c r="EW22" s="928"/>
      <c r="EX22" s="928"/>
      <c r="EY22" s="928"/>
      <c r="EZ22" s="928"/>
      <c r="FA22" s="928"/>
      <c r="FB22" s="928"/>
      <c r="FC22" s="928"/>
      <c r="FD22" s="928"/>
      <c r="FE22" s="928"/>
      <c r="FF22" s="928"/>
      <c r="FG22" s="928"/>
      <c r="FH22" s="928"/>
      <c r="FI22" s="928"/>
      <c r="FJ22" s="928"/>
      <c r="FK22" s="928"/>
      <c r="FL22" s="928"/>
      <c r="FM22" s="928"/>
      <c r="FN22" s="928"/>
      <c r="FO22" s="928"/>
      <c r="FP22" s="928"/>
      <c r="FQ22" s="928"/>
      <c r="FR22" s="928"/>
      <c r="FS22" s="928"/>
      <c r="FT22" s="928"/>
      <c r="FU22" s="928"/>
      <c r="FV22" s="928"/>
      <c r="FW22" s="928"/>
      <c r="FX22" s="928"/>
      <c r="FY22" s="928"/>
      <c r="FZ22" s="928"/>
      <c r="GA22" s="928"/>
      <c r="GB22" s="928"/>
      <c r="GC22" s="928"/>
      <c r="GD22" s="928"/>
      <c r="GE22" s="928"/>
      <c r="GF22" s="928"/>
      <c r="GG22" s="928"/>
      <c r="GH22" s="928"/>
      <c r="GI22" s="928"/>
      <c r="GJ22" s="928"/>
      <c r="GK22" s="928"/>
      <c r="GL22" s="928"/>
      <c r="GM22" s="928"/>
      <c r="GN22" s="928"/>
      <c r="GO22" s="928"/>
      <c r="GP22" s="928"/>
      <c r="GQ22" s="928"/>
      <c r="GR22" s="928"/>
      <c r="GS22" s="928"/>
      <c r="GT22" s="928"/>
      <c r="GU22" s="928"/>
      <c r="GV22" s="928"/>
      <c r="GW22" s="928"/>
      <c r="GX22" s="928"/>
      <c r="GY22" s="928"/>
      <c r="GZ22" s="928"/>
      <c r="HA22" s="928"/>
      <c r="HB22" s="928"/>
      <c r="HC22" s="928"/>
      <c r="HD22" s="928"/>
      <c r="HE22" s="928"/>
      <c r="HF22" s="928"/>
      <c r="HG22" s="928"/>
      <c r="HH22" s="928"/>
      <c r="HI22" s="928"/>
      <c r="HJ22" s="928"/>
      <c r="HK22" s="928"/>
      <c r="HL22" s="928"/>
      <c r="HM22" s="928"/>
      <c r="HN22" s="928"/>
      <c r="HO22" s="928"/>
      <c r="HP22" s="928"/>
      <c r="HQ22" s="928"/>
      <c r="HR22" s="928"/>
      <c r="HS22" s="928"/>
      <c r="HT22" s="928"/>
      <c r="HU22" s="928"/>
      <c r="HV22" s="928"/>
      <c r="HW22" s="928"/>
      <c r="HX22" s="928"/>
      <c r="HY22" s="928"/>
      <c r="HZ22" s="928"/>
      <c r="IA22" s="928"/>
    </row>
    <row r="23" s="929" customFormat="true" ht="40.5" hidden="false" customHeight="true" outlineLevel="0" collapsed="false">
      <c r="A23" s="930" t="n">
        <v>14</v>
      </c>
      <c r="B23" s="930" t="s">
        <v>979</v>
      </c>
      <c r="C23" s="930" t="n">
        <v>354</v>
      </c>
      <c r="D23" s="930" t="n">
        <v>354</v>
      </c>
      <c r="E23" s="930" t="n">
        <v>0</v>
      </c>
      <c r="F23" s="930" t="n">
        <v>0</v>
      </c>
      <c r="G23" s="930" t="n">
        <v>0</v>
      </c>
      <c r="H23" s="930" t="n">
        <v>0</v>
      </c>
      <c r="I23" s="930" t="n">
        <v>0</v>
      </c>
      <c r="J23" s="930" t="n">
        <v>0</v>
      </c>
      <c r="K23" s="930" t="n">
        <v>0</v>
      </c>
      <c r="L23" s="930" t="n">
        <v>0</v>
      </c>
      <c r="M23" s="930" t="n">
        <v>0</v>
      </c>
      <c r="N23" s="930" t="n">
        <v>0</v>
      </c>
      <c r="O23" s="930" t="n">
        <v>0</v>
      </c>
      <c r="P23" s="930" t="n">
        <v>0</v>
      </c>
      <c r="Q23" s="931" t="n">
        <f aca="false">($T$4*(SUM(E23:P23)))</f>
        <v>0</v>
      </c>
      <c r="R23" s="930" t="n">
        <v>0</v>
      </c>
      <c r="S23" s="930" t="n">
        <v>0</v>
      </c>
      <c r="T23" s="930" t="n">
        <v>0</v>
      </c>
      <c r="U23" s="930" t="n">
        <v>0</v>
      </c>
      <c r="V23" s="930" t="n">
        <v>0</v>
      </c>
      <c r="W23" s="930" t="n">
        <v>0</v>
      </c>
      <c r="X23" s="930" t="n">
        <v>0</v>
      </c>
      <c r="Y23" s="930" t="n">
        <v>0</v>
      </c>
      <c r="Z23" s="930" t="n">
        <v>0</v>
      </c>
      <c r="AA23" s="930" t="n">
        <v>0</v>
      </c>
      <c r="AB23" s="930" t="n">
        <v>0</v>
      </c>
      <c r="AC23" s="930" t="n">
        <v>158792</v>
      </c>
      <c r="AD23" s="930" t="str">
        <f aca="false">IFERROR(VLOOKUP(AC23,'Plantilla y Concentrado'!$B$4:$C$677,2,0),"")</f>
        <v/>
      </c>
      <c r="AE23" s="927"/>
      <c r="AF23" s="928"/>
      <c r="AG23" s="928"/>
      <c r="AH23" s="928"/>
      <c r="AI23" s="928"/>
      <c r="AJ23" s="928"/>
      <c r="AK23" s="928"/>
      <c r="AL23" s="928"/>
      <c r="AM23" s="928"/>
      <c r="AN23" s="928"/>
      <c r="AO23" s="928"/>
      <c r="AP23" s="928"/>
      <c r="AQ23" s="928"/>
      <c r="AR23" s="928"/>
      <c r="AS23" s="928"/>
      <c r="AT23" s="928"/>
      <c r="AU23" s="932"/>
      <c r="AV23" s="932"/>
      <c r="AW23" s="928"/>
      <c r="AX23" s="928"/>
      <c r="AY23" s="928"/>
      <c r="AZ23" s="928"/>
      <c r="BA23" s="928"/>
      <c r="BB23" s="928"/>
      <c r="BC23" s="928"/>
      <c r="BD23" s="928"/>
      <c r="BE23" s="928"/>
      <c r="BF23" s="928"/>
      <c r="BG23" s="928"/>
      <c r="BH23" s="928"/>
      <c r="BI23" s="928"/>
      <c r="BJ23" s="928"/>
      <c r="BK23" s="928"/>
      <c r="BL23" s="928"/>
      <c r="BM23" s="928"/>
      <c r="BN23" s="928"/>
      <c r="BO23" s="928"/>
      <c r="BP23" s="928"/>
      <c r="BQ23" s="928"/>
      <c r="BR23" s="928"/>
      <c r="BS23" s="928"/>
      <c r="BT23" s="928"/>
      <c r="BU23" s="928"/>
      <c r="BV23" s="928"/>
      <c r="BW23" s="928"/>
      <c r="BX23" s="928"/>
      <c r="BY23" s="928"/>
      <c r="BZ23" s="928"/>
      <c r="CA23" s="928"/>
      <c r="CB23" s="928"/>
      <c r="CC23" s="928"/>
      <c r="CD23" s="928"/>
      <c r="CE23" s="928"/>
      <c r="CF23" s="928"/>
      <c r="CG23" s="928"/>
      <c r="CH23" s="928"/>
      <c r="CI23" s="928"/>
      <c r="CJ23" s="928"/>
      <c r="CK23" s="928"/>
      <c r="CL23" s="928"/>
      <c r="CM23" s="928"/>
      <c r="CN23" s="928"/>
      <c r="CO23" s="928"/>
      <c r="CP23" s="928"/>
      <c r="CQ23" s="928"/>
      <c r="CR23" s="928"/>
      <c r="CS23" s="928"/>
      <c r="CT23" s="928"/>
      <c r="CU23" s="928"/>
      <c r="CV23" s="928"/>
      <c r="CW23" s="928"/>
      <c r="CX23" s="928"/>
      <c r="CY23" s="928"/>
      <c r="CZ23" s="928"/>
      <c r="DA23" s="928"/>
      <c r="DB23" s="928"/>
      <c r="DC23" s="928"/>
      <c r="DD23" s="928"/>
      <c r="DE23" s="928"/>
      <c r="DF23" s="928"/>
      <c r="DG23" s="928"/>
      <c r="DH23" s="928"/>
      <c r="DI23" s="928"/>
      <c r="DJ23" s="928"/>
      <c r="DK23" s="928"/>
      <c r="DL23" s="928"/>
      <c r="DM23" s="928"/>
      <c r="DN23" s="928"/>
      <c r="DO23" s="928"/>
      <c r="DP23" s="928"/>
      <c r="DQ23" s="928"/>
      <c r="DR23" s="928"/>
      <c r="DS23" s="928"/>
      <c r="DT23" s="928"/>
      <c r="DU23" s="928"/>
      <c r="DV23" s="928"/>
      <c r="DW23" s="928"/>
      <c r="DX23" s="928"/>
      <c r="DY23" s="928"/>
      <c r="DZ23" s="928"/>
      <c r="EA23" s="928"/>
      <c r="EB23" s="928"/>
      <c r="EC23" s="928"/>
      <c r="ED23" s="928"/>
      <c r="EE23" s="928"/>
      <c r="EF23" s="928"/>
      <c r="EG23" s="928"/>
      <c r="EH23" s="928"/>
      <c r="EI23" s="928"/>
      <c r="EJ23" s="928"/>
      <c r="EK23" s="928"/>
      <c r="EL23" s="928"/>
      <c r="EM23" s="928"/>
      <c r="EN23" s="928"/>
      <c r="EO23" s="928"/>
      <c r="EP23" s="928"/>
      <c r="EQ23" s="928"/>
      <c r="ER23" s="928"/>
      <c r="ES23" s="928"/>
      <c r="ET23" s="928"/>
      <c r="EU23" s="928"/>
      <c r="EV23" s="928"/>
      <c r="EW23" s="928"/>
      <c r="EX23" s="928"/>
      <c r="EY23" s="928"/>
      <c r="EZ23" s="928"/>
      <c r="FA23" s="928"/>
      <c r="FB23" s="928"/>
      <c r="FC23" s="928"/>
      <c r="FD23" s="928"/>
      <c r="FE23" s="928"/>
      <c r="FF23" s="928"/>
      <c r="FG23" s="928"/>
      <c r="FH23" s="928"/>
      <c r="FI23" s="928"/>
      <c r="FJ23" s="928"/>
      <c r="FK23" s="928"/>
      <c r="FL23" s="928"/>
      <c r="FM23" s="928"/>
      <c r="FN23" s="928"/>
      <c r="FO23" s="928"/>
      <c r="FP23" s="928"/>
      <c r="FQ23" s="928"/>
      <c r="FR23" s="928"/>
      <c r="FS23" s="928"/>
      <c r="FT23" s="928"/>
      <c r="FU23" s="928"/>
      <c r="FV23" s="928"/>
      <c r="FW23" s="928"/>
      <c r="FX23" s="928"/>
      <c r="FY23" s="928"/>
      <c r="FZ23" s="928"/>
      <c r="GA23" s="928"/>
      <c r="GB23" s="928"/>
      <c r="GC23" s="928"/>
      <c r="GD23" s="928"/>
      <c r="GE23" s="928"/>
      <c r="GF23" s="928"/>
      <c r="GG23" s="928"/>
      <c r="GH23" s="928"/>
      <c r="GI23" s="928"/>
      <c r="GJ23" s="928"/>
      <c r="GK23" s="928"/>
      <c r="GL23" s="928"/>
      <c r="GM23" s="928"/>
      <c r="GN23" s="928"/>
      <c r="GO23" s="928"/>
      <c r="GP23" s="928"/>
      <c r="GQ23" s="928"/>
      <c r="GR23" s="928"/>
      <c r="GS23" s="928"/>
      <c r="GT23" s="928"/>
      <c r="GU23" s="928"/>
      <c r="GV23" s="928"/>
      <c r="GW23" s="928"/>
      <c r="GX23" s="928"/>
      <c r="GY23" s="928"/>
      <c r="GZ23" s="928"/>
      <c r="HA23" s="928"/>
      <c r="HB23" s="928"/>
      <c r="HC23" s="928"/>
      <c r="HD23" s="928"/>
      <c r="HE23" s="928"/>
      <c r="HF23" s="928"/>
      <c r="HG23" s="928"/>
      <c r="HH23" s="928"/>
      <c r="HI23" s="928"/>
      <c r="HJ23" s="928"/>
      <c r="HK23" s="928"/>
      <c r="HL23" s="928"/>
      <c r="HM23" s="928"/>
      <c r="HN23" s="928"/>
      <c r="HO23" s="928"/>
      <c r="HP23" s="928"/>
      <c r="HQ23" s="928"/>
      <c r="HR23" s="928"/>
      <c r="HS23" s="928"/>
      <c r="HT23" s="928"/>
      <c r="HU23" s="928"/>
      <c r="HV23" s="928"/>
      <c r="HW23" s="928"/>
      <c r="HX23" s="928"/>
      <c r="HY23" s="928"/>
      <c r="HZ23" s="928"/>
      <c r="IA23" s="928"/>
    </row>
    <row r="24" s="929" customFormat="true" ht="40.5" hidden="false" customHeight="true" outlineLevel="0" collapsed="false">
      <c r="A24" s="924" t="n">
        <v>15</v>
      </c>
      <c r="B24" s="924" t="s">
        <v>980</v>
      </c>
      <c r="C24" s="924" t="n">
        <v>172</v>
      </c>
      <c r="D24" s="924" t="n">
        <v>172</v>
      </c>
      <c r="E24" s="924" t="n">
        <v>0</v>
      </c>
      <c r="F24" s="924" t="n">
        <v>0</v>
      </c>
      <c r="G24" s="924" t="n">
        <v>0</v>
      </c>
      <c r="H24" s="924" t="n">
        <v>0</v>
      </c>
      <c r="I24" s="924" t="n">
        <v>0</v>
      </c>
      <c r="J24" s="924" t="n">
        <v>0</v>
      </c>
      <c r="K24" s="924" t="n">
        <v>0</v>
      </c>
      <c r="L24" s="924" t="n">
        <v>0</v>
      </c>
      <c r="M24" s="924" t="n">
        <v>0</v>
      </c>
      <c r="N24" s="924" t="n">
        <v>0</v>
      </c>
      <c r="O24" s="924" t="n">
        <v>0</v>
      </c>
      <c r="P24" s="924" t="n">
        <v>0</v>
      </c>
      <c r="Q24" s="925" t="n">
        <f aca="false">($T$4*(SUM(E24:P24)))</f>
        <v>0</v>
      </c>
      <c r="R24" s="924" t="n">
        <v>0</v>
      </c>
      <c r="S24" s="924" t="n">
        <v>0</v>
      </c>
      <c r="T24" s="924" t="n">
        <v>0</v>
      </c>
      <c r="U24" s="924" t="n">
        <v>0</v>
      </c>
      <c r="V24" s="924" t="n">
        <v>0</v>
      </c>
      <c r="W24" s="924" t="n">
        <v>0</v>
      </c>
      <c r="X24" s="924" t="n">
        <v>0</v>
      </c>
      <c r="Y24" s="924" t="n">
        <v>0</v>
      </c>
      <c r="Z24" s="924" t="n">
        <v>0</v>
      </c>
      <c r="AA24" s="924" t="n">
        <v>0</v>
      </c>
      <c r="AB24" s="924" t="n">
        <v>0</v>
      </c>
      <c r="AC24" s="924" t="n">
        <v>158792</v>
      </c>
      <c r="AD24" s="924" t="str">
        <f aca="false">IFERROR(VLOOKUP(AC24,'Plantilla y Concentrado'!$B$4:$C$677,2,0),"")</f>
        <v/>
      </c>
      <c r="AE24" s="927"/>
      <c r="AF24" s="928"/>
      <c r="AG24" s="928"/>
      <c r="AH24" s="928"/>
      <c r="AI24" s="928"/>
      <c r="AJ24" s="928"/>
      <c r="AK24" s="928"/>
      <c r="AL24" s="928"/>
      <c r="AM24" s="928"/>
      <c r="AN24" s="928"/>
      <c r="AO24" s="928"/>
      <c r="AP24" s="928"/>
      <c r="AQ24" s="928"/>
      <c r="AR24" s="928"/>
      <c r="AS24" s="928"/>
      <c r="AT24" s="928"/>
      <c r="AU24" s="928"/>
      <c r="AV24" s="928"/>
      <c r="AW24" s="928"/>
      <c r="AX24" s="928"/>
      <c r="AY24" s="928"/>
      <c r="AZ24" s="928"/>
      <c r="BA24" s="928"/>
      <c r="BB24" s="928"/>
      <c r="BC24" s="928"/>
      <c r="BD24" s="928"/>
      <c r="BE24" s="928"/>
      <c r="BF24" s="928"/>
      <c r="BG24" s="928"/>
      <c r="BH24" s="928"/>
      <c r="BI24" s="928"/>
      <c r="BJ24" s="928"/>
      <c r="BK24" s="928"/>
      <c r="BL24" s="928"/>
      <c r="BM24" s="928"/>
      <c r="BN24" s="928"/>
      <c r="BO24" s="928"/>
      <c r="BP24" s="928"/>
      <c r="BQ24" s="928"/>
      <c r="BR24" s="928"/>
      <c r="BS24" s="928"/>
      <c r="BT24" s="928"/>
      <c r="BU24" s="928"/>
      <c r="BV24" s="928"/>
      <c r="BW24" s="928"/>
      <c r="BX24" s="928"/>
      <c r="BY24" s="928"/>
      <c r="BZ24" s="928"/>
      <c r="CA24" s="928"/>
      <c r="CB24" s="928"/>
      <c r="CC24" s="928"/>
      <c r="CD24" s="928"/>
      <c r="CE24" s="928"/>
      <c r="CF24" s="928"/>
      <c r="CG24" s="928"/>
      <c r="CH24" s="928"/>
      <c r="CI24" s="928"/>
      <c r="CJ24" s="928"/>
      <c r="CK24" s="928"/>
      <c r="CL24" s="928"/>
      <c r="CM24" s="928"/>
      <c r="CN24" s="928"/>
      <c r="CO24" s="928"/>
      <c r="CP24" s="928"/>
      <c r="CQ24" s="928"/>
      <c r="CR24" s="928"/>
      <c r="CS24" s="928"/>
      <c r="CT24" s="928"/>
      <c r="CU24" s="928"/>
      <c r="CV24" s="928"/>
      <c r="CW24" s="928"/>
      <c r="CX24" s="928"/>
      <c r="CY24" s="928"/>
      <c r="CZ24" s="928"/>
      <c r="DA24" s="928"/>
      <c r="DB24" s="928"/>
      <c r="DC24" s="928"/>
      <c r="DD24" s="928"/>
      <c r="DE24" s="928"/>
      <c r="DF24" s="928"/>
      <c r="DG24" s="928"/>
      <c r="DH24" s="928"/>
      <c r="DI24" s="928"/>
      <c r="DJ24" s="928"/>
      <c r="DK24" s="928"/>
      <c r="DL24" s="928"/>
      <c r="DM24" s="928"/>
      <c r="DN24" s="928"/>
      <c r="DO24" s="928"/>
      <c r="DP24" s="928"/>
      <c r="DQ24" s="928"/>
      <c r="DR24" s="928"/>
      <c r="DS24" s="928"/>
      <c r="DT24" s="928"/>
      <c r="DU24" s="928"/>
      <c r="DV24" s="928"/>
      <c r="DW24" s="928"/>
      <c r="DX24" s="928"/>
      <c r="DY24" s="928"/>
      <c r="DZ24" s="928"/>
      <c r="EA24" s="928"/>
      <c r="EB24" s="928"/>
      <c r="EC24" s="928"/>
      <c r="ED24" s="928"/>
      <c r="EE24" s="928"/>
      <c r="EF24" s="928"/>
      <c r="EG24" s="928"/>
      <c r="EH24" s="928"/>
      <c r="EI24" s="928"/>
      <c r="EJ24" s="928"/>
      <c r="EK24" s="928"/>
      <c r="EL24" s="928"/>
      <c r="EM24" s="928"/>
      <c r="EN24" s="928"/>
      <c r="EO24" s="928"/>
      <c r="EP24" s="928"/>
      <c r="EQ24" s="928"/>
      <c r="ER24" s="928"/>
      <c r="ES24" s="928"/>
      <c r="ET24" s="928"/>
      <c r="EU24" s="928"/>
      <c r="EV24" s="928"/>
      <c r="EW24" s="928"/>
      <c r="EX24" s="928"/>
      <c r="EY24" s="928"/>
      <c r="EZ24" s="928"/>
      <c r="FA24" s="928"/>
      <c r="FB24" s="928"/>
      <c r="FC24" s="928"/>
      <c r="FD24" s="928"/>
      <c r="FE24" s="928"/>
      <c r="FF24" s="928"/>
      <c r="FG24" s="928"/>
      <c r="FH24" s="928"/>
      <c r="FI24" s="928"/>
      <c r="FJ24" s="928"/>
      <c r="FK24" s="928"/>
      <c r="FL24" s="928"/>
      <c r="FM24" s="928"/>
      <c r="FN24" s="928"/>
      <c r="FO24" s="928"/>
      <c r="FP24" s="928"/>
      <c r="FQ24" s="928"/>
      <c r="FR24" s="928"/>
      <c r="FS24" s="928"/>
      <c r="FT24" s="928"/>
      <c r="FU24" s="928"/>
      <c r="FV24" s="928"/>
      <c r="FW24" s="928"/>
      <c r="FX24" s="928"/>
      <c r="FY24" s="928"/>
      <c r="FZ24" s="928"/>
      <c r="GA24" s="928"/>
      <c r="GB24" s="928"/>
      <c r="GC24" s="928"/>
      <c r="GD24" s="928"/>
      <c r="GE24" s="928"/>
      <c r="GF24" s="928"/>
      <c r="GG24" s="928"/>
      <c r="GH24" s="928"/>
      <c r="GI24" s="928"/>
      <c r="GJ24" s="928"/>
      <c r="GK24" s="928"/>
      <c r="GL24" s="928"/>
      <c r="GM24" s="928"/>
      <c r="GN24" s="928"/>
      <c r="GO24" s="928"/>
      <c r="GP24" s="928"/>
      <c r="GQ24" s="928"/>
      <c r="GR24" s="928"/>
      <c r="GS24" s="928"/>
      <c r="GT24" s="928"/>
      <c r="GU24" s="928"/>
      <c r="GV24" s="928"/>
      <c r="GW24" s="928"/>
      <c r="GX24" s="928"/>
      <c r="GY24" s="928"/>
      <c r="GZ24" s="928"/>
      <c r="HA24" s="928"/>
      <c r="HB24" s="928"/>
      <c r="HC24" s="928"/>
      <c r="HD24" s="928"/>
      <c r="HE24" s="928"/>
      <c r="HF24" s="928"/>
      <c r="HG24" s="928"/>
      <c r="HH24" s="928"/>
      <c r="HI24" s="928"/>
      <c r="HJ24" s="928"/>
      <c r="HK24" s="928"/>
      <c r="HL24" s="928"/>
      <c r="HM24" s="928"/>
      <c r="HN24" s="928"/>
      <c r="HO24" s="928"/>
      <c r="HP24" s="928"/>
      <c r="HQ24" s="928"/>
      <c r="HR24" s="928"/>
      <c r="HS24" s="928"/>
      <c r="HT24" s="928"/>
      <c r="HU24" s="928"/>
      <c r="HV24" s="928"/>
      <c r="HW24" s="928"/>
      <c r="HX24" s="928"/>
      <c r="HY24" s="928"/>
      <c r="HZ24" s="928"/>
      <c r="IA24" s="928"/>
    </row>
    <row r="25" s="929" customFormat="true" ht="40.5" hidden="false" customHeight="true" outlineLevel="0" collapsed="false">
      <c r="A25" s="930" t="n">
        <v>16</v>
      </c>
      <c r="B25" s="930" t="s">
        <v>981</v>
      </c>
      <c r="C25" s="930" t="n">
        <v>67</v>
      </c>
      <c r="D25" s="930" t="n">
        <v>67</v>
      </c>
      <c r="E25" s="930" t="n">
        <v>0</v>
      </c>
      <c r="F25" s="930" t="n">
        <v>0</v>
      </c>
      <c r="G25" s="930" t="n">
        <v>0</v>
      </c>
      <c r="H25" s="930" t="n">
        <v>0</v>
      </c>
      <c r="I25" s="930" t="n">
        <v>0</v>
      </c>
      <c r="J25" s="930" t="n">
        <v>0</v>
      </c>
      <c r="K25" s="930" t="n">
        <v>0</v>
      </c>
      <c r="L25" s="930" t="n">
        <v>0</v>
      </c>
      <c r="M25" s="930" t="n">
        <v>0</v>
      </c>
      <c r="N25" s="930" t="n">
        <v>0</v>
      </c>
      <c r="O25" s="930" t="n">
        <v>0</v>
      </c>
      <c r="P25" s="930" t="n">
        <v>0</v>
      </c>
      <c r="Q25" s="931" t="n">
        <f aca="false">($T$4*(SUM(E25:P25)))</f>
        <v>0</v>
      </c>
      <c r="R25" s="930" t="n">
        <v>0</v>
      </c>
      <c r="S25" s="930" t="n">
        <v>0</v>
      </c>
      <c r="T25" s="930" t="n">
        <v>0</v>
      </c>
      <c r="U25" s="930" t="n">
        <v>0</v>
      </c>
      <c r="V25" s="930" t="n">
        <v>0</v>
      </c>
      <c r="W25" s="930" t="n">
        <v>0</v>
      </c>
      <c r="X25" s="930" t="n">
        <v>0</v>
      </c>
      <c r="Y25" s="930" t="n">
        <v>0</v>
      </c>
      <c r="Z25" s="930" t="n">
        <v>0</v>
      </c>
      <c r="AA25" s="930" t="n">
        <v>0</v>
      </c>
      <c r="AB25" s="930" t="n">
        <v>0</v>
      </c>
      <c r="AC25" s="930" t="n">
        <v>158792</v>
      </c>
      <c r="AD25" s="930" t="str">
        <f aca="false">IFERROR(VLOOKUP(AC25,'Plantilla y Concentrado'!$B$4:$C$677,2,0),"")</f>
        <v/>
      </c>
      <c r="AE25" s="927"/>
      <c r="AF25" s="928"/>
      <c r="AG25" s="928"/>
      <c r="AH25" s="928"/>
      <c r="AI25" s="928"/>
      <c r="AJ25" s="928"/>
      <c r="AK25" s="928"/>
      <c r="AL25" s="928"/>
      <c r="AM25" s="928"/>
      <c r="AN25" s="928"/>
      <c r="AO25" s="928"/>
      <c r="AP25" s="928"/>
      <c r="AQ25" s="928"/>
      <c r="AR25" s="928"/>
      <c r="AS25" s="928"/>
      <c r="AT25" s="928"/>
      <c r="AU25" s="932"/>
      <c r="AV25" s="932"/>
      <c r="AW25" s="928"/>
      <c r="AX25" s="928"/>
      <c r="AY25" s="928"/>
      <c r="AZ25" s="928"/>
      <c r="BA25" s="928"/>
      <c r="BB25" s="928"/>
      <c r="BC25" s="928"/>
      <c r="BD25" s="928"/>
      <c r="BE25" s="928"/>
      <c r="BF25" s="928"/>
      <c r="BG25" s="928"/>
      <c r="BH25" s="928"/>
      <c r="BI25" s="928"/>
      <c r="BJ25" s="928"/>
      <c r="BK25" s="928"/>
      <c r="BL25" s="928"/>
      <c r="BM25" s="928"/>
      <c r="BN25" s="928"/>
      <c r="BO25" s="928"/>
      <c r="BP25" s="928"/>
      <c r="BQ25" s="928"/>
      <c r="BR25" s="928"/>
      <c r="BS25" s="928"/>
      <c r="BT25" s="928"/>
      <c r="BU25" s="928"/>
      <c r="BV25" s="928"/>
      <c r="BW25" s="928"/>
      <c r="BX25" s="928"/>
      <c r="BY25" s="928"/>
      <c r="BZ25" s="928"/>
      <c r="CA25" s="928"/>
      <c r="CB25" s="928"/>
      <c r="CC25" s="928"/>
      <c r="CD25" s="928"/>
      <c r="CE25" s="928"/>
      <c r="CF25" s="928"/>
      <c r="CG25" s="928"/>
      <c r="CH25" s="928"/>
      <c r="CI25" s="928"/>
      <c r="CJ25" s="928"/>
      <c r="CK25" s="928"/>
      <c r="CL25" s="928"/>
      <c r="CM25" s="928"/>
      <c r="CN25" s="928"/>
      <c r="CO25" s="928"/>
      <c r="CP25" s="928"/>
      <c r="CQ25" s="928"/>
      <c r="CR25" s="928"/>
      <c r="CS25" s="928"/>
      <c r="CT25" s="928"/>
      <c r="CU25" s="928"/>
      <c r="CV25" s="928"/>
      <c r="CW25" s="928"/>
      <c r="CX25" s="928"/>
      <c r="CY25" s="928"/>
      <c r="CZ25" s="928"/>
      <c r="DA25" s="928"/>
      <c r="DB25" s="928"/>
      <c r="DC25" s="928"/>
      <c r="DD25" s="928"/>
      <c r="DE25" s="928"/>
      <c r="DF25" s="928"/>
      <c r="DG25" s="928"/>
      <c r="DH25" s="928"/>
      <c r="DI25" s="928"/>
      <c r="DJ25" s="928"/>
      <c r="DK25" s="928"/>
      <c r="DL25" s="928"/>
      <c r="DM25" s="928"/>
      <c r="DN25" s="928"/>
      <c r="DO25" s="928"/>
      <c r="DP25" s="928"/>
      <c r="DQ25" s="928"/>
      <c r="DR25" s="928"/>
      <c r="DS25" s="928"/>
      <c r="DT25" s="928"/>
      <c r="DU25" s="928"/>
      <c r="DV25" s="928"/>
      <c r="DW25" s="928"/>
      <c r="DX25" s="928"/>
      <c r="DY25" s="928"/>
      <c r="DZ25" s="928"/>
      <c r="EA25" s="928"/>
      <c r="EB25" s="928"/>
      <c r="EC25" s="928"/>
      <c r="ED25" s="928"/>
      <c r="EE25" s="928"/>
      <c r="EF25" s="928"/>
      <c r="EG25" s="928"/>
      <c r="EH25" s="928"/>
      <c r="EI25" s="928"/>
      <c r="EJ25" s="928"/>
      <c r="EK25" s="928"/>
      <c r="EL25" s="928"/>
      <c r="EM25" s="928"/>
      <c r="EN25" s="928"/>
      <c r="EO25" s="928"/>
      <c r="EP25" s="928"/>
      <c r="EQ25" s="928"/>
      <c r="ER25" s="928"/>
      <c r="ES25" s="928"/>
      <c r="ET25" s="928"/>
      <c r="EU25" s="928"/>
      <c r="EV25" s="928"/>
      <c r="EW25" s="928"/>
      <c r="EX25" s="928"/>
      <c r="EY25" s="928"/>
      <c r="EZ25" s="928"/>
      <c r="FA25" s="928"/>
      <c r="FB25" s="928"/>
      <c r="FC25" s="928"/>
      <c r="FD25" s="928"/>
      <c r="FE25" s="928"/>
      <c r="FF25" s="928"/>
      <c r="FG25" s="928"/>
      <c r="FH25" s="928"/>
      <c r="FI25" s="928"/>
      <c r="FJ25" s="928"/>
      <c r="FK25" s="928"/>
      <c r="FL25" s="928"/>
      <c r="FM25" s="928"/>
      <c r="FN25" s="928"/>
      <c r="FO25" s="928"/>
      <c r="FP25" s="928"/>
      <c r="FQ25" s="928"/>
      <c r="FR25" s="928"/>
      <c r="FS25" s="928"/>
      <c r="FT25" s="928"/>
      <c r="FU25" s="928"/>
      <c r="FV25" s="928"/>
      <c r="FW25" s="928"/>
      <c r="FX25" s="928"/>
      <c r="FY25" s="928"/>
      <c r="FZ25" s="928"/>
      <c r="GA25" s="928"/>
      <c r="GB25" s="928"/>
      <c r="GC25" s="928"/>
      <c r="GD25" s="928"/>
      <c r="GE25" s="928"/>
      <c r="GF25" s="928"/>
      <c r="GG25" s="928"/>
      <c r="GH25" s="928"/>
      <c r="GI25" s="928"/>
      <c r="GJ25" s="928"/>
      <c r="GK25" s="928"/>
      <c r="GL25" s="928"/>
      <c r="GM25" s="928"/>
      <c r="GN25" s="928"/>
      <c r="GO25" s="928"/>
      <c r="GP25" s="928"/>
      <c r="GQ25" s="928"/>
      <c r="GR25" s="928"/>
      <c r="GS25" s="928"/>
      <c r="GT25" s="928"/>
      <c r="GU25" s="928"/>
      <c r="GV25" s="928"/>
      <c r="GW25" s="928"/>
      <c r="GX25" s="928"/>
      <c r="GY25" s="928"/>
      <c r="GZ25" s="928"/>
      <c r="HA25" s="928"/>
      <c r="HB25" s="928"/>
      <c r="HC25" s="928"/>
      <c r="HD25" s="928"/>
      <c r="HE25" s="928"/>
      <c r="HF25" s="928"/>
      <c r="HG25" s="928"/>
      <c r="HH25" s="928"/>
      <c r="HI25" s="928"/>
      <c r="HJ25" s="928"/>
      <c r="HK25" s="928"/>
      <c r="HL25" s="928"/>
      <c r="HM25" s="928"/>
      <c r="HN25" s="928"/>
      <c r="HO25" s="928"/>
      <c r="HP25" s="928"/>
      <c r="HQ25" s="928"/>
      <c r="HR25" s="928"/>
      <c r="HS25" s="928"/>
      <c r="HT25" s="928"/>
      <c r="HU25" s="928"/>
      <c r="HV25" s="928"/>
      <c r="HW25" s="928"/>
      <c r="HX25" s="928"/>
      <c r="HY25" s="928"/>
      <c r="HZ25" s="928"/>
      <c r="IA25" s="928"/>
    </row>
    <row r="26" s="929" customFormat="true" ht="40.5" hidden="false" customHeight="true" outlineLevel="0" collapsed="false">
      <c r="A26" s="924" t="n">
        <v>17</v>
      </c>
      <c r="B26" s="924" t="s">
        <v>982</v>
      </c>
      <c r="C26" s="924" t="n">
        <v>75</v>
      </c>
      <c r="D26" s="924" t="n">
        <v>75</v>
      </c>
      <c r="E26" s="924" t="n">
        <v>0</v>
      </c>
      <c r="F26" s="924" t="n">
        <v>0</v>
      </c>
      <c r="G26" s="924" t="n">
        <v>0</v>
      </c>
      <c r="H26" s="924" t="n">
        <v>0</v>
      </c>
      <c r="I26" s="924" t="n">
        <v>0</v>
      </c>
      <c r="J26" s="924" t="n">
        <v>0</v>
      </c>
      <c r="K26" s="924" t="n">
        <v>0</v>
      </c>
      <c r="L26" s="924" t="n">
        <v>0</v>
      </c>
      <c r="M26" s="924" t="n">
        <v>0</v>
      </c>
      <c r="N26" s="924" t="n">
        <v>0</v>
      </c>
      <c r="O26" s="924" t="n">
        <v>0</v>
      </c>
      <c r="P26" s="924" t="n">
        <v>0</v>
      </c>
      <c r="Q26" s="925" t="n">
        <f aca="false">($T$4*(SUM(E26:P26)))</f>
        <v>0</v>
      </c>
      <c r="R26" s="924" t="n">
        <v>0</v>
      </c>
      <c r="S26" s="924" t="n">
        <v>0</v>
      </c>
      <c r="T26" s="924" t="n">
        <v>0</v>
      </c>
      <c r="U26" s="924" t="n">
        <v>0</v>
      </c>
      <c r="V26" s="924" t="n">
        <v>0</v>
      </c>
      <c r="W26" s="924" t="n">
        <v>0</v>
      </c>
      <c r="X26" s="924" t="n">
        <v>0</v>
      </c>
      <c r="Y26" s="924" t="n">
        <v>0</v>
      </c>
      <c r="Z26" s="924" t="n">
        <v>0</v>
      </c>
      <c r="AA26" s="924" t="n">
        <v>0</v>
      </c>
      <c r="AB26" s="924" t="n">
        <v>0</v>
      </c>
      <c r="AC26" s="924" t="n">
        <v>31533</v>
      </c>
      <c r="AD26" s="924" t="str">
        <f aca="false">IFERROR(VLOOKUP(AC26,'Plantilla y Concentrado'!$B$4:$C$677,2,0),"")</f>
        <v>Sanchez Aguilar Ana Elena</v>
      </c>
      <c r="AE26" s="927"/>
      <c r="AF26" s="928"/>
      <c r="AG26" s="928"/>
      <c r="AH26" s="928"/>
      <c r="AI26" s="928"/>
      <c r="AJ26" s="928"/>
      <c r="AK26" s="928"/>
      <c r="AL26" s="928"/>
      <c r="AM26" s="928"/>
      <c r="AN26" s="928"/>
      <c r="AO26" s="928"/>
      <c r="AP26" s="928"/>
      <c r="AQ26" s="928"/>
      <c r="AR26" s="928"/>
      <c r="AS26" s="928"/>
      <c r="AT26" s="928"/>
      <c r="AU26" s="928"/>
      <c r="AV26" s="928"/>
      <c r="AW26" s="928"/>
      <c r="AX26" s="928"/>
      <c r="AY26" s="928"/>
      <c r="AZ26" s="928"/>
      <c r="BA26" s="928"/>
      <c r="BB26" s="928"/>
      <c r="BC26" s="928"/>
      <c r="BD26" s="928"/>
      <c r="BE26" s="928"/>
      <c r="BF26" s="928"/>
      <c r="BG26" s="928"/>
      <c r="BH26" s="928"/>
      <c r="BI26" s="928"/>
      <c r="BJ26" s="928"/>
      <c r="BK26" s="928"/>
      <c r="BL26" s="928"/>
      <c r="BM26" s="928"/>
      <c r="BN26" s="928"/>
      <c r="BO26" s="928"/>
      <c r="BP26" s="928"/>
      <c r="BQ26" s="928"/>
      <c r="BR26" s="928"/>
      <c r="BS26" s="928"/>
      <c r="BT26" s="928"/>
      <c r="BU26" s="928"/>
      <c r="BV26" s="928"/>
      <c r="BW26" s="928"/>
      <c r="BX26" s="928"/>
      <c r="BY26" s="928"/>
      <c r="BZ26" s="928"/>
      <c r="CA26" s="928"/>
      <c r="CB26" s="928"/>
      <c r="CC26" s="928"/>
      <c r="CD26" s="928"/>
      <c r="CE26" s="928"/>
      <c r="CF26" s="928"/>
      <c r="CG26" s="928"/>
      <c r="CH26" s="928"/>
      <c r="CI26" s="928"/>
      <c r="CJ26" s="928"/>
      <c r="CK26" s="928"/>
      <c r="CL26" s="928"/>
      <c r="CM26" s="928"/>
      <c r="CN26" s="928"/>
      <c r="CO26" s="928"/>
      <c r="CP26" s="928"/>
      <c r="CQ26" s="928"/>
      <c r="CR26" s="928"/>
      <c r="CS26" s="928"/>
      <c r="CT26" s="928"/>
      <c r="CU26" s="928"/>
      <c r="CV26" s="928"/>
      <c r="CW26" s="928"/>
      <c r="CX26" s="928"/>
      <c r="CY26" s="928"/>
      <c r="CZ26" s="928"/>
      <c r="DA26" s="928"/>
      <c r="DB26" s="928"/>
      <c r="DC26" s="928"/>
      <c r="DD26" s="928"/>
      <c r="DE26" s="928"/>
      <c r="DF26" s="928"/>
      <c r="DG26" s="928"/>
      <c r="DH26" s="928"/>
      <c r="DI26" s="928"/>
      <c r="DJ26" s="928"/>
      <c r="DK26" s="928"/>
      <c r="DL26" s="928"/>
      <c r="DM26" s="928"/>
      <c r="DN26" s="928"/>
      <c r="DO26" s="928"/>
      <c r="DP26" s="928"/>
      <c r="DQ26" s="928"/>
      <c r="DR26" s="928"/>
      <c r="DS26" s="928"/>
      <c r="DT26" s="928"/>
      <c r="DU26" s="928"/>
      <c r="DV26" s="928"/>
      <c r="DW26" s="928"/>
      <c r="DX26" s="928"/>
      <c r="DY26" s="928"/>
      <c r="DZ26" s="928"/>
      <c r="EA26" s="928"/>
      <c r="EB26" s="928"/>
      <c r="EC26" s="928"/>
      <c r="ED26" s="928"/>
      <c r="EE26" s="928"/>
      <c r="EF26" s="928"/>
      <c r="EG26" s="928"/>
      <c r="EH26" s="928"/>
      <c r="EI26" s="928"/>
      <c r="EJ26" s="928"/>
      <c r="EK26" s="928"/>
      <c r="EL26" s="928"/>
      <c r="EM26" s="928"/>
      <c r="EN26" s="928"/>
      <c r="EO26" s="928"/>
      <c r="EP26" s="928"/>
      <c r="EQ26" s="928"/>
      <c r="ER26" s="928"/>
      <c r="ES26" s="928"/>
      <c r="ET26" s="928"/>
      <c r="EU26" s="928"/>
      <c r="EV26" s="928"/>
      <c r="EW26" s="928"/>
      <c r="EX26" s="928"/>
      <c r="EY26" s="928"/>
      <c r="EZ26" s="928"/>
      <c r="FA26" s="928"/>
      <c r="FB26" s="928"/>
      <c r="FC26" s="928"/>
      <c r="FD26" s="928"/>
      <c r="FE26" s="928"/>
      <c r="FF26" s="928"/>
      <c r="FG26" s="928"/>
      <c r="FH26" s="928"/>
      <c r="FI26" s="928"/>
      <c r="FJ26" s="928"/>
      <c r="FK26" s="928"/>
      <c r="FL26" s="928"/>
      <c r="FM26" s="928"/>
      <c r="FN26" s="928"/>
      <c r="FO26" s="928"/>
      <c r="FP26" s="928"/>
      <c r="FQ26" s="928"/>
      <c r="FR26" s="928"/>
      <c r="FS26" s="928"/>
      <c r="FT26" s="928"/>
      <c r="FU26" s="928"/>
      <c r="FV26" s="928"/>
      <c r="FW26" s="928"/>
      <c r="FX26" s="928"/>
      <c r="FY26" s="928"/>
      <c r="FZ26" s="928"/>
      <c r="GA26" s="928"/>
      <c r="GB26" s="928"/>
      <c r="GC26" s="928"/>
      <c r="GD26" s="928"/>
      <c r="GE26" s="928"/>
      <c r="GF26" s="928"/>
      <c r="GG26" s="928"/>
      <c r="GH26" s="928"/>
      <c r="GI26" s="928"/>
      <c r="GJ26" s="928"/>
      <c r="GK26" s="928"/>
      <c r="GL26" s="928"/>
      <c r="GM26" s="928"/>
      <c r="GN26" s="928"/>
      <c r="GO26" s="928"/>
      <c r="GP26" s="928"/>
      <c r="GQ26" s="928"/>
      <c r="GR26" s="928"/>
      <c r="GS26" s="928"/>
      <c r="GT26" s="928"/>
      <c r="GU26" s="928"/>
      <c r="GV26" s="928"/>
      <c r="GW26" s="928"/>
      <c r="GX26" s="928"/>
      <c r="GY26" s="928"/>
      <c r="GZ26" s="928"/>
      <c r="HA26" s="928"/>
      <c r="HB26" s="928"/>
      <c r="HC26" s="928"/>
      <c r="HD26" s="928"/>
      <c r="HE26" s="928"/>
      <c r="HF26" s="928"/>
      <c r="HG26" s="928"/>
      <c r="HH26" s="928"/>
      <c r="HI26" s="928"/>
      <c r="HJ26" s="928"/>
      <c r="HK26" s="928"/>
      <c r="HL26" s="928"/>
      <c r="HM26" s="928"/>
      <c r="HN26" s="928"/>
      <c r="HO26" s="928"/>
      <c r="HP26" s="928"/>
      <c r="HQ26" s="928"/>
      <c r="HR26" s="928"/>
      <c r="HS26" s="928"/>
      <c r="HT26" s="928"/>
      <c r="HU26" s="928"/>
      <c r="HV26" s="928"/>
      <c r="HW26" s="928"/>
      <c r="HX26" s="928"/>
      <c r="HY26" s="928"/>
      <c r="HZ26" s="928"/>
      <c r="IA26" s="928"/>
    </row>
    <row r="27" s="929" customFormat="true" ht="40.5" hidden="false" customHeight="true" outlineLevel="0" collapsed="false">
      <c r="A27" s="930" t="n">
        <v>18</v>
      </c>
      <c r="B27" s="930" t="s">
        <v>983</v>
      </c>
      <c r="C27" s="930" t="n">
        <v>92</v>
      </c>
      <c r="D27" s="930" t="n">
        <v>92</v>
      </c>
      <c r="E27" s="930" t="n">
        <v>0</v>
      </c>
      <c r="F27" s="930" t="n">
        <v>0</v>
      </c>
      <c r="G27" s="930" t="n">
        <v>0</v>
      </c>
      <c r="H27" s="930" t="n">
        <v>0</v>
      </c>
      <c r="I27" s="930" t="n">
        <v>0</v>
      </c>
      <c r="J27" s="930" t="n">
        <v>0</v>
      </c>
      <c r="K27" s="930" t="n">
        <v>0</v>
      </c>
      <c r="L27" s="930" t="n">
        <v>0</v>
      </c>
      <c r="M27" s="930" t="n">
        <v>0</v>
      </c>
      <c r="N27" s="930" t="n">
        <v>0</v>
      </c>
      <c r="O27" s="930" t="n">
        <v>0</v>
      </c>
      <c r="P27" s="930" t="n">
        <v>0</v>
      </c>
      <c r="Q27" s="931" t="n">
        <f aca="false">($T$4*(SUM(E27:P27)))</f>
        <v>0</v>
      </c>
      <c r="R27" s="930" t="n">
        <v>0</v>
      </c>
      <c r="S27" s="930" t="n">
        <v>0</v>
      </c>
      <c r="T27" s="930" t="n">
        <v>0</v>
      </c>
      <c r="U27" s="930" t="n">
        <v>0</v>
      </c>
      <c r="V27" s="930" t="n">
        <v>0</v>
      </c>
      <c r="W27" s="930" t="n">
        <v>0</v>
      </c>
      <c r="X27" s="930" t="n">
        <v>0</v>
      </c>
      <c r="Y27" s="930" t="n">
        <v>0</v>
      </c>
      <c r="Z27" s="930" t="n">
        <v>0</v>
      </c>
      <c r="AA27" s="930" t="n">
        <v>0</v>
      </c>
      <c r="AB27" s="930" t="n">
        <v>0</v>
      </c>
      <c r="AC27" s="930" t="n">
        <v>31533</v>
      </c>
      <c r="AD27" s="930" t="str">
        <f aca="false">IFERROR(VLOOKUP(AC27,'Plantilla y Concentrado'!$B$4:$C$677,2,0),"")</f>
        <v>Sanchez Aguilar Ana Elena</v>
      </c>
      <c r="AE27" s="927"/>
      <c r="AF27" s="928"/>
      <c r="AG27" s="928"/>
      <c r="AH27" s="928"/>
      <c r="AI27" s="928"/>
      <c r="AJ27" s="928"/>
      <c r="AK27" s="928"/>
      <c r="AL27" s="928"/>
      <c r="AM27" s="928"/>
      <c r="AN27" s="928"/>
      <c r="AO27" s="928"/>
      <c r="AP27" s="928"/>
      <c r="AQ27" s="928"/>
      <c r="AR27" s="928"/>
      <c r="AS27" s="928"/>
      <c r="AT27" s="928"/>
      <c r="AU27" s="932"/>
      <c r="AV27" s="932"/>
      <c r="AW27" s="928"/>
      <c r="AX27" s="928"/>
      <c r="AY27" s="928"/>
      <c r="AZ27" s="928"/>
      <c r="BA27" s="928"/>
      <c r="BB27" s="928"/>
      <c r="BC27" s="928"/>
      <c r="BD27" s="928"/>
      <c r="BE27" s="928"/>
      <c r="BF27" s="928"/>
      <c r="BG27" s="928"/>
      <c r="BH27" s="928"/>
      <c r="BI27" s="928"/>
      <c r="BJ27" s="928"/>
      <c r="BK27" s="928"/>
      <c r="BL27" s="928"/>
      <c r="BM27" s="928"/>
      <c r="BN27" s="928"/>
      <c r="BO27" s="928"/>
      <c r="BP27" s="928"/>
      <c r="BQ27" s="928"/>
      <c r="BR27" s="928"/>
      <c r="BS27" s="928"/>
      <c r="BT27" s="928"/>
      <c r="BU27" s="928"/>
      <c r="BV27" s="928"/>
      <c r="BW27" s="928"/>
      <c r="BX27" s="928"/>
      <c r="BY27" s="928"/>
      <c r="BZ27" s="928"/>
      <c r="CA27" s="928"/>
      <c r="CB27" s="928"/>
      <c r="CC27" s="928"/>
      <c r="CD27" s="928"/>
      <c r="CE27" s="928"/>
      <c r="CF27" s="928"/>
      <c r="CG27" s="928"/>
      <c r="CH27" s="928"/>
      <c r="CI27" s="928"/>
      <c r="CJ27" s="928"/>
      <c r="CK27" s="928"/>
      <c r="CL27" s="928"/>
      <c r="CM27" s="928"/>
      <c r="CN27" s="928"/>
      <c r="CO27" s="928"/>
      <c r="CP27" s="928"/>
      <c r="CQ27" s="928"/>
      <c r="CR27" s="928"/>
      <c r="CS27" s="928"/>
      <c r="CT27" s="928"/>
      <c r="CU27" s="928"/>
      <c r="CV27" s="928"/>
      <c r="CW27" s="928"/>
      <c r="CX27" s="928"/>
      <c r="CY27" s="928"/>
      <c r="CZ27" s="928"/>
      <c r="DA27" s="928"/>
      <c r="DB27" s="928"/>
      <c r="DC27" s="928"/>
      <c r="DD27" s="928"/>
      <c r="DE27" s="928"/>
      <c r="DF27" s="928"/>
      <c r="DG27" s="928"/>
      <c r="DH27" s="928"/>
      <c r="DI27" s="928"/>
      <c r="DJ27" s="928"/>
      <c r="DK27" s="928"/>
      <c r="DL27" s="928"/>
      <c r="DM27" s="928"/>
      <c r="DN27" s="928"/>
      <c r="DO27" s="928"/>
      <c r="DP27" s="928"/>
      <c r="DQ27" s="928"/>
      <c r="DR27" s="928"/>
      <c r="DS27" s="928"/>
      <c r="DT27" s="928"/>
      <c r="DU27" s="928"/>
      <c r="DV27" s="928"/>
      <c r="DW27" s="928"/>
      <c r="DX27" s="928"/>
      <c r="DY27" s="928"/>
      <c r="DZ27" s="928"/>
      <c r="EA27" s="928"/>
      <c r="EB27" s="928"/>
      <c r="EC27" s="928"/>
      <c r="ED27" s="928"/>
      <c r="EE27" s="928"/>
      <c r="EF27" s="928"/>
      <c r="EG27" s="928"/>
      <c r="EH27" s="928"/>
      <c r="EI27" s="928"/>
      <c r="EJ27" s="928"/>
      <c r="EK27" s="928"/>
      <c r="EL27" s="928"/>
      <c r="EM27" s="928"/>
      <c r="EN27" s="928"/>
      <c r="EO27" s="928"/>
      <c r="EP27" s="928"/>
      <c r="EQ27" s="928"/>
      <c r="ER27" s="928"/>
      <c r="ES27" s="928"/>
      <c r="ET27" s="928"/>
      <c r="EU27" s="928"/>
      <c r="EV27" s="928"/>
      <c r="EW27" s="928"/>
      <c r="EX27" s="928"/>
      <c r="EY27" s="928"/>
      <c r="EZ27" s="928"/>
      <c r="FA27" s="928"/>
      <c r="FB27" s="928"/>
      <c r="FC27" s="928"/>
      <c r="FD27" s="928"/>
      <c r="FE27" s="928"/>
      <c r="FF27" s="928"/>
      <c r="FG27" s="928"/>
      <c r="FH27" s="928"/>
      <c r="FI27" s="928"/>
      <c r="FJ27" s="928"/>
      <c r="FK27" s="928"/>
      <c r="FL27" s="928"/>
      <c r="FM27" s="928"/>
      <c r="FN27" s="928"/>
      <c r="FO27" s="928"/>
      <c r="FP27" s="928"/>
      <c r="FQ27" s="928"/>
      <c r="FR27" s="928"/>
      <c r="FS27" s="928"/>
      <c r="FT27" s="928"/>
      <c r="FU27" s="928"/>
      <c r="FV27" s="928"/>
      <c r="FW27" s="928"/>
      <c r="FX27" s="928"/>
      <c r="FY27" s="928"/>
      <c r="FZ27" s="928"/>
      <c r="GA27" s="928"/>
      <c r="GB27" s="928"/>
      <c r="GC27" s="928"/>
      <c r="GD27" s="928"/>
      <c r="GE27" s="928"/>
      <c r="GF27" s="928"/>
      <c r="GG27" s="928"/>
      <c r="GH27" s="928"/>
      <c r="GI27" s="928"/>
      <c r="GJ27" s="928"/>
      <c r="GK27" s="928"/>
      <c r="GL27" s="928"/>
      <c r="GM27" s="928"/>
      <c r="GN27" s="928"/>
      <c r="GO27" s="928"/>
      <c r="GP27" s="928"/>
      <c r="GQ27" s="928"/>
      <c r="GR27" s="928"/>
      <c r="GS27" s="928"/>
      <c r="GT27" s="928"/>
      <c r="GU27" s="928"/>
      <c r="GV27" s="928"/>
      <c r="GW27" s="928"/>
      <c r="GX27" s="928"/>
      <c r="GY27" s="928"/>
      <c r="GZ27" s="928"/>
      <c r="HA27" s="928"/>
      <c r="HB27" s="928"/>
      <c r="HC27" s="928"/>
      <c r="HD27" s="928"/>
      <c r="HE27" s="928"/>
      <c r="HF27" s="928"/>
      <c r="HG27" s="928"/>
      <c r="HH27" s="928"/>
      <c r="HI27" s="928"/>
      <c r="HJ27" s="928"/>
      <c r="HK27" s="928"/>
      <c r="HL27" s="928"/>
      <c r="HM27" s="928"/>
      <c r="HN27" s="928"/>
      <c r="HO27" s="928"/>
      <c r="HP27" s="928"/>
      <c r="HQ27" s="928"/>
      <c r="HR27" s="928"/>
      <c r="HS27" s="928"/>
      <c r="HT27" s="928"/>
      <c r="HU27" s="928"/>
      <c r="HV27" s="928"/>
      <c r="HW27" s="928"/>
      <c r="HX27" s="928"/>
      <c r="HY27" s="928"/>
      <c r="HZ27" s="928"/>
      <c r="IA27" s="928"/>
    </row>
    <row r="28" s="929" customFormat="true" ht="40.5" hidden="false" customHeight="true" outlineLevel="0" collapsed="false">
      <c r="A28" s="924" t="n">
        <v>19</v>
      </c>
      <c r="B28" s="924" t="s">
        <v>984</v>
      </c>
      <c r="C28" s="924" t="n">
        <v>136</v>
      </c>
      <c r="D28" s="924" t="n">
        <v>101</v>
      </c>
      <c r="E28" s="924" t="n">
        <v>0</v>
      </c>
      <c r="F28" s="924" t="n">
        <v>0</v>
      </c>
      <c r="G28" s="924" t="n">
        <v>0</v>
      </c>
      <c r="H28" s="924" t="n">
        <v>0</v>
      </c>
      <c r="I28" s="924" t="n">
        <v>0</v>
      </c>
      <c r="J28" s="924" t="n">
        <v>0</v>
      </c>
      <c r="K28" s="924" t="n">
        <v>0</v>
      </c>
      <c r="L28" s="924" t="n">
        <v>0</v>
      </c>
      <c r="M28" s="924" t="n">
        <v>0</v>
      </c>
      <c r="N28" s="924" t="n">
        <v>0</v>
      </c>
      <c r="O28" s="924" t="n">
        <v>0</v>
      </c>
      <c r="P28" s="924" t="n">
        <v>0</v>
      </c>
      <c r="Q28" s="925" t="n">
        <f aca="false">($T$4*(SUM(E28:P28)))</f>
        <v>0</v>
      </c>
      <c r="R28" s="924" t="n">
        <v>0</v>
      </c>
      <c r="S28" s="924" t="n">
        <v>0</v>
      </c>
      <c r="T28" s="924" t="n">
        <v>0</v>
      </c>
      <c r="U28" s="924" t="n">
        <v>0</v>
      </c>
      <c r="V28" s="924" t="n">
        <v>0</v>
      </c>
      <c r="W28" s="924" t="n">
        <v>0</v>
      </c>
      <c r="X28" s="924" t="n">
        <v>0</v>
      </c>
      <c r="Y28" s="924" t="n">
        <v>0</v>
      </c>
      <c r="Z28" s="924" t="n">
        <v>0</v>
      </c>
      <c r="AA28" s="924" t="n">
        <v>0</v>
      </c>
      <c r="AB28" s="924" t="n">
        <v>0</v>
      </c>
      <c r="AC28" s="924" t="n">
        <v>154195</v>
      </c>
      <c r="AD28" s="924" t="str">
        <f aca="false">IFERROR(VLOOKUP(AC28,'Plantilla y Concentrado'!$B$4:$C$677,2,0),"")</f>
        <v>Flores Salinas Melany Marlenne</v>
      </c>
      <c r="AE28" s="927"/>
      <c r="AF28" s="928"/>
      <c r="AG28" s="928"/>
      <c r="AH28" s="928"/>
      <c r="AI28" s="928"/>
      <c r="AJ28" s="928"/>
      <c r="AK28" s="928"/>
      <c r="AL28" s="928"/>
      <c r="AM28" s="928"/>
      <c r="AN28" s="928"/>
      <c r="AO28" s="928"/>
      <c r="AP28" s="928"/>
      <c r="AQ28" s="928"/>
      <c r="AR28" s="928"/>
      <c r="AS28" s="928"/>
      <c r="AT28" s="928"/>
      <c r="AU28" s="928"/>
      <c r="AV28" s="928"/>
      <c r="AW28" s="928"/>
      <c r="AX28" s="928"/>
      <c r="AY28" s="928"/>
      <c r="AZ28" s="928"/>
      <c r="BA28" s="928"/>
      <c r="BB28" s="928"/>
      <c r="BC28" s="928"/>
      <c r="BD28" s="928"/>
      <c r="BE28" s="928"/>
      <c r="BF28" s="928"/>
      <c r="BG28" s="928"/>
      <c r="BH28" s="928"/>
      <c r="BI28" s="928"/>
      <c r="BJ28" s="928"/>
      <c r="BK28" s="928"/>
      <c r="BL28" s="928"/>
      <c r="BM28" s="928"/>
      <c r="BN28" s="928"/>
      <c r="BO28" s="928"/>
      <c r="BP28" s="928"/>
      <c r="BQ28" s="928"/>
      <c r="BR28" s="928"/>
      <c r="BS28" s="928"/>
      <c r="BT28" s="928"/>
      <c r="BU28" s="928"/>
      <c r="BV28" s="928"/>
      <c r="BW28" s="928"/>
      <c r="BX28" s="928"/>
      <c r="BY28" s="928"/>
      <c r="BZ28" s="928"/>
      <c r="CA28" s="928"/>
      <c r="CB28" s="928"/>
      <c r="CC28" s="928"/>
      <c r="CD28" s="928"/>
      <c r="CE28" s="928"/>
      <c r="CF28" s="928"/>
      <c r="CG28" s="928"/>
      <c r="CH28" s="928"/>
      <c r="CI28" s="928"/>
      <c r="CJ28" s="928"/>
      <c r="CK28" s="928"/>
      <c r="CL28" s="928"/>
      <c r="CM28" s="928"/>
      <c r="CN28" s="928"/>
      <c r="CO28" s="928"/>
      <c r="CP28" s="928"/>
      <c r="CQ28" s="928"/>
      <c r="CR28" s="928"/>
      <c r="CS28" s="928"/>
      <c r="CT28" s="928"/>
      <c r="CU28" s="928"/>
      <c r="CV28" s="928"/>
      <c r="CW28" s="928"/>
      <c r="CX28" s="928"/>
      <c r="CY28" s="928"/>
      <c r="CZ28" s="928"/>
      <c r="DA28" s="928"/>
      <c r="DB28" s="928"/>
      <c r="DC28" s="928"/>
      <c r="DD28" s="928"/>
      <c r="DE28" s="928"/>
      <c r="DF28" s="928"/>
      <c r="DG28" s="928"/>
      <c r="DH28" s="928"/>
      <c r="DI28" s="928"/>
      <c r="DJ28" s="928"/>
      <c r="DK28" s="928"/>
      <c r="DL28" s="928"/>
      <c r="DM28" s="928"/>
      <c r="DN28" s="928"/>
      <c r="DO28" s="928"/>
      <c r="DP28" s="928"/>
      <c r="DQ28" s="928"/>
      <c r="DR28" s="928"/>
      <c r="DS28" s="928"/>
      <c r="DT28" s="928"/>
      <c r="DU28" s="928"/>
      <c r="DV28" s="928"/>
      <c r="DW28" s="928"/>
      <c r="DX28" s="928"/>
      <c r="DY28" s="928"/>
      <c r="DZ28" s="928"/>
      <c r="EA28" s="928"/>
      <c r="EB28" s="928"/>
      <c r="EC28" s="928"/>
      <c r="ED28" s="928"/>
      <c r="EE28" s="928"/>
      <c r="EF28" s="928"/>
      <c r="EG28" s="928"/>
      <c r="EH28" s="928"/>
      <c r="EI28" s="928"/>
      <c r="EJ28" s="928"/>
      <c r="EK28" s="928"/>
      <c r="EL28" s="928"/>
      <c r="EM28" s="928"/>
      <c r="EN28" s="928"/>
      <c r="EO28" s="928"/>
      <c r="EP28" s="928"/>
      <c r="EQ28" s="928"/>
      <c r="ER28" s="928"/>
      <c r="ES28" s="928"/>
      <c r="ET28" s="928"/>
      <c r="EU28" s="928"/>
      <c r="EV28" s="928"/>
      <c r="EW28" s="928"/>
      <c r="EX28" s="928"/>
      <c r="EY28" s="928"/>
      <c r="EZ28" s="928"/>
      <c r="FA28" s="928"/>
      <c r="FB28" s="928"/>
      <c r="FC28" s="928"/>
      <c r="FD28" s="928"/>
      <c r="FE28" s="928"/>
      <c r="FF28" s="928"/>
      <c r="FG28" s="928"/>
      <c r="FH28" s="928"/>
      <c r="FI28" s="928"/>
      <c r="FJ28" s="928"/>
      <c r="FK28" s="928"/>
      <c r="FL28" s="928"/>
      <c r="FM28" s="928"/>
      <c r="FN28" s="928"/>
      <c r="FO28" s="928"/>
      <c r="FP28" s="928"/>
      <c r="FQ28" s="928"/>
      <c r="FR28" s="928"/>
      <c r="FS28" s="928"/>
      <c r="FT28" s="928"/>
      <c r="FU28" s="928"/>
      <c r="FV28" s="928"/>
      <c r="FW28" s="928"/>
      <c r="FX28" s="928"/>
      <c r="FY28" s="928"/>
      <c r="FZ28" s="928"/>
      <c r="GA28" s="928"/>
      <c r="GB28" s="928"/>
      <c r="GC28" s="928"/>
      <c r="GD28" s="928"/>
      <c r="GE28" s="928"/>
      <c r="GF28" s="928"/>
      <c r="GG28" s="928"/>
      <c r="GH28" s="928"/>
      <c r="GI28" s="928"/>
      <c r="GJ28" s="928"/>
      <c r="GK28" s="928"/>
      <c r="GL28" s="928"/>
      <c r="GM28" s="928"/>
      <c r="GN28" s="928"/>
      <c r="GO28" s="928"/>
      <c r="GP28" s="928"/>
      <c r="GQ28" s="928"/>
      <c r="GR28" s="928"/>
      <c r="GS28" s="928"/>
      <c r="GT28" s="928"/>
      <c r="GU28" s="928"/>
      <c r="GV28" s="928"/>
      <c r="GW28" s="928"/>
      <c r="GX28" s="928"/>
      <c r="GY28" s="928"/>
      <c r="GZ28" s="928"/>
      <c r="HA28" s="928"/>
      <c r="HB28" s="928"/>
      <c r="HC28" s="928"/>
      <c r="HD28" s="928"/>
      <c r="HE28" s="928"/>
      <c r="HF28" s="928"/>
      <c r="HG28" s="928"/>
      <c r="HH28" s="928"/>
      <c r="HI28" s="928"/>
      <c r="HJ28" s="928"/>
      <c r="HK28" s="928"/>
      <c r="HL28" s="928"/>
      <c r="HM28" s="928"/>
      <c r="HN28" s="928"/>
      <c r="HO28" s="928"/>
      <c r="HP28" s="928"/>
      <c r="HQ28" s="928"/>
      <c r="HR28" s="928"/>
      <c r="HS28" s="928"/>
      <c r="HT28" s="928"/>
      <c r="HU28" s="928"/>
      <c r="HV28" s="928"/>
      <c r="HW28" s="928"/>
      <c r="HX28" s="928"/>
      <c r="HY28" s="928"/>
      <c r="HZ28" s="928"/>
      <c r="IA28" s="928"/>
    </row>
    <row r="29" s="929" customFormat="true" ht="40.5" hidden="false" customHeight="true" outlineLevel="0" collapsed="false">
      <c r="A29" s="930" t="n">
        <v>20</v>
      </c>
      <c r="B29" s="930" t="s">
        <v>985</v>
      </c>
      <c r="C29" s="930" t="n">
        <v>106</v>
      </c>
      <c r="D29" s="930" t="n">
        <v>106</v>
      </c>
      <c r="E29" s="930" t="n">
        <v>0</v>
      </c>
      <c r="F29" s="930" t="n">
        <v>0</v>
      </c>
      <c r="G29" s="930" t="n">
        <v>0</v>
      </c>
      <c r="H29" s="930" t="n">
        <v>0</v>
      </c>
      <c r="I29" s="930" t="n">
        <v>0</v>
      </c>
      <c r="J29" s="930" t="n">
        <v>0</v>
      </c>
      <c r="K29" s="930" t="n">
        <v>0</v>
      </c>
      <c r="L29" s="930" t="n">
        <v>0</v>
      </c>
      <c r="M29" s="930" t="n">
        <v>0</v>
      </c>
      <c r="N29" s="930" t="n">
        <v>0</v>
      </c>
      <c r="O29" s="930" t="n">
        <v>0</v>
      </c>
      <c r="P29" s="930" t="n">
        <v>0</v>
      </c>
      <c r="Q29" s="931" t="n">
        <f aca="false">($T$4*(SUM(E29:P29)))</f>
        <v>0</v>
      </c>
      <c r="R29" s="930" t="n">
        <v>0</v>
      </c>
      <c r="S29" s="930" t="n">
        <v>0</v>
      </c>
      <c r="T29" s="930" t="n">
        <v>0</v>
      </c>
      <c r="U29" s="930" t="n">
        <v>0</v>
      </c>
      <c r="V29" s="930" t="n">
        <v>0</v>
      </c>
      <c r="W29" s="930" t="n">
        <v>0</v>
      </c>
      <c r="X29" s="930" t="n">
        <v>0</v>
      </c>
      <c r="Y29" s="930" t="n">
        <v>0</v>
      </c>
      <c r="Z29" s="930" t="n">
        <v>0</v>
      </c>
      <c r="AA29" s="930" t="n">
        <v>0</v>
      </c>
      <c r="AB29" s="930" t="n">
        <v>0</v>
      </c>
      <c r="AC29" s="930" t="n">
        <v>154195</v>
      </c>
      <c r="AD29" s="930" t="str">
        <f aca="false">IFERROR(VLOOKUP(AC29,'Plantilla y Concentrado'!$B$4:$C$677,2,0),"")</f>
        <v>Flores Salinas Melany Marlenne</v>
      </c>
      <c r="AE29" s="927"/>
      <c r="AF29" s="928"/>
      <c r="AG29" s="928"/>
      <c r="AH29" s="928"/>
      <c r="AI29" s="928"/>
      <c r="AJ29" s="928"/>
      <c r="AK29" s="928"/>
      <c r="AL29" s="928"/>
      <c r="AM29" s="928"/>
      <c r="AN29" s="928"/>
      <c r="AO29" s="928"/>
      <c r="AP29" s="928"/>
      <c r="AQ29" s="928"/>
      <c r="AR29" s="928"/>
      <c r="AS29" s="928"/>
      <c r="AT29" s="928"/>
      <c r="AU29" s="932"/>
      <c r="AV29" s="932"/>
      <c r="AW29" s="928"/>
      <c r="AX29" s="928"/>
      <c r="AY29" s="928"/>
      <c r="AZ29" s="928"/>
      <c r="BA29" s="928"/>
      <c r="BB29" s="928"/>
      <c r="BC29" s="928"/>
      <c r="BD29" s="928"/>
      <c r="BE29" s="928"/>
      <c r="BF29" s="928"/>
      <c r="BG29" s="928"/>
      <c r="BH29" s="928"/>
      <c r="BI29" s="928"/>
      <c r="BJ29" s="928"/>
      <c r="BK29" s="928"/>
      <c r="BL29" s="928"/>
      <c r="BM29" s="928"/>
      <c r="BN29" s="928"/>
      <c r="BO29" s="928"/>
      <c r="BP29" s="928"/>
      <c r="BQ29" s="928"/>
      <c r="BR29" s="928"/>
      <c r="BS29" s="928"/>
      <c r="BT29" s="928"/>
      <c r="BU29" s="928"/>
      <c r="BV29" s="928"/>
      <c r="BW29" s="928"/>
      <c r="BX29" s="928"/>
      <c r="BY29" s="928"/>
      <c r="BZ29" s="928"/>
      <c r="CA29" s="928"/>
      <c r="CB29" s="928"/>
      <c r="CC29" s="928"/>
      <c r="CD29" s="928"/>
      <c r="CE29" s="928"/>
      <c r="CF29" s="928"/>
      <c r="CG29" s="928"/>
      <c r="CH29" s="928"/>
      <c r="CI29" s="928"/>
      <c r="CJ29" s="928"/>
      <c r="CK29" s="928"/>
      <c r="CL29" s="928"/>
      <c r="CM29" s="928"/>
      <c r="CN29" s="928"/>
      <c r="CO29" s="928"/>
      <c r="CP29" s="928"/>
      <c r="CQ29" s="928"/>
      <c r="CR29" s="928"/>
      <c r="CS29" s="928"/>
      <c r="CT29" s="928"/>
      <c r="CU29" s="928"/>
      <c r="CV29" s="928"/>
      <c r="CW29" s="928"/>
      <c r="CX29" s="928"/>
      <c r="CY29" s="928"/>
      <c r="CZ29" s="928"/>
      <c r="DA29" s="928"/>
      <c r="DB29" s="928"/>
      <c r="DC29" s="928"/>
      <c r="DD29" s="928"/>
      <c r="DE29" s="928"/>
      <c r="DF29" s="928"/>
      <c r="DG29" s="928"/>
      <c r="DH29" s="928"/>
      <c r="DI29" s="928"/>
      <c r="DJ29" s="928"/>
      <c r="DK29" s="928"/>
      <c r="DL29" s="928"/>
      <c r="DM29" s="928"/>
      <c r="DN29" s="928"/>
      <c r="DO29" s="928"/>
      <c r="DP29" s="928"/>
      <c r="DQ29" s="928"/>
      <c r="DR29" s="928"/>
      <c r="DS29" s="928"/>
      <c r="DT29" s="928"/>
      <c r="DU29" s="928"/>
      <c r="DV29" s="928"/>
      <c r="DW29" s="928"/>
      <c r="DX29" s="928"/>
      <c r="DY29" s="928"/>
      <c r="DZ29" s="928"/>
      <c r="EA29" s="928"/>
      <c r="EB29" s="928"/>
      <c r="EC29" s="928"/>
      <c r="ED29" s="928"/>
      <c r="EE29" s="928"/>
      <c r="EF29" s="928"/>
      <c r="EG29" s="928"/>
      <c r="EH29" s="928"/>
      <c r="EI29" s="928"/>
      <c r="EJ29" s="928"/>
      <c r="EK29" s="928"/>
      <c r="EL29" s="928"/>
      <c r="EM29" s="928"/>
      <c r="EN29" s="928"/>
      <c r="EO29" s="928"/>
      <c r="EP29" s="928"/>
      <c r="EQ29" s="928"/>
      <c r="ER29" s="928"/>
      <c r="ES29" s="928"/>
      <c r="ET29" s="928"/>
      <c r="EU29" s="928"/>
      <c r="EV29" s="928"/>
      <c r="EW29" s="928"/>
      <c r="EX29" s="928"/>
      <c r="EY29" s="928"/>
      <c r="EZ29" s="928"/>
      <c r="FA29" s="928"/>
      <c r="FB29" s="928"/>
      <c r="FC29" s="928"/>
      <c r="FD29" s="928"/>
      <c r="FE29" s="928"/>
      <c r="FF29" s="928"/>
      <c r="FG29" s="928"/>
      <c r="FH29" s="928"/>
      <c r="FI29" s="928"/>
      <c r="FJ29" s="928"/>
      <c r="FK29" s="928"/>
      <c r="FL29" s="928"/>
      <c r="FM29" s="928"/>
      <c r="FN29" s="928"/>
      <c r="FO29" s="928"/>
      <c r="FP29" s="928"/>
      <c r="FQ29" s="928"/>
      <c r="FR29" s="928"/>
      <c r="FS29" s="928"/>
      <c r="FT29" s="928"/>
      <c r="FU29" s="928"/>
      <c r="FV29" s="928"/>
      <c r="FW29" s="928"/>
      <c r="FX29" s="928"/>
      <c r="FY29" s="928"/>
      <c r="FZ29" s="928"/>
      <c r="GA29" s="928"/>
      <c r="GB29" s="928"/>
      <c r="GC29" s="928"/>
      <c r="GD29" s="928"/>
      <c r="GE29" s="928"/>
      <c r="GF29" s="928"/>
      <c r="GG29" s="928"/>
      <c r="GH29" s="928"/>
      <c r="GI29" s="928"/>
      <c r="GJ29" s="928"/>
      <c r="GK29" s="928"/>
      <c r="GL29" s="928"/>
      <c r="GM29" s="928"/>
      <c r="GN29" s="928"/>
      <c r="GO29" s="928"/>
      <c r="GP29" s="928"/>
      <c r="GQ29" s="928"/>
      <c r="GR29" s="928"/>
      <c r="GS29" s="928"/>
      <c r="GT29" s="928"/>
      <c r="GU29" s="928"/>
      <c r="GV29" s="928"/>
      <c r="GW29" s="928"/>
      <c r="GX29" s="928"/>
      <c r="GY29" s="928"/>
      <c r="GZ29" s="928"/>
      <c r="HA29" s="928"/>
      <c r="HB29" s="928"/>
      <c r="HC29" s="928"/>
      <c r="HD29" s="928"/>
      <c r="HE29" s="928"/>
      <c r="HF29" s="928"/>
      <c r="HG29" s="928"/>
      <c r="HH29" s="928"/>
      <c r="HI29" s="928"/>
      <c r="HJ29" s="928"/>
      <c r="HK29" s="928"/>
      <c r="HL29" s="928"/>
      <c r="HM29" s="928"/>
      <c r="HN29" s="928"/>
      <c r="HO29" s="928"/>
      <c r="HP29" s="928"/>
      <c r="HQ29" s="928"/>
      <c r="HR29" s="928"/>
      <c r="HS29" s="928"/>
      <c r="HT29" s="928"/>
      <c r="HU29" s="928"/>
      <c r="HV29" s="928"/>
      <c r="HW29" s="928"/>
      <c r="HX29" s="928"/>
      <c r="HY29" s="928"/>
      <c r="HZ29" s="928"/>
      <c r="IA29" s="928"/>
    </row>
    <row r="30" s="929" customFormat="true" ht="40.5" hidden="false" customHeight="true" outlineLevel="0" collapsed="false">
      <c r="A30" s="924" t="n">
        <v>21</v>
      </c>
      <c r="B30" s="924" t="s">
        <v>986</v>
      </c>
      <c r="C30" s="924" t="n">
        <v>50</v>
      </c>
      <c r="D30" s="924" t="n">
        <v>42</v>
      </c>
      <c r="E30" s="924" t="n">
        <v>0</v>
      </c>
      <c r="F30" s="924" t="n">
        <v>0</v>
      </c>
      <c r="G30" s="924" t="n">
        <v>0</v>
      </c>
      <c r="H30" s="924" t="n">
        <v>0</v>
      </c>
      <c r="I30" s="924" t="n">
        <v>0</v>
      </c>
      <c r="J30" s="924" t="n">
        <v>0</v>
      </c>
      <c r="K30" s="924" t="n">
        <v>0</v>
      </c>
      <c r="L30" s="924" t="n">
        <v>0</v>
      </c>
      <c r="M30" s="924" t="n">
        <v>0</v>
      </c>
      <c r="N30" s="924" t="n">
        <v>0</v>
      </c>
      <c r="O30" s="924" t="n">
        <v>0</v>
      </c>
      <c r="P30" s="924" t="n">
        <v>0</v>
      </c>
      <c r="Q30" s="925" t="n">
        <f aca="false">($T$4*(SUM(E30:P30)))</f>
        <v>0</v>
      </c>
      <c r="R30" s="924" t="n">
        <v>0</v>
      </c>
      <c r="S30" s="924" t="n">
        <v>0</v>
      </c>
      <c r="T30" s="924" t="n">
        <v>0</v>
      </c>
      <c r="U30" s="924" t="n">
        <v>0</v>
      </c>
      <c r="V30" s="924" t="n">
        <v>0</v>
      </c>
      <c r="W30" s="924" t="n">
        <v>0</v>
      </c>
      <c r="X30" s="924" t="n">
        <v>0</v>
      </c>
      <c r="Y30" s="924" t="n">
        <v>0</v>
      </c>
      <c r="Z30" s="924" t="n">
        <v>0</v>
      </c>
      <c r="AA30" s="924" t="n">
        <v>0</v>
      </c>
      <c r="AB30" s="924" t="n">
        <v>0</v>
      </c>
      <c r="AC30" s="924" t="n">
        <v>154195</v>
      </c>
      <c r="AD30" s="924" t="str">
        <f aca="false">IFERROR(VLOOKUP(AC30,'Plantilla y Concentrado'!$B$4:$C$677,2,0),"")</f>
        <v>Flores Salinas Melany Marlenne</v>
      </c>
      <c r="AE30" s="927"/>
      <c r="AF30" s="928"/>
      <c r="AG30" s="928"/>
      <c r="AH30" s="928"/>
      <c r="AI30" s="928"/>
      <c r="AJ30" s="928"/>
      <c r="AK30" s="928"/>
      <c r="AL30" s="928"/>
      <c r="AM30" s="928"/>
      <c r="AN30" s="928"/>
      <c r="AO30" s="928"/>
      <c r="AP30" s="928"/>
      <c r="AQ30" s="928"/>
      <c r="AR30" s="928"/>
      <c r="AS30" s="928"/>
      <c r="AT30" s="928"/>
      <c r="AU30" s="928"/>
      <c r="AV30" s="928"/>
      <c r="AW30" s="928"/>
      <c r="AX30" s="928"/>
      <c r="AY30" s="928"/>
      <c r="AZ30" s="928"/>
      <c r="BA30" s="928"/>
      <c r="BB30" s="928"/>
      <c r="BC30" s="928"/>
      <c r="BD30" s="928"/>
      <c r="BE30" s="928"/>
      <c r="BF30" s="928"/>
      <c r="BG30" s="928"/>
      <c r="BH30" s="928"/>
      <c r="BI30" s="928"/>
      <c r="BJ30" s="928"/>
      <c r="BK30" s="928"/>
      <c r="BL30" s="928"/>
      <c r="BM30" s="928"/>
      <c r="BN30" s="928"/>
      <c r="BO30" s="928"/>
      <c r="BP30" s="928"/>
      <c r="BQ30" s="928"/>
      <c r="BR30" s="928"/>
      <c r="BS30" s="928"/>
      <c r="BT30" s="928"/>
      <c r="BU30" s="928"/>
      <c r="BV30" s="928"/>
      <c r="BW30" s="928"/>
      <c r="BX30" s="928"/>
      <c r="BY30" s="928"/>
      <c r="BZ30" s="928"/>
      <c r="CA30" s="928"/>
      <c r="CB30" s="928"/>
      <c r="CC30" s="928"/>
      <c r="CD30" s="928"/>
      <c r="CE30" s="928"/>
      <c r="CF30" s="928"/>
      <c r="CG30" s="928"/>
      <c r="CH30" s="928"/>
      <c r="CI30" s="928"/>
      <c r="CJ30" s="928"/>
      <c r="CK30" s="928"/>
      <c r="CL30" s="928"/>
      <c r="CM30" s="928"/>
      <c r="CN30" s="928"/>
      <c r="CO30" s="928"/>
      <c r="CP30" s="928"/>
      <c r="CQ30" s="928"/>
      <c r="CR30" s="928"/>
      <c r="CS30" s="928"/>
      <c r="CT30" s="928"/>
      <c r="CU30" s="928"/>
      <c r="CV30" s="928"/>
      <c r="CW30" s="928"/>
      <c r="CX30" s="928"/>
      <c r="CY30" s="928"/>
      <c r="CZ30" s="928"/>
      <c r="DA30" s="928"/>
      <c r="DB30" s="928"/>
      <c r="DC30" s="928"/>
      <c r="DD30" s="928"/>
      <c r="DE30" s="928"/>
      <c r="DF30" s="928"/>
      <c r="DG30" s="928"/>
      <c r="DH30" s="928"/>
      <c r="DI30" s="928"/>
      <c r="DJ30" s="928"/>
      <c r="DK30" s="928"/>
      <c r="DL30" s="928"/>
      <c r="DM30" s="928"/>
      <c r="DN30" s="928"/>
      <c r="DO30" s="928"/>
      <c r="DP30" s="928"/>
      <c r="DQ30" s="928"/>
      <c r="DR30" s="928"/>
      <c r="DS30" s="928"/>
      <c r="DT30" s="928"/>
      <c r="DU30" s="928"/>
      <c r="DV30" s="928"/>
      <c r="DW30" s="928"/>
      <c r="DX30" s="928"/>
      <c r="DY30" s="928"/>
      <c r="DZ30" s="928"/>
      <c r="EA30" s="928"/>
      <c r="EB30" s="928"/>
      <c r="EC30" s="928"/>
      <c r="ED30" s="928"/>
      <c r="EE30" s="928"/>
      <c r="EF30" s="928"/>
      <c r="EG30" s="928"/>
      <c r="EH30" s="928"/>
      <c r="EI30" s="928"/>
      <c r="EJ30" s="928"/>
      <c r="EK30" s="928"/>
      <c r="EL30" s="928"/>
      <c r="EM30" s="928"/>
      <c r="EN30" s="928"/>
      <c r="EO30" s="928"/>
      <c r="EP30" s="928"/>
      <c r="EQ30" s="928"/>
      <c r="ER30" s="928"/>
      <c r="ES30" s="928"/>
      <c r="ET30" s="928"/>
      <c r="EU30" s="928"/>
      <c r="EV30" s="928"/>
      <c r="EW30" s="928"/>
      <c r="EX30" s="928"/>
      <c r="EY30" s="928"/>
      <c r="EZ30" s="928"/>
      <c r="FA30" s="928"/>
      <c r="FB30" s="928"/>
      <c r="FC30" s="928"/>
      <c r="FD30" s="928"/>
      <c r="FE30" s="928"/>
      <c r="FF30" s="928"/>
      <c r="FG30" s="928"/>
      <c r="FH30" s="928"/>
      <c r="FI30" s="928"/>
      <c r="FJ30" s="928"/>
      <c r="FK30" s="928"/>
      <c r="FL30" s="928"/>
      <c r="FM30" s="928"/>
      <c r="FN30" s="928"/>
      <c r="FO30" s="928"/>
      <c r="FP30" s="928"/>
      <c r="FQ30" s="928"/>
      <c r="FR30" s="928"/>
      <c r="FS30" s="928"/>
      <c r="FT30" s="928"/>
      <c r="FU30" s="928"/>
      <c r="FV30" s="928"/>
      <c r="FW30" s="928"/>
      <c r="FX30" s="928"/>
      <c r="FY30" s="928"/>
      <c r="FZ30" s="928"/>
      <c r="GA30" s="928"/>
      <c r="GB30" s="928"/>
      <c r="GC30" s="928"/>
      <c r="GD30" s="928"/>
      <c r="GE30" s="928"/>
      <c r="GF30" s="928"/>
      <c r="GG30" s="928"/>
      <c r="GH30" s="928"/>
      <c r="GI30" s="928"/>
      <c r="GJ30" s="928"/>
      <c r="GK30" s="928"/>
      <c r="GL30" s="928"/>
      <c r="GM30" s="928"/>
      <c r="GN30" s="928"/>
      <c r="GO30" s="928"/>
      <c r="GP30" s="928"/>
      <c r="GQ30" s="928"/>
      <c r="GR30" s="928"/>
      <c r="GS30" s="928"/>
      <c r="GT30" s="928"/>
      <c r="GU30" s="928"/>
      <c r="GV30" s="928"/>
      <c r="GW30" s="928"/>
      <c r="GX30" s="928"/>
      <c r="GY30" s="928"/>
      <c r="GZ30" s="928"/>
      <c r="HA30" s="928"/>
      <c r="HB30" s="928"/>
      <c r="HC30" s="928"/>
      <c r="HD30" s="928"/>
      <c r="HE30" s="928"/>
      <c r="HF30" s="928"/>
      <c r="HG30" s="928"/>
      <c r="HH30" s="928"/>
      <c r="HI30" s="928"/>
      <c r="HJ30" s="928"/>
      <c r="HK30" s="928"/>
      <c r="HL30" s="928"/>
      <c r="HM30" s="928"/>
      <c r="HN30" s="928"/>
      <c r="HO30" s="928"/>
      <c r="HP30" s="928"/>
      <c r="HQ30" s="928"/>
      <c r="HR30" s="928"/>
      <c r="HS30" s="928"/>
      <c r="HT30" s="928"/>
      <c r="HU30" s="928"/>
      <c r="HV30" s="928"/>
      <c r="HW30" s="928"/>
      <c r="HX30" s="928"/>
      <c r="HY30" s="928"/>
      <c r="HZ30" s="928"/>
      <c r="IA30" s="928"/>
    </row>
    <row r="31" s="929" customFormat="true" ht="40.5" hidden="false" customHeight="true" outlineLevel="0" collapsed="false">
      <c r="A31" s="930" t="n">
        <v>22</v>
      </c>
      <c r="B31" s="930" t="s">
        <v>987</v>
      </c>
      <c r="C31" s="930" t="n">
        <v>96</v>
      </c>
      <c r="D31" s="930" t="n">
        <v>96</v>
      </c>
      <c r="E31" s="930" t="n">
        <v>0</v>
      </c>
      <c r="F31" s="930" t="n">
        <v>0</v>
      </c>
      <c r="G31" s="930" t="n">
        <v>0</v>
      </c>
      <c r="H31" s="930" t="n">
        <v>0</v>
      </c>
      <c r="I31" s="930" t="n">
        <v>0</v>
      </c>
      <c r="J31" s="930" t="n">
        <v>0</v>
      </c>
      <c r="K31" s="930" t="n">
        <v>0</v>
      </c>
      <c r="L31" s="930" t="n">
        <v>0</v>
      </c>
      <c r="M31" s="930" t="n">
        <v>0</v>
      </c>
      <c r="N31" s="930" t="n">
        <v>0</v>
      </c>
      <c r="O31" s="930" t="n">
        <v>0</v>
      </c>
      <c r="P31" s="930" t="n">
        <v>0</v>
      </c>
      <c r="Q31" s="931" t="n">
        <f aca="false">($T$4*(SUM(E31:P31)))</f>
        <v>0</v>
      </c>
      <c r="R31" s="930" t="n">
        <v>0</v>
      </c>
      <c r="S31" s="930" t="n">
        <v>0</v>
      </c>
      <c r="T31" s="930" t="n">
        <v>0</v>
      </c>
      <c r="U31" s="930" t="n">
        <v>0</v>
      </c>
      <c r="V31" s="930" t="n">
        <v>0</v>
      </c>
      <c r="W31" s="930" t="n">
        <v>0</v>
      </c>
      <c r="X31" s="930" t="n">
        <v>0</v>
      </c>
      <c r="Y31" s="930" t="n">
        <v>0</v>
      </c>
      <c r="Z31" s="930" t="n">
        <v>0</v>
      </c>
      <c r="AA31" s="930" t="n">
        <v>0</v>
      </c>
      <c r="AB31" s="930" t="n">
        <v>0</v>
      </c>
      <c r="AC31" s="930" t="n">
        <v>131754</v>
      </c>
      <c r="AD31" s="930" t="str">
        <f aca="false">IFERROR(VLOOKUP(AC31,'Plantilla y Concentrado'!$B$4:$C$677,2,0),"")</f>
        <v>Tamayo Ortiz Victoria Nahomy</v>
      </c>
      <c r="AE31" s="927"/>
      <c r="AF31" s="928"/>
      <c r="AG31" s="928"/>
      <c r="AH31" s="928"/>
      <c r="AI31" s="928"/>
      <c r="AJ31" s="928"/>
      <c r="AK31" s="928"/>
      <c r="AL31" s="928"/>
      <c r="AM31" s="928"/>
      <c r="AN31" s="928"/>
      <c r="AO31" s="928"/>
      <c r="AP31" s="928"/>
      <c r="AQ31" s="928"/>
      <c r="AR31" s="928"/>
      <c r="AS31" s="928"/>
      <c r="AT31" s="928"/>
      <c r="AU31" s="928"/>
      <c r="AV31" s="928"/>
      <c r="AW31" s="928"/>
      <c r="AX31" s="928"/>
      <c r="AY31" s="928"/>
      <c r="AZ31" s="928"/>
      <c r="BA31" s="928"/>
      <c r="BB31" s="928"/>
      <c r="BC31" s="928"/>
      <c r="BD31" s="928"/>
      <c r="BE31" s="928"/>
      <c r="BF31" s="928"/>
      <c r="BG31" s="928"/>
      <c r="BH31" s="928"/>
      <c r="BI31" s="928"/>
      <c r="BJ31" s="928"/>
      <c r="BK31" s="928"/>
      <c r="BL31" s="928"/>
      <c r="BM31" s="928"/>
      <c r="BN31" s="928"/>
      <c r="BO31" s="928"/>
      <c r="BP31" s="928"/>
      <c r="BQ31" s="928"/>
      <c r="BR31" s="928"/>
      <c r="BS31" s="928"/>
      <c r="BT31" s="928"/>
      <c r="BU31" s="928"/>
      <c r="BV31" s="928"/>
      <c r="BW31" s="928"/>
      <c r="BX31" s="928"/>
      <c r="BY31" s="928"/>
      <c r="BZ31" s="928"/>
      <c r="CA31" s="928"/>
      <c r="CB31" s="928"/>
      <c r="CC31" s="928"/>
      <c r="CD31" s="928"/>
      <c r="CE31" s="928"/>
      <c r="CF31" s="928"/>
      <c r="CG31" s="928"/>
      <c r="CH31" s="928"/>
      <c r="CI31" s="928"/>
      <c r="CJ31" s="928"/>
      <c r="CK31" s="928"/>
      <c r="CL31" s="928"/>
      <c r="CM31" s="928"/>
      <c r="CN31" s="928"/>
      <c r="CO31" s="928"/>
      <c r="CP31" s="928"/>
      <c r="CQ31" s="928"/>
      <c r="CR31" s="928"/>
      <c r="CS31" s="928"/>
      <c r="CT31" s="928"/>
      <c r="CU31" s="928"/>
      <c r="CV31" s="928"/>
      <c r="CW31" s="928"/>
      <c r="CX31" s="928"/>
      <c r="CY31" s="928"/>
      <c r="CZ31" s="928"/>
      <c r="DA31" s="928"/>
      <c r="DB31" s="928"/>
      <c r="DC31" s="928"/>
      <c r="DD31" s="928"/>
      <c r="DE31" s="928"/>
      <c r="DF31" s="928"/>
      <c r="DG31" s="928"/>
      <c r="DH31" s="928"/>
      <c r="DI31" s="928"/>
      <c r="DJ31" s="928"/>
      <c r="DK31" s="928"/>
      <c r="DL31" s="928"/>
      <c r="DM31" s="928"/>
      <c r="DN31" s="928"/>
      <c r="DO31" s="928"/>
      <c r="DP31" s="928"/>
      <c r="DQ31" s="928"/>
      <c r="DR31" s="928"/>
      <c r="DS31" s="928"/>
      <c r="DT31" s="928"/>
      <c r="DU31" s="928"/>
      <c r="DV31" s="928"/>
      <c r="DW31" s="928"/>
      <c r="DX31" s="928"/>
      <c r="DY31" s="928"/>
      <c r="DZ31" s="928"/>
      <c r="EA31" s="928"/>
      <c r="EB31" s="928"/>
      <c r="EC31" s="928"/>
      <c r="ED31" s="928"/>
      <c r="EE31" s="928"/>
      <c r="EF31" s="928"/>
      <c r="EG31" s="928"/>
      <c r="EH31" s="928"/>
      <c r="EI31" s="928"/>
      <c r="EJ31" s="928"/>
      <c r="EK31" s="928"/>
      <c r="EL31" s="928"/>
      <c r="EM31" s="928"/>
      <c r="EN31" s="928"/>
      <c r="EO31" s="928"/>
      <c r="EP31" s="928"/>
      <c r="EQ31" s="928"/>
      <c r="ER31" s="928"/>
      <c r="ES31" s="928"/>
      <c r="ET31" s="928"/>
      <c r="EU31" s="928"/>
      <c r="EV31" s="928"/>
      <c r="EW31" s="928"/>
      <c r="EX31" s="928"/>
      <c r="EY31" s="928"/>
      <c r="EZ31" s="928"/>
      <c r="FA31" s="928"/>
      <c r="FB31" s="928"/>
      <c r="FC31" s="928"/>
      <c r="FD31" s="928"/>
      <c r="FE31" s="928"/>
      <c r="FF31" s="928"/>
      <c r="FG31" s="928"/>
      <c r="FH31" s="928"/>
      <c r="FI31" s="928"/>
      <c r="FJ31" s="928"/>
      <c r="FK31" s="928"/>
      <c r="FL31" s="928"/>
      <c r="FM31" s="928"/>
      <c r="FN31" s="928"/>
      <c r="FO31" s="928"/>
      <c r="FP31" s="928"/>
      <c r="FQ31" s="928"/>
      <c r="FR31" s="928"/>
      <c r="FS31" s="928"/>
      <c r="FT31" s="928"/>
      <c r="FU31" s="928"/>
      <c r="FV31" s="928"/>
      <c r="FW31" s="928"/>
      <c r="FX31" s="928"/>
      <c r="FY31" s="928"/>
      <c r="FZ31" s="928"/>
      <c r="GA31" s="928"/>
      <c r="GB31" s="928"/>
      <c r="GC31" s="928"/>
      <c r="GD31" s="928"/>
      <c r="GE31" s="928"/>
      <c r="GF31" s="928"/>
      <c r="GG31" s="928"/>
      <c r="GH31" s="928"/>
      <c r="GI31" s="928"/>
      <c r="GJ31" s="928"/>
      <c r="GK31" s="928"/>
      <c r="GL31" s="928"/>
      <c r="GM31" s="928"/>
      <c r="GN31" s="928"/>
      <c r="GO31" s="928"/>
      <c r="GP31" s="928"/>
      <c r="GQ31" s="928"/>
      <c r="GR31" s="928"/>
      <c r="GS31" s="928"/>
      <c r="GT31" s="928"/>
      <c r="GU31" s="928"/>
      <c r="GV31" s="928"/>
      <c r="GW31" s="928"/>
      <c r="GX31" s="928"/>
      <c r="GY31" s="928"/>
      <c r="GZ31" s="928"/>
      <c r="HA31" s="928"/>
      <c r="HB31" s="928"/>
      <c r="HC31" s="928"/>
      <c r="HD31" s="928"/>
      <c r="HE31" s="928"/>
      <c r="HF31" s="928"/>
      <c r="HG31" s="928"/>
      <c r="HH31" s="928"/>
      <c r="HI31" s="928"/>
      <c r="HJ31" s="928"/>
      <c r="HK31" s="928"/>
      <c r="HL31" s="928"/>
      <c r="HM31" s="928"/>
      <c r="HN31" s="928"/>
      <c r="HO31" s="928"/>
      <c r="HP31" s="928"/>
      <c r="HQ31" s="928"/>
      <c r="HR31" s="928"/>
      <c r="HS31" s="928"/>
      <c r="HT31" s="928"/>
      <c r="HU31" s="928"/>
      <c r="HV31" s="928"/>
      <c r="HW31" s="928"/>
      <c r="HX31" s="928"/>
      <c r="HY31" s="928"/>
      <c r="HZ31" s="928"/>
      <c r="IA31" s="928"/>
    </row>
    <row r="32" s="929" customFormat="true" ht="40.5" hidden="false" customHeight="true" outlineLevel="0" collapsed="false">
      <c r="A32" s="924" t="n">
        <v>23</v>
      </c>
      <c r="B32" s="924" t="s">
        <v>988</v>
      </c>
      <c r="C32" s="924" t="n">
        <v>40</v>
      </c>
      <c r="D32" s="924" t="n">
        <v>40</v>
      </c>
      <c r="E32" s="924" t="n">
        <v>0</v>
      </c>
      <c r="F32" s="924" t="n">
        <v>0</v>
      </c>
      <c r="G32" s="924" t="n">
        <v>0</v>
      </c>
      <c r="H32" s="924" t="n">
        <v>0</v>
      </c>
      <c r="I32" s="924" t="n">
        <v>0</v>
      </c>
      <c r="J32" s="924" t="n">
        <v>0</v>
      </c>
      <c r="K32" s="924" t="n">
        <v>0</v>
      </c>
      <c r="L32" s="924" t="n">
        <v>0</v>
      </c>
      <c r="M32" s="924" t="n">
        <v>0</v>
      </c>
      <c r="N32" s="924" t="n">
        <v>0</v>
      </c>
      <c r="O32" s="924" t="n">
        <v>0</v>
      </c>
      <c r="P32" s="924" t="n">
        <v>0</v>
      </c>
      <c r="Q32" s="925" t="n">
        <f aca="false">($T$4*(SUM(E32:P32)))</f>
        <v>0</v>
      </c>
      <c r="R32" s="924" t="n">
        <v>0</v>
      </c>
      <c r="S32" s="924" t="n">
        <v>0</v>
      </c>
      <c r="T32" s="924" t="n">
        <v>0</v>
      </c>
      <c r="U32" s="924" t="n">
        <v>0</v>
      </c>
      <c r="V32" s="924" t="n">
        <v>0</v>
      </c>
      <c r="W32" s="924" t="n">
        <v>0</v>
      </c>
      <c r="X32" s="924" t="n">
        <v>0</v>
      </c>
      <c r="Y32" s="924" t="n">
        <v>0</v>
      </c>
      <c r="Z32" s="924" t="n">
        <v>0</v>
      </c>
      <c r="AA32" s="924" t="n">
        <v>0</v>
      </c>
      <c r="AB32" s="924" t="n">
        <v>0</v>
      </c>
      <c r="AC32" s="924" t="n">
        <v>131754</v>
      </c>
      <c r="AD32" s="924" t="str">
        <f aca="false">IFERROR(VLOOKUP(AC32,'Plantilla y Concentrado'!$B$4:$C$677,2,0),"")</f>
        <v>Tamayo Ortiz Victoria Nahomy</v>
      </c>
      <c r="AE32" s="927"/>
      <c r="AF32" s="928"/>
      <c r="AG32" s="928"/>
      <c r="AH32" s="928"/>
      <c r="AI32" s="928"/>
      <c r="AJ32" s="928"/>
      <c r="AK32" s="928"/>
      <c r="AL32" s="928"/>
      <c r="AM32" s="928"/>
      <c r="AN32" s="928"/>
      <c r="AO32" s="928"/>
      <c r="AP32" s="928"/>
      <c r="AQ32" s="928"/>
      <c r="AR32" s="928"/>
      <c r="AS32" s="928"/>
      <c r="AT32" s="928"/>
      <c r="AU32" s="932"/>
      <c r="AV32" s="932"/>
      <c r="AW32" s="928"/>
      <c r="AX32" s="928"/>
      <c r="AY32" s="928"/>
      <c r="AZ32" s="928"/>
      <c r="BA32" s="928"/>
      <c r="BB32" s="928"/>
      <c r="BC32" s="928"/>
      <c r="BD32" s="928"/>
      <c r="BE32" s="928"/>
      <c r="BF32" s="928"/>
      <c r="BG32" s="928"/>
      <c r="BH32" s="928"/>
      <c r="BI32" s="928"/>
      <c r="BJ32" s="928"/>
      <c r="BK32" s="928"/>
      <c r="BL32" s="928"/>
      <c r="BM32" s="928"/>
      <c r="BN32" s="928"/>
      <c r="BO32" s="928"/>
      <c r="BP32" s="928"/>
      <c r="BQ32" s="928"/>
      <c r="BR32" s="928"/>
      <c r="BS32" s="928"/>
      <c r="BT32" s="928"/>
      <c r="BU32" s="928"/>
      <c r="BV32" s="928"/>
      <c r="BW32" s="928"/>
      <c r="BX32" s="928"/>
      <c r="BY32" s="928"/>
      <c r="BZ32" s="928"/>
      <c r="CA32" s="928"/>
      <c r="CB32" s="928"/>
      <c r="CC32" s="928"/>
      <c r="CD32" s="928"/>
      <c r="CE32" s="928"/>
      <c r="CF32" s="928"/>
      <c r="CG32" s="928"/>
      <c r="CH32" s="928"/>
      <c r="CI32" s="928"/>
      <c r="CJ32" s="928"/>
      <c r="CK32" s="928"/>
      <c r="CL32" s="928"/>
      <c r="CM32" s="928"/>
      <c r="CN32" s="928"/>
      <c r="CO32" s="928"/>
      <c r="CP32" s="928"/>
      <c r="CQ32" s="928"/>
      <c r="CR32" s="928"/>
      <c r="CS32" s="928"/>
      <c r="CT32" s="928"/>
      <c r="CU32" s="928"/>
      <c r="CV32" s="928"/>
      <c r="CW32" s="928"/>
      <c r="CX32" s="928"/>
      <c r="CY32" s="928"/>
      <c r="CZ32" s="928"/>
      <c r="DA32" s="928"/>
      <c r="DB32" s="928"/>
      <c r="DC32" s="928"/>
      <c r="DD32" s="928"/>
      <c r="DE32" s="928"/>
      <c r="DF32" s="928"/>
      <c r="DG32" s="928"/>
      <c r="DH32" s="928"/>
      <c r="DI32" s="928"/>
      <c r="DJ32" s="928"/>
      <c r="DK32" s="928"/>
      <c r="DL32" s="928"/>
      <c r="DM32" s="928"/>
      <c r="DN32" s="928"/>
      <c r="DO32" s="928"/>
      <c r="DP32" s="928"/>
      <c r="DQ32" s="928"/>
      <c r="DR32" s="928"/>
      <c r="DS32" s="928"/>
      <c r="DT32" s="928"/>
      <c r="DU32" s="928"/>
      <c r="DV32" s="928"/>
      <c r="DW32" s="928"/>
      <c r="DX32" s="928"/>
      <c r="DY32" s="928"/>
      <c r="DZ32" s="928"/>
      <c r="EA32" s="928"/>
      <c r="EB32" s="928"/>
      <c r="EC32" s="928"/>
      <c r="ED32" s="928"/>
      <c r="EE32" s="928"/>
      <c r="EF32" s="928"/>
      <c r="EG32" s="928"/>
      <c r="EH32" s="928"/>
      <c r="EI32" s="928"/>
      <c r="EJ32" s="928"/>
      <c r="EK32" s="928"/>
      <c r="EL32" s="928"/>
      <c r="EM32" s="928"/>
      <c r="EN32" s="928"/>
      <c r="EO32" s="928"/>
      <c r="EP32" s="928"/>
      <c r="EQ32" s="928"/>
      <c r="ER32" s="928"/>
      <c r="ES32" s="928"/>
      <c r="ET32" s="928"/>
      <c r="EU32" s="928"/>
      <c r="EV32" s="928"/>
      <c r="EW32" s="928"/>
      <c r="EX32" s="928"/>
      <c r="EY32" s="928"/>
      <c r="EZ32" s="928"/>
      <c r="FA32" s="928"/>
      <c r="FB32" s="928"/>
      <c r="FC32" s="928"/>
      <c r="FD32" s="928"/>
      <c r="FE32" s="928"/>
      <c r="FF32" s="928"/>
      <c r="FG32" s="928"/>
      <c r="FH32" s="928"/>
      <c r="FI32" s="928"/>
      <c r="FJ32" s="928"/>
      <c r="FK32" s="928"/>
      <c r="FL32" s="928"/>
      <c r="FM32" s="928"/>
      <c r="FN32" s="928"/>
      <c r="FO32" s="928"/>
      <c r="FP32" s="928"/>
      <c r="FQ32" s="928"/>
      <c r="FR32" s="928"/>
      <c r="FS32" s="928"/>
      <c r="FT32" s="928"/>
      <c r="FU32" s="928"/>
      <c r="FV32" s="928"/>
      <c r="FW32" s="928"/>
      <c r="FX32" s="928"/>
      <c r="FY32" s="928"/>
      <c r="FZ32" s="928"/>
      <c r="GA32" s="928"/>
      <c r="GB32" s="928"/>
      <c r="GC32" s="928"/>
      <c r="GD32" s="928"/>
      <c r="GE32" s="928"/>
      <c r="GF32" s="928"/>
      <c r="GG32" s="928"/>
      <c r="GH32" s="928"/>
      <c r="GI32" s="928"/>
      <c r="GJ32" s="928"/>
      <c r="GK32" s="928"/>
      <c r="GL32" s="928"/>
      <c r="GM32" s="928"/>
      <c r="GN32" s="928"/>
      <c r="GO32" s="928"/>
      <c r="GP32" s="928"/>
      <c r="GQ32" s="928"/>
      <c r="GR32" s="928"/>
      <c r="GS32" s="928"/>
      <c r="GT32" s="928"/>
      <c r="GU32" s="928"/>
      <c r="GV32" s="928"/>
      <c r="GW32" s="928"/>
      <c r="GX32" s="928"/>
      <c r="GY32" s="928"/>
      <c r="GZ32" s="928"/>
      <c r="HA32" s="928"/>
      <c r="HB32" s="928"/>
      <c r="HC32" s="928"/>
      <c r="HD32" s="928"/>
      <c r="HE32" s="928"/>
      <c r="HF32" s="928"/>
      <c r="HG32" s="928"/>
      <c r="HH32" s="928"/>
      <c r="HI32" s="928"/>
      <c r="HJ32" s="928"/>
      <c r="HK32" s="928"/>
      <c r="HL32" s="928"/>
      <c r="HM32" s="928"/>
      <c r="HN32" s="928"/>
      <c r="HO32" s="928"/>
      <c r="HP32" s="928"/>
      <c r="HQ32" s="928"/>
      <c r="HR32" s="928"/>
      <c r="HS32" s="928"/>
      <c r="HT32" s="928"/>
      <c r="HU32" s="928"/>
      <c r="HV32" s="928"/>
      <c r="HW32" s="928"/>
      <c r="HX32" s="928"/>
      <c r="HY32" s="928"/>
      <c r="HZ32" s="928"/>
      <c r="IA32" s="928"/>
    </row>
    <row r="33" s="929" customFormat="true" ht="40.5" hidden="false" customHeight="true" outlineLevel="0" collapsed="false">
      <c r="A33" s="930" t="n">
        <v>24</v>
      </c>
      <c r="B33" s="930" t="s">
        <v>989</v>
      </c>
      <c r="C33" s="930" t="n">
        <v>198</v>
      </c>
      <c r="D33" s="930" t="n">
        <v>198</v>
      </c>
      <c r="E33" s="930" t="n">
        <v>0</v>
      </c>
      <c r="F33" s="930" t="n">
        <v>0</v>
      </c>
      <c r="G33" s="930" t="n">
        <v>0</v>
      </c>
      <c r="H33" s="930" t="n">
        <v>0</v>
      </c>
      <c r="I33" s="930" t="n">
        <v>0</v>
      </c>
      <c r="J33" s="930" t="n">
        <v>0</v>
      </c>
      <c r="K33" s="930" t="n">
        <v>0</v>
      </c>
      <c r="L33" s="930" t="n">
        <v>0</v>
      </c>
      <c r="M33" s="930" t="n">
        <v>0</v>
      </c>
      <c r="N33" s="930" t="n">
        <v>0</v>
      </c>
      <c r="O33" s="930" t="n">
        <v>0</v>
      </c>
      <c r="P33" s="930" t="n">
        <v>0</v>
      </c>
      <c r="Q33" s="931" t="n">
        <f aca="false">($T$4*(SUM(E33:P33)))</f>
        <v>0</v>
      </c>
      <c r="R33" s="930" t="n">
        <v>0</v>
      </c>
      <c r="S33" s="930" t="n">
        <v>0</v>
      </c>
      <c r="T33" s="930" t="n">
        <v>0</v>
      </c>
      <c r="U33" s="930" t="n">
        <v>0</v>
      </c>
      <c r="V33" s="930" t="n">
        <v>0</v>
      </c>
      <c r="W33" s="930" t="n">
        <v>0</v>
      </c>
      <c r="X33" s="930" t="n">
        <v>0</v>
      </c>
      <c r="Y33" s="930" t="n">
        <v>0</v>
      </c>
      <c r="Z33" s="930" t="n">
        <v>0</v>
      </c>
      <c r="AA33" s="930" t="n">
        <v>0</v>
      </c>
      <c r="AB33" s="930" t="n">
        <v>0</v>
      </c>
      <c r="AC33" s="930" t="n">
        <v>131754</v>
      </c>
      <c r="AD33" s="930" t="str">
        <f aca="false">IFERROR(VLOOKUP(AC33,'Plantilla y Concentrado'!$B$4:$C$677,2,0),"")</f>
        <v>Tamayo Ortiz Victoria Nahomy</v>
      </c>
      <c r="AE33" s="927"/>
      <c r="AF33" s="928"/>
      <c r="AG33" s="928"/>
      <c r="AH33" s="928"/>
      <c r="AI33" s="928"/>
      <c r="AJ33" s="928"/>
      <c r="AK33" s="928"/>
      <c r="AL33" s="928"/>
      <c r="AM33" s="928"/>
      <c r="AN33" s="928"/>
      <c r="AO33" s="928"/>
      <c r="AP33" s="928"/>
      <c r="AQ33" s="928"/>
      <c r="AR33" s="928"/>
      <c r="AS33" s="928"/>
      <c r="AT33" s="928"/>
      <c r="AU33" s="928"/>
      <c r="AV33" s="928"/>
      <c r="AW33" s="928"/>
      <c r="AX33" s="928"/>
      <c r="AY33" s="928"/>
      <c r="AZ33" s="928"/>
      <c r="BA33" s="928"/>
      <c r="BB33" s="928"/>
      <c r="BC33" s="928"/>
      <c r="BD33" s="928"/>
      <c r="BE33" s="928"/>
      <c r="BF33" s="928"/>
      <c r="BG33" s="928"/>
      <c r="BH33" s="928"/>
      <c r="BI33" s="928"/>
      <c r="BJ33" s="928"/>
      <c r="BK33" s="928"/>
      <c r="BL33" s="928"/>
      <c r="BM33" s="928"/>
      <c r="BN33" s="928"/>
      <c r="BO33" s="928"/>
      <c r="BP33" s="928"/>
      <c r="BQ33" s="928"/>
      <c r="BR33" s="928"/>
      <c r="BS33" s="928"/>
      <c r="BT33" s="928"/>
      <c r="BU33" s="928"/>
      <c r="BV33" s="928"/>
      <c r="BW33" s="928"/>
      <c r="BX33" s="928"/>
      <c r="BY33" s="928"/>
      <c r="BZ33" s="928"/>
      <c r="CA33" s="928"/>
      <c r="CB33" s="928"/>
      <c r="CC33" s="928"/>
      <c r="CD33" s="928"/>
      <c r="CE33" s="928"/>
      <c r="CF33" s="928"/>
      <c r="CG33" s="928"/>
      <c r="CH33" s="928"/>
      <c r="CI33" s="928"/>
      <c r="CJ33" s="928"/>
      <c r="CK33" s="928"/>
      <c r="CL33" s="928"/>
      <c r="CM33" s="928"/>
      <c r="CN33" s="928"/>
      <c r="CO33" s="928"/>
      <c r="CP33" s="928"/>
      <c r="CQ33" s="928"/>
      <c r="CR33" s="928"/>
      <c r="CS33" s="928"/>
      <c r="CT33" s="928"/>
      <c r="CU33" s="928"/>
      <c r="CV33" s="928"/>
      <c r="CW33" s="928"/>
      <c r="CX33" s="928"/>
      <c r="CY33" s="928"/>
      <c r="CZ33" s="928"/>
      <c r="DA33" s="928"/>
      <c r="DB33" s="928"/>
      <c r="DC33" s="928"/>
      <c r="DD33" s="928"/>
      <c r="DE33" s="928"/>
      <c r="DF33" s="928"/>
      <c r="DG33" s="928"/>
      <c r="DH33" s="928"/>
      <c r="DI33" s="928"/>
      <c r="DJ33" s="928"/>
      <c r="DK33" s="928"/>
      <c r="DL33" s="928"/>
      <c r="DM33" s="928"/>
      <c r="DN33" s="928"/>
      <c r="DO33" s="928"/>
      <c r="DP33" s="928"/>
      <c r="DQ33" s="928"/>
      <c r="DR33" s="928"/>
      <c r="DS33" s="928"/>
      <c r="DT33" s="928"/>
      <c r="DU33" s="928"/>
      <c r="DV33" s="928"/>
      <c r="DW33" s="928"/>
      <c r="DX33" s="928"/>
      <c r="DY33" s="928"/>
      <c r="DZ33" s="928"/>
      <c r="EA33" s="928"/>
      <c r="EB33" s="928"/>
      <c r="EC33" s="928"/>
      <c r="ED33" s="928"/>
      <c r="EE33" s="928"/>
      <c r="EF33" s="928"/>
      <c r="EG33" s="928"/>
      <c r="EH33" s="928"/>
      <c r="EI33" s="928"/>
      <c r="EJ33" s="928"/>
      <c r="EK33" s="928"/>
      <c r="EL33" s="928"/>
      <c r="EM33" s="928"/>
      <c r="EN33" s="928"/>
      <c r="EO33" s="928"/>
      <c r="EP33" s="928"/>
      <c r="EQ33" s="928"/>
      <c r="ER33" s="928"/>
      <c r="ES33" s="928"/>
      <c r="ET33" s="928"/>
      <c r="EU33" s="928"/>
      <c r="EV33" s="928"/>
      <c r="EW33" s="928"/>
      <c r="EX33" s="928"/>
      <c r="EY33" s="928"/>
      <c r="EZ33" s="928"/>
      <c r="FA33" s="928"/>
      <c r="FB33" s="928"/>
      <c r="FC33" s="928"/>
      <c r="FD33" s="928"/>
      <c r="FE33" s="928"/>
      <c r="FF33" s="928"/>
      <c r="FG33" s="928"/>
      <c r="FH33" s="928"/>
      <c r="FI33" s="928"/>
      <c r="FJ33" s="928"/>
      <c r="FK33" s="928"/>
      <c r="FL33" s="928"/>
      <c r="FM33" s="928"/>
      <c r="FN33" s="928"/>
      <c r="FO33" s="928"/>
      <c r="FP33" s="928"/>
      <c r="FQ33" s="928"/>
      <c r="FR33" s="928"/>
      <c r="FS33" s="928"/>
      <c r="FT33" s="928"/>
      <c r="FU33" s="928"/>
      <c r="FV33" s="928"/>
      <c r="FW33" s="928"/>
      <c r="FX33" s="928"/>
      <c r="FY33" s="928"/>
      <c r="FZ33" s="928"/>
      <c r="GA33" s="928"/>
      <c r="GB33" s="928"/>
      <c r="GC33" s="928"/>
      <c r="GD33" s="928"/>
      <c r="GE33" s="928"/>
      <c r="GF33" s="928"/>
      <c r="GG33" s="928"/>
      <c r="GH33" s="928"/>
      <c r="GI33" s="928"/>
      <c r="GJ33" s="928"/>
      <c r="GK33" s="928"/>
      <c r="GL33" s="928"/>
      <c r="GM33" s="928"/>
      <c r="GN33" s="928"/>
      <c r="GO33" s="928"/>
      <c r="GP33" s="928"/>
      <c r="GQ33" s="928"/>
      <c r="GR33" s="928"/>
      <c r="GS33" s="928"/>
      <c r="GT33" s="928"/>
      <c r="GU33" s="928"/>
      <c r="GV33" s="928"/>
      <c r="GW33" s="928"/>
      <c r="GX33" s="928"/>
      <c r="GY33" s="928"/>
      <c r="GZ33" s="928"/>
      <c r="HA33" s="928"/>
      <c r="HB33" s="928"/>
      <c r="HC33" s="928"/>
      <c r="HD33" s="928"/>
      <c r="HE33" s="928"/>
      <c r="HF33" s="928"/>
      <c r="HG33" s="928"/>
      <c r="HH33" s="928"/>
      <c r="HI33" s="928"/>
      <c r="HJ33" s="928"/>
      <c r="HK33" s="928"/>
      <c r="HL33" s="928"/>
      <c r="HM33" s="928"/>
      <c r="HN33" s="928"/>
      <c r="HO33" s="928"/>
      <c r="HP33" s="928"/>
      <c r="HQ33" s="928"/>
      <c r="HR33" s="928"/>
      <c r="HS33" s="928"/>
      <c r="HT33" s="928"/>
      <c r="HU33" s="928"/>
      <c r="HV33" s="928"/>
      <c r="HW33" s="928"/>
      <c r="HX33" s="928"/>
      <c r="HY33" s="928"/>
      <c r="HZ33" s="928"/>
      <c r="IA33" s="928"/>
    </row>
    <row r="34" s="929" customFormat="true" ht="40.5" hidden="false" customHeight="true" outlineLevel="0" collapsed="false">
      <c r="A34" s="924" t="n">
        <v>25</v>
      </c>
      <c r="B34" s="924" t="s">
        <v>990</v>
      </c>
      <c r="C34" s="924" t="n">
        <v>72</v>
      </c>
      <c r="D34" s="924" t="n">
        <v>72</v>
      </c>
      <c r="E34" s="924" t="n">
        <v>0</v>
      </c>
      <c r="F34" s="924" t="n">
        <v>0</v>
      </c>
      <c r="G34" s="924" t="n">
        <v>0</v>
      </c>
      <c r="H34" s="924" t="n">
        <v>0</v>
      </c>
      <c r="I34" s="924" t="n">
        <v>0</v>
      </c>
      <c r="J34" s="924" t="n">
        <v>0</v>
      </c>
      <c r="K34" s="924" t="n">
        <v>0</v>
      </c>
      <c r="L34" s="924" t="n">
        <v>0</v>
      </c>
      <c r="M34" s="924" t="n">
        <v>0</v>
      </c>
      <c r="N34" s="924" t="n">
        <v>0</v>
      </c>
      <c r="O34" s="924" t="n">
        <v>0</v>
      </c>
      <c r="P34" s="924" t="n">
        <v>0</v>
      </c>
      <c r="Q34" s="925" t="n">
        <f aca="false">($T$4*(SUM(E34:P34)))</f>
        <v>0</v>
      </c>
      <c r="R34" s="924" t="n">
        <v>0</v>
      </c>
      <c r="S34" s="924" t="n">
        <v>0</v>
      </c>
      <c r="T34" s="924" t="n">
        <v>0</v>
      </c>
      <c r="U34" s="924" t="n">
        <v>0</v>
      </c>
      <c r="V34" s="924" t="n">
        <v>0</v>
      </c>
      <c r="W34" s="924" t="n">
        <v>0</v>
      </c>
      <c r="X34" s="924" t="n">
        <v>0</v>
      </c>
      <c r="Y34" s="924" t="n">
        <v>0</v>
      </c>
      <c r="Z34" s="924" t="n">
        <v>0</v>
      </c>
      <c r="AA34" s="924" t="n">
        <v>0</v>
      </c>
      <c r="AB34" s="924" t="n">
        <v>0</v>
      </c>
      <c r="AC34" s="924" t="n">
        <v>131754</v>
      </c>
      <c r="AD34" s="924" t="str">
        <f aca="false">IFERROR(VLOOKUP(AC34,'Plantilla y Concentrado'!$B$4:$C$677,2,0),"")</f>
        <v>Tamayo Ortiz Victoria Nahomy</v>
      </c>
      <c r="AE34" s="927"/>
      <c r="AF34" s="928"/>
      <c r="AG34" s="928"/>
      <c r="AH34" s="928"/>
      <c r="AI34" s="928"/>
      <c r="AJ34" s="928"/>
      <c r="AK34" s="928"/>
      <c r="AL34" s="928"/>
      <c r="AM34" s="928"/>
      <c r="AN34" s="928"/>
      <c r="AO34" s="928"/>
      <c r="AP34" s="928"/>
      <c r="AQ34" s="928"/>
      <c r="AR34" s="928"/>
      <c r="AS34" s="928"/>
      <c r="AT34" s="928"/>
      <c r="AU34" s="932"/>
      <c r="AV34" s="932"/>
      <c r="AW34" s="928"/>
      <c r="AX34" s="928"/>
      <c r="AY34" s="928"/>
      <c r="AZ34" s="928"/>
      <c r="BA34" s="928"/>
      <c r="BB34" s="928"/>
      <c r="BC34" s="928"/>
      <c r="BD34" s="928"/>
      <c r="BE34" s="928"/>
      <c r="BF34" s="928"/>
      <c r="BG34" s="928"/>
      <c r="BH34" s="928"/>
      <c r="BI34" s="928"/>
      <c r="BJ34" s="928"/>
      <c r="BK34" s="928"/>
      <c r="BL34" s="928"/>
      <c r="BM34" s="928"/>
      <c r="BN34" s="928"/>
      <c r="BO34" s="928"/>
      <c r="BP34" s="928"/>
      <c r="BQ34" s="928"/>
      <c r="BR34" s="928"/>
      <c r="BS34" s="928"/>
      <c r="BT34" s="928"/>
      <c r="BU34" s="928"/>
      <c r="BV34" s="928"/>
      <c r="BW34" s="928"/>
      <c r="BX34" s="928"/>
      <c r="BY34" s="928"/>
      <c r="BZ34" s="928"/>
      <c r="CA34" s="928"/>
      <c r="CB34" s="928"/>
      <c r="CC34" s="928"/>
      <c r="CD34" s="928"/>
      <c r="CE34" s="928"/>
      <c r="CF34" s="928"/>
      <c r="CG34" s="928"/>
      <c r="CH34" s="928"/>
      <c r="CI34" s="928"/>
      <c r="CJ34" s="928"/>
      <c r="CK34" s="928"/>
      <c r="CL34" s="928"/>
      <c r="CM34" s="928"/>
      <c r="CN34" s="928"/>
      <c r="CO34" s="928"/>
      <c r="CP34" s="928"/>
      <c r="CQ34" s="928"/>
      <c r="CR34" s="928"/>
      <c r="CS34" s="928"/>
      <c r="CT34" s="928"/>
      <c r="CU34" s="928"/>
      <c r="CV34" s="928"/>
      <c r="CW34" s="928"/>
      <c r="CX34" s="928"/>
      <c r="CY34" s="928"/>
      <c r="CZ34" s="928"/>
      <c r="DA34" s="928"/>
      <c r="DB34" s="928"/>
      <c r="DC34" s="928"/>
      <c r="DD34" s="928"/>
      <c r="DE34" s="928"/>
      <c r="DF34" s="928"/>
      <c r="DG34" s="928"/>
      <c r="DH34" s="928"/>
      <c r="DI34" s="928"/>
      <c r="DJ34" s="928"/>
      <c r="DK34" s="928"/>
      <c r="DL34" s="928"/>
      <c r="DM34" s="928"/>
      <c r="DN34" s="928"/>
      <c r="DO34" s="928"/>
      <c r="DP34" s="928"/>
      <c r="DQ34" s="928"/>
      <c r="DR34" s="928"/>
      <c r="DS34" s="928"/>
      <c r="DT34" s="928"/>
      <c r="DU34" s="928"/>
      <c r="DV34" s="928"/>
      <c r="DW34" s="928"/>
      <c r="DX34" s="928"/>
      <c r="DY34" s="928"/>
      <c r="DZ34" s="928"/>
      <c r="EA34" s="928"/>
      <c r="EB34" s="928"/>
      <c r="EC34" s="928"/>
      <c r="ED34" s="928"/>
      <c r="EE34" s="928"/>
      <c r="EF34" s="928"/>
      <c r="EG34" s="928"/>
      <c r="EH34" s="928"/>
      <c r="EI34" s="928"/>
      <c r="EJ34" s="928"/>
      <c r="EK34" s="928"/>
      <c r="EL34" s="928"/>
      <c r="EM34" s="928"/>
      <c r="EN34" s="928"/>
      <c r="EO34" s="928"/>
      <c r="EP34" s="928"/>
      <c r="EQ34" s="928"/>
      <c r="ER34" s="928"/>
      <c r="ES34" s="928"/>
      <c r="ET34" s="928"/>
      <c r="EU34" s="928"/>
      <c r="EV34" s="928"/>
      <c r="EW34" s="928"/>
      <c r="EX34" s="928"/>
      <c r="EY34" s="928"/>
      <c r="EZ34" s="928"/>
      <c r="FA34" s="928"/>
      <c r="FB34" s="928"/>
      <c r="FC34" s="928"/>
      <c r="FD34" s="928"/>
      <c r="FE34" s="928"/>
      <c r="FF34" s="928"/>
      <c r="FG34" s="928"/>
      <c r="FH34" s="928"/>
      <c r="FI34" s="928"/>
      <c r="FJ34" s="928"/>
      <c r="FK34" s="928"/>
      <c r="FL34" s="928"/>
      <c r="FM34" s="928"/>
      <c r="FN34" s="928"/>
      <c r="FO34" s="928"/>
      <c r="FP34" s="928"/>
      <c r="FQ34" s="928"/>
      <c r="FR34" s="928"/>
      <c r="FS34" s="928"/>
      <c r="FT34" s="928"/>
      <c r="FU34" s="928"/>
      <c r="FV34" s="928"/>
      <c r="FW34" s="928"/>
      <c r="FX34" s="928"/>
      <c r="FY34" s="928"/>
      <c r="FZ34" s="928"/>
      <c r="GA34" s="928"/>
      <c r="GB34" s="928"/>
      <c r="GC34" s="928"/>
      <c r="GD34" s="928"/>
      <c r="GE34" s="928"/>
      <c r="GF34" s="928"/>
      <c r="GG34" s="928"/>
      <c r="GH34" s="928"/>
      <c r="GI34" s="928"/>
      <c r="GJ34" s="928"/>
      <c r="GK34" s="928"/>
      <c r="GL34" s="928"/>
      <c r="GM34" s="928"/>
      <c r="GN34" s="928"/>
      <c r="GO34" s="928"/>
      <c r="GP34" s="928"/>
      <c r="GQ34" s="928"/>
      <c r="GR34" s="928"/>
      <c r="GS34" s="928"/>
      <c r="GT34" s="928"/>
      <c r="GU34" s="928"/>
      <c r="GV34" s="928"/>
      <c r="GW34" s="928"/>
      <c r="GX34" s="928"/>
      <c r="GY34" s="928"/>
      <c r="GZ34" s="928"/>
      <c r="HA34" s="928"/>
      <c r="HB34" s="928"/>
      <c r="HC34" s="928"/>
      <c r="HD34" s="928"/>
      <c r="HE34" s="928"/>
      <c r="HF34" s="928"/>
      <c r="HG34" s="928"/>
      <c r="HH34" s="928"/>
      <c r="HI34" s="928"/>
      <c r="HJ34" s="928"/>
      <c r="HK34" s="928"/>
      <c r="HL34" s="928"/>
      <c r="HM34" s="928"/>
      <c r="HN34" s="928"/>
      <c r="HO34" s="928"/>
      <c r="HP34" s="928"/>
      <c r="HQ34" s="928"/>
      <c r="HR34" s="928"/>
      <c r="HS34" s="928"/>
      <c r="HT34" s="928"/>
      <c r="HU34" s="928"/>
      <c r="HV34" s="928"/>
      <c r="HW34" s="928"/>
      <c r="HX34" s="928"/>
      <c r="HY34" s="928"/>
      <c r="HZ34" s="928"/>
      <c r="IA34" s="928"/>
    </row>
    <row r="35" s="929" customFormat="true" ht="40.5" hidden="false" customHeight="true" outlineLevel="0" collapsed="false">
      <c r="A35" s="930" t="n">
        <v>26</v>
      </c>
      <c r="B35" s="930" t="s">
        <v>991</v>
      </c>
      <c r="C35" s="930" t="n">
        <v>138</v>
      </c>
      <c r="D35" s="930" t="n">
        <v>138</v>
      </c>
      <c r="E35" s="930" t="n">
        <v>0</v>
      </c>
      <c r="F35" s="930" t="n">
        <v>0</v>
      </c>
      <c r="G35" s="930" t="n">
        <v>1</v>
      </c>
      <c r="H35" s="930" t="n">
        <v>0</v>
      </c>
      <c r="I35" s="930" t="n">
        <v>0</v>
      </c>
      <c r="J35" s="930" t="n">
        <v>0</v>
      </c>
      <c r="K35" s="930" t="n">
        <v>0</v>
      </c>
      <c r="L35" s="930" t="n">
        <v>0</v>
      </c>
      <c r="M35" s="930" t="n">
        <v>0</v>
      </c>
      <c r="N35" s="930" t="n">
        <v>0</v>
      </c>
      <c r="O35" s="930" t="n">
        <v>0</v>
      </c>
      <c r="P35" s="930" t="n">
        <v>0</v>
      </c>
      <c r="Q35" s="931" t="n">
        <f aca="false">($T$4*(SUM(E35:P35)))</f>
        <v>263</v>
      </c>
      <c r="R35" s="930" t="n">
        <v>0</v>
      </c>
      <c r="S35" s="930" t="n">
        <v>0</v>
      </c>
      <c r="T35" s="930" t="n">
        <v>0</v>
      </c>
      <c r="U35" s="930" t="n">
        <v>0</v>
      </c>
      <c r="V35" s="930" t="n">
        <v>0</v>
      </c>
      <c r="W35" s="930" t="n">
        <v>0</v>
      </c>
      <c r="X35" s="930" t="n">
        <v>0</v>
      </c>
      <c r="Y35" s="930" t="n">
        <v>0</v>
      </c>
      <c r="Z35" s="930" t="n">
        <v>0</v>
      </c>
      <c r="AA35" s="930" t="n">
        <v>0</v>
      </c>
      <c r="AB35" s="930" t="n">
        <v>0</v>
      </c>
      <c r="AC35" s="930" t="n">
        <v>149039</v>
      </c>
      <c r="AD35" s="930" t="str">
        <f aca="false">IFERROR(VLOOKUP(AC35,'Plantilla y Concentrado'!$B$4:$C$677,2,0),"")</f>
        <v>Californias Almaraz Berenice</v>
      </c>
      <c r="AE35" s="927"/>
      <c r="AF35" s="928"/>
      <c r="AG35" s="928"/>
      <c r="AH35" s="928"/>
      <c r="AI35" s="928"/>
      <c r="AJ35" s="928"/>
      <c r="AK35" s="928"/>
      <c r="AL35" s="928"/>
      <c r="AM35" s="928"/>
      <c r="AN35" s="928"/>
      <c r="AO35" s="928"/>
      <c r="AP35" s="928"/>
      <c r="AQ35" s="928"/>
      <c r="AR35" s="928"/>
      <c r="AS35" s="928"/>
      <c r="AT35" s="928"/>
      <c r="AU35" s="928"/>
      <c r="AV35" s="928"/>
      <c r="AW35" s="928"/>
      <c r="AX35" s="928"/>
      <c r="AY35" s="928"/>
      <c r="AZ35" s="928"/>
      <c r="BA35" s="928"/>
      <c r="BB35" s="928"/>
      <c r="BC35" s="928"/>
      <c r="BD35" s="928"/>
      <c r="BE35" s="928"/>
      <c r="BF35" s="928"/>
      <c r="BG35" s="928"/>
      <c r="BH35" s="928"/>
      <c r="BI35" s="928"/>
      <c r="BJ35" s="928"/>
      <c r="BK35" s="928"/>
      <c r="BL35" s="928"/>
      <c r="BM35" s="928"/>
      <c r="BN35" s="928"/>
      <c r="BO35" s="928"/>
      <c r="BP35" s="928"/>
      <c r="BQ35" s="928"/>
      <c r="BR35" s="928"/>
      <c r="BS35" s="928"/>
      <c r="BT35" s="928"/>
      <c r="BU35" s="928"/>
      <c r="BV35" s="928"/>
      <c r="BW35" s="928"/>
      <c r="BX35" s="928"/>
      <c r="BY35" s="928"/>
      <c r="BZ35" s="928"/>
      <c r="CA35" s="928"/>
      <c r="CB35" s="928"/>
      <c r="CC35" s="928"/>
      <c r="CD35" s="928"/>
      <c r="CE35" s="928"/>
      <c r="CF35" s="928"/>
      <c r="CG35" s="928"/>
      <c r="CH35" s="928"/>
      <c r="CI35" s="928"/>
      <c r="CJ35" s="928"/>
      <c r="CK35" s="928"/>
      <c r="CL35" s="928"/>
      <c r="CM35" s="928"/>
      <c r="CN35" s="928"/>
      <c r="CO35" s="928"/>
      <c r="CP35" s="928"/>
      <c r="CQ35" s="928"/>
      <c r="CR35" s="928"/>
      <c r="CS35" s="928"/>
      <c r="CT35" s="928"/>
      <c r="CU35" s="928"/>
      <c r="CV35" s="928"/>
      <c r="CW35" s="928"/>
      <c r="CX35" s="928"/>
      <c r="CY35" s="928"/>
      <c r="CZ35" s="928"/>
      <c r="DA35" s="928"/>
      <c r="DB35" s="928"/>
      <c r="DC35" s="928"/>
      <c r="DD35" s="928"/>
      <c r="DE35" s="928"/>
      <c r="DF35" s="928"/>
      <c r="DG35" s="928"/>
      <c r="DH35" s="928"/>
      <c r="DI35" s="928"/>
      <c r="DJ35" s="928"/>
      <c r="DK35" s="928"/>
      <c r="DL35" s="928"/>
      <c r="DM35" s="928"/>
      <c r="DN35" s="928"/>
      <c r="DO35" s="928"/>
      <c r="DP35" s="928"/>
      <c r="DQ35" s="928"/>
      <c r="DR35" s="928"/>
      <c r="DS35" s="928"/>
      <c r="DT35" s="928"/>
      <c r="DU35" s="928"/>
      <c r="DV35" s="928"/>
      <c r="DW35" s="928"/>
      <c r="DX35" s="928"/>
      <c r="DY35" s="928"/>
      <c r="DZ35" s="928"/>
      <c r="EA35" s="928"/>
      <c r="EB35" s="928"/>
      <c r="EC35" s="928"/>
      <c r="ED35" s="928"/>
      <c r="EE35" s="928"/>
      <c r="EF35" s="928"/>
      <c r="EG35" s="928"/>
      <c r="EH35" s="928"/>
      <c r="EI35" s="928"/>
      <c r="EJ35" s="928"/>
      <c r="EK35" s="928"/>
      <c r="EL35" s="928"/>
      <c r="EM35" s="928"/>
      <c r="EN35" s="928"/>
      <c r="EO35" s="928"/>
      <c r="EP35" s="928"/>
      <c r="EQ35" s="928"/>
      <c r="ER35" s="928"/>
      <c r="ES35" s="928"/>
      <c r="ET35" s="928"/>
      <c r="EU35" s="928"/>
      <c r="EV35" s="928"/>
      <c r="EW35" s="928"/>
      <c r="EX35" s="928"/>
      <c r="EY35" s="928"/>
      <c r="EZ35" s="928"/>
      <c r="FA35" s="928"/>
      <c r="FB35" s="928"/>
      <c r="FC35" s="928"/>
      <c r="FD35" s="928"/>
      <c r="FE35" s="928"/>
      <c r="FF35" s="928"/>
      <c r="FG35" s="928"/>
      <c r="FH35" s="928"/>
      <c r="FI35" s="928"/>
      <c r="FJ35" s="928"/>
      <c r="FK35" s="928"/>
      <c r="FL35" s="928"/>
      <c r="FM35" s="928"/>
      <c r="FN35" s="928"/>
      <c r="FO35" s="928"/>
      <c r="FP35" s="928"/>
      <c r="FQ35" s="928"/>
      <c r="FR35" s="928"/>
      <c r="FS35" s="928"/>
      <c r="FT35" s="928"/>
      <c r="FU35" s="928"/>
      <c r="FV35" s="928"/>
      <c r="FW35" s="928"/>
      <c r="FX35" s="928"/>
      <c r="FY35" s="928"/>
      <c r="FZ35" s="928"/>
      <c r="GA35" s="928"/>
      <c r="GB35" s="928"/>
      <c r="GC35" s="928"/>
      <c r="GD35" s="928"/>
      <c r="GE35" s="928"/>
      <c r="GF35" s="928"/>
      <c r="GG35" s="928"/>
      <c r="GH35" s="928"/>
      <c r="GI35" s="928"/>
      <c r="GJ35" s="928"/>
      <c r="GK35" s="928"/>
      <c r="GL35" s="928"/>
      <c r="GM35" s="928"/>
      <c r="GN35" s="928"/>
      <c r="GO35" s="928"/>
      <c r="GP35" s="928"/>
      <c r="GQ35" s="928"/>
      <c r="GR35" s="928"/>
      <c r="GS35" s="928"/>
      <c r="GT35" s="928"/>
      <c r="GU35" s="928"/>
      <c r="GV35" s="928"/>
      <c r="GW35" s="928"/>
      <c r="GX35" s="928"/>
      <c r="GY35" s="928"/>
      <c r="GZ35" s="928"/>
      <c r="HA35" s="928"/>
      <c r="HB35" s="928"/>
      <c r="HC35" s="928"/>
      <c r="HD35" s="928"/>
      <c r="HE35" s="928"/>
      <c r="HF35" s="928"/>
      <c r="HG35" s="928"/>
      <c r="HH35" s="928"/>
      <c r="HI35" s="928"/>
      <c r="HJ35" s="928"/>
      <c r="HK35" s="928"/>
      <c r="HL35" s="928"/>
      <c r="HM35" s="928"/>
      <c r="HN35" s="928"/>
      <c r="HO35" s="928"/>
      <c r="HP35" s="928"/>
      <c r="HQ35" s="928"/>
      <c r="HR35" s="928"/>
      <c r="HS35" s="928"/>
      <c r="HT35" s="928"/>
      <c r="HU35" s="928"/>
      <c r="HV35" s="928"/>
      <c r="HW35" s="928"/>
      <c r="HX35" s="928"/>
      <c r="HY35" s="928"/>
      <c r="HZ35" s="928"/>
      <c r="IA35" s="928"/>
    </row>
    <row r="36" s="929" customFormat="true" ht="40.5" hidden="false" customHeight="true" outlineLevel="0" collapsed="false">
      <c r="A36" s="924" t="n">
        <v>27</v>
      </c>
      <c r="B36" s="924" t="s">
        <v>992</v>
      </c>
      <c r="C36" s="924" t="n">
        <v>60</v>
      </c>
      <c r="D36" s="924" t="n">
        <v>60</v>
      </c>
      <c r="E36" s="924" t="n">
        <v>0</v>
      </c>
      <c r="F36" s="924" t="n">
        <v>0</v>
      </c>
      <c r="G36" s="924" t="n">
        <v>0</v>
      </c>
      <c r="H36" s="924" t="n">
        <v>0</v>
      </c>
      <c r="I36" s="924" t="n">
        <v>0</v>
      </c>
      <c r="J36" s="924" t="n">
        <v>0</v>
      </c>
      <c r="K36" s="924" t="n">
        <v>0</v>
      </c>
      <c r="L36" s="924" t="n">
        <v>0</v>
      </c>
      <c r="M36" s="924" t="n">
        <v>0</v>
      </c>
      <c r="N36" s="924" t="n">
        <v>0</v>
      </c>
      <c r="O36" s="924" t="n">
        <v>0</v>
      </c>
      <c r="P36" s="924" t="n">
        <v>0</v>
      </c>
      <c r="Q36" s="925" t="n">
        <f aca="false">($T$4*(SUM(E36:P36)))</f>
        <v>0</v>
      </c>
      <c r="R36" s="924" t="n">
        <v>0</v>
      </c>
      <c r="S36" s="924" t="n">
        <v>0</v>
      </c>
      <c r="T36" s="924" t="n">
        <v>0</v>
      </c>
      <c r="U36" s="924" t="n">
        <v>0</v>
      </c>
      <c r="V36" s="924" t="n">
        <v>0</v>
      </c>
      <c r="W36" s="924" t="n">
        <v>0</v>
      </c>
      <c r="X36" s="924" t="n">
        <v>0</v>
      </c>
      <c r="Y36" s="924" t="n">
        <v>0</v>
      </c>
      <c r="Z36" s="924" t="n">
        <v>0</v>
      </c>
      <c r="AA36" s="924" t="n">
        <v>0</v>
      </c>
      <c r="AB36" s="924" t="n">
        <v>0</v>
      </c>
      <c r="AC36" s="924" t="n">
        <v>149039</v>
      </c>
      <c r="AD36" s="924" t="str">
        <f aca="false">IFERROR(VLOOKUP(AC36,'Plantilla y Concentrado'!$B$4:$C$677,2,0),"")</f>
        <v>Californias Almaraz Berenice</v>
      </c>
      <c r="AE36" s="927"/>
      <c r="AF36" s="928"/>
      <c r="AG36" s="928"/>
      <c r="AH36" s="928"/>
      <c r="AI36" s="928"/>
      <c r="AJ36" s="928"/>
      <c r="AK36" s="928"/>
      <c r="AL36" s="928"/>
      <c r="AM36" s="928"/>
      <c r="AN36" s="928"/>
      <c r="AO36" s="928"/>
      <c r="AP36" s="928"/>
      <c r="AQ36" s="928"/>
      <c r="AR36" s="928"/>
      <c r="AS36" s="928"/>
      <c r="AT36" s="928"/>
      <c r="AU36" s="932"/>
      <c r="AV36" s="932"/>
      <c r="AW36" s="928"/>
      <c r="AX36" s="928"/>
      <c r="AY36" s="928"/>
      <c r="AZ36" s="928"/>
      <c r="BA36" s="928"/>
      <c r="BB36" s="928"/>
      <c r="BC36" s="928"/>
      <c r="BD36" s="928"/>
      <c r="BE36" s="928"/>
      <c r="BF36" s="928"/>
      <c r="BG36" s="928"/>
      <c r="BH36" s="928"/>
      <c r="BI36" s="928"/>
      <c r="BJ36" s="928"/>
      <c r="BK36" s="928"/>
      <c r="BL36" s="928"/>
      <c r="BM36" s="928"/>
      <c r="BN36" s="928"/>
      <c r="BO36" s="928"/>
      <c r="BP36" s="928"/>
      <c r="BQ36" s="928"/>
      <c r="BR36" s="928"/>
      <c r="BS36" s="928"/>
      <c r="BT36" s="928"/>
      <c r="BU36" s="928"/>
      <c r="BV36" s="928"/>
      <c r="BW36" s="928"/>
      <c r="BX36" s="928"/>
      <c r="BY36" s="928"/>
      <c r="BZ36" s="928"/>
      <c r="CA36" s="928"/>
      <c r="CB36" s="928"/>
      <c r="CC36" s="928"/>
      <c r="CD36" s="928"/>
      <c r="CE36" s="928"/>
      <c r="CF36" s="928"/>
      <c r="CG36" s="928"/>
      <c r="CH36" s="928"/>
      <c r="CI36" s="928"/>
      <c r="CJ36" s="928"/>
      <c r="CK36" s="928"/>
      <c r="CL36" s="928"/>
      <c r="CM36" s="928"/>
      <c r="CN36" s="928"/>
      <c r="CO36" s="928"/>
      <c r="CP36" s="928"/>
      <c r="CQ36" s="928"/>
      <c r="CR36" s="928"/>
      <c r="CS36" s="928"/>
      <c r="CT36" s="928"/>
      <c r="CU36" s="928"/>
      <c r="CV36" s="928"/>
      <c r="CW36" s="928"/>
      <c r="CX36" s="928"/>
      <c r="CY36" s="928"/>
      <c r="CZ36" s="928"/>
      <c r="DA36" s="928"/>
      <c r="DB36" s="928"/>
      <c r="DC36" s="928"/>
      <c r="DD36" s="928"/>
      <c r="DE36" s="928"/>
      <c r="DF36" s="928"/>
      <c r="DG36" s="928"/>
      <c r="DH36" s="928"/>
      <c r="DI36" s="928"/>
      <c r="DJ36" s="928"/>
      <c r="DK36" s="928"/>
      <c r="DL36" s="928"/>
      <c r="DM36" s="928"/>
      <c r="DN36" s="928"/>
      <c r="DO36" s="928"/>
      <c r="DP36" s="928"/>
      <c r="DQ36" s="928"/>
      <c r="DR36" s="928"/>
      <c r="DS36" s="928"/>
      <c r="DT36" s="928"/>
      <c r="DU36" s="928"/>
      <c r="DV36" s="928"/>
      <c r="DW36" s="928"/>
      <c r="DX36" s="928"/>
      <c r="DY36" s="928"/>
      <c r="DZ36" s="928"/>
      <c r="EA36" s="928"/>
      <c r="EB36" s="928"/>
      <c r="EC36" s="928"/>
      <c r="ED36" s="928"/>
      <c r="EE36" s="928"/>
      <c r="EF36" s="928"/>
      <c r="EG36" s="928"/>
      <c r="EH36" s="928"/>
      <c r="EI36" s="928"/>
      <c r="EJ36" s="928"/>
      <c r="EK36" s="928"/>
      <c r="EL36" s="928"/>
      <c r="EM36" s="928"/>
      <c r="EN36" s="928"/>
      <c r="EO36" s="928"/>
      <c r="EP36" s="928"/>
      <c r="EQ36" s="928"/>
      <c r="ER36" s="928"/>
      <c r="ES36" s="928"/>
      <c r="ET36" s="928"/>
      <c r="EU36" s="928"/>
      <c r="EV36" s="928"/>
      <c r="EW36" s="928"/>
      <c r="EX36" s="928"/>
      <c r="EY36" s="928"/>
      <c r="EZ36" s="928"/>
      <c r="FA36" s="928"/>
      <c r="FB36" s="928"/>
      <c r="FC36" s="928"/>
      <c r="FD36" s="928"/>
      <c r="FE36" s="928"/>
      <c r="FF36" s="928"/>
      <c r="FG36" s="928"/>
      <c r="FH36" s="928"/>
      <c r="FI36" s="928"/>
      <c r="FJ36" s="928"/>
      <c r="FK36" s="928"/>
      <c r="FL36" s="928"/>
      <c r="FM36" s="928"/>
      <c r="FN36" s="928"/>
      <c r="FO36" s="928"/>
      <c r="FP36" s="928"/>
      <c r="FQ36" s="928"/>
      <c r="FR36" s="928"/>
      <c r="FS36" s="928"/>
      <c r="FT36" s="928"/>
      <c r="FU36" s="928"/>
      <c r="FV36" s="928"/>
      <c r="FW36" s="928"/>
      <c r="FX36" s="928"/>
      <c r="FY36" s="928"/>
      <c r="FZ36" s="928"/>
      <c r="GA36" s="928"/>
      <c r="GB36" s="928"/>
      <c r="GC36" s="928"/>
      <c r="GD36" s="928"/>
      <c r="GE36" s="928"/>
      <c r="GF36" s="928"/>
      <c r="GG36" s="928"/>
      <c r="GH36" s="928"/>
      <c r="GI36" s="928"/>
      <c r="GJ36" s="928"/>
      <c r="GK36" s="928"/>
      <c r="GL36" s="928"/>
      <c r="GM36" s="928"/>
      <c r="GN36" s="928"/>
      <c r="GO36" s="928"/>
      <c r="GP36" s="928"/>
      <c r="GQ36" s="928"/>
      <c r="GR36" s="928"/>
      <c r="GS36" s="928"/>
      <c r="GT36" s="928"/>
      <c r="GU36" s="928"/>
      <c r="GV36" s="928"/>
      <c r="GW36" s="928"/>
      <c r="GX36" s="928"/>
      <c r="GY36" s="928"/>
      <c r="GZ36" s="928"/>
      <c r="HA36" s="928"/>
      <c r="HB36" s="928"/>
      <c r="HC36" s="928"/>
      <c r="HD36" s="928"/>
      <c r="HE36" s="928"/>
      <c r="HF36" s="928"/>
      <c r="HG36" s="928"/>
      <c r="HH36" s="928"/>
      <c r="HI36" s="928"/>
      <c r="HJ36" s="928"/>
      <c r="HK36" s="928"/>
      <c r="HL36" s="928"/>
      <c r="HM36" s="928"/>
      <c r="HN36" s="928"/>
      <c r="HO36" s="928"/>
      <c r="HP36" s="928"/>
      <c r="HQ36" s="928"/>
      <c r="HR36" s="928"/>
      <c r="HS36" s="928"/>
      <c r="HT36" s="928"/>
      <c r="HU36" s="928"/>
      <c r="HV36" s="928"/>
      <c r="HW36" s="928"/>
      <c r="HX36" s="928"/>
      <c r="HY36" s="928"/>
      <c r="HZ36" s="928"/>
      <c r="IA36" s="928"/>
    </row>
    <row r="37" s="929" customFormat="true" ht="40.5" hidden="false" customHeight="true" outlineLevel="0" collapsed="false">
      <c r="A37" s="930" t="n">
        <v>28</v>
      </c>
      <c r="B37" s="930" t="s">
        <v>993</v>
      </c>
      <c r="C37" s="930" t="n">
        <v>72</v>
      </c>
      <c r="D37" s="930" t="n">
        <v>72</v>
      </c>
      <c r="E37" s="930" t="n">
        <v>0</v>
      </c>
      <c r="F37" s="930" t="n">
        <v>0</v>
      </c>
      <c r="G37" s="930" t="n">
        <v>0</v>
      </c>
      <c r="H37" s="930" t="n">
        <v>0</v>
      </c>
      <c r="I37" s="930" t="n">
        <v>0</v>
      </c>
      <c r="J37" s="930" t="n">
        <v>0</v>
      </c>
      <c r="K37" s="930" t="n">
        <v>0</v>
      </c>
      <c r="L37" s="930" t="n">
        <v>0</v>
      </c>
      <c r="M37" s="930" t="n">
        <v>0</v>
      </c>
      <c r="N37" s="930" t="n">
        <v>0</v>
      </c>
      <c r="O37" s="930" t="n">
        <v>0</v>
      </c>
      <c r="P37" s="930" t="n">
        <v>0</v>
      </c>
      <c r="Q37" s="931" t="n">
        <f aca="false">($T$4*(SUM(E37:P37)))</f>
        <v>0</v>
      </c>
      <c r="R37" s="930" t="n">
        <v>0</v>
      </c>
      <c r="S37" s="930" t="n">
        <v>0</v>
      </c>
      <c r="T37" s="930" t="n">
        <v>0</v>
      </c>
      <c r="U37" s="930" t="n">
        <v>0</v>
      </c>
      <c r="V37" s="930" t="n">
        <v>0</v>
      </c>
      <c r="W37" s="930" t="n">
        <v>0</v>
      </c>
      <c r="X37" s="930" t="n">
        <v>0</v>
      </c>
      <c r="Y37" s="930" t="n">
        <v>0</v>
      </c>
      <c r="Z37" s="930" t="n">
        <v>0</v>
      </c>
      <c r="AA37" s="930" t="n">
        <v>0</v>
      </c>
      <c r="AB37" s="930" t="n">
        <v>0</v>
      </c>
      <c r="AC37" s="930" t="n">
        <v>149039</v>
      </c>
      <c r="AD37" s="930" t="str">
        <f aca="false">IFERROR(VLOOKUP(AC37,'Plantilla y Concentrado'!$B$4:$C$677,2,0),"")</f>
        <v>Californias Almaraz Berenice</v>
      </c>
      <c r="AE37" s="927"/>
      <c r="AF37" s="928"/>
      <c r="AG37" s="928"/>
      <c r="AH37" s="928"/>
      <c r="AI37" s="928"/>
      <c r="AJ37" s="928"/>
      <c r="AK37" s="928"/>
      <c r="AL37" s="928"/>
      <c r="AM37" s="928"/>
      <c r="AN37" s="928"/>
      <c r="AO37" s="928"/>
      <c r="AP37" s="928"/>
      <c r="AQ37" s="928"/>
      <c r="AR37" s="928"/>
      <c r="AS37" s="928"/>
      <c r="AT37" s="928"/>
      <c r="AU37" s="928"/>
      <c r="AV37" s="928"/>
      <c r="AW37" s="928"/>
      <c r="AX37" s="928"/>
      <c r="AY37" s="928"/>
      <c r="AZ37" s="928"/>
      <c r="BA37" s="928"/>
      <c r="BB37" s="928"/>
      <c r="BC37" s="928"/>
      <c r="BD37" s="928"/>
      <c r="BE37" s="928"/>
      <c r="BF37" s="928"/>
      <c r="BG37" s="928"/>
      <c r="BH37" s="928"/>
      <c r="BI37" s="928"/>
      <c r="BJ37" s="928"/>
      <c r="BK37" s="928"/>
      <c r="BL37" s="928"/>
      <c r="BM37" s="928"/>
      <c r="BN37" s="928"/>
      <c r="BO37" s="928"/>
      <c r="BP37" s="928"/>
      <c r="BQ37" s="928"/>
      <c r="BR37" s="928"/>
      <c r="BS37" s="928"/>
      <c r="BT37" s="928"/>
      <c r="BU37" s="928"/>
      <c r="BV37" s="928"/>
      <c r="BW37" s="928"/>
      <c r="BX37" s="928"/>
      <c r="BY37" s="928"/>
      <c r="BZ37" s="928"/>
      <c r="CA37" s="928"/>
      <c r="CB37" s="928"/>
      <c r="CC37" s="928"/>
      <c r="CD37" s="928"/>
      <c r="CE37" s="928"/>
      <c r="CF37" s="928"/>
      <c r="CG37" s="928"/>
      <c r="CH37" s="928"/>
      <c r="CI37" s="928"/>
      <c r="CJ37" s="928"/>
      <c r="CK37" s="928"/>
      <c r="CL37" s="928"/>
      <c r="CM37" s="928"/>
      <c r="CN37" s="928"/>
      <c r="CO37" s="928"/>
      <c r="CP37" s="928"/>
      <c r="CQ37" s="928"/>
      <c r="CR37" s="928"/>
      <c r="CS37" s="928"/>
      <c r="CT37" s="928"/>
      <c r="CU37" s="928"/>
      <c r="CV37" s="928"/>
      <c r="CW37" s="928"/>
      <c r="CX37" s="928"/>
      <c r="CY37" s="928"/>
      <c r="CZ37" s="928"/>
      <c r="DA37" s="928"/>
      <c r="DB37" s="928"/>
      <c r="DC37" s="928"/>
      <c r="DD37" s="928"/>
      <c r="DE37" s="928"/>
      <c r="DF37" s="928"/>
      <c r="DG37" s="928"/>
      <c r="DH37" s="928"/>
      <c r="DI37" s="928"/>
      <c r="DJ37" s="928"/>
      <c r="DK37" s="928"/>
      <c r="DL37" s="928"/>
      <c r="DM37" s="928"/>
      <c r="DN37" s="928"/>
      <c r="DO37" s="928"/>
      <c r="DP37" s="928"/>
      <c r="DQ37" s="928"/>
      <c r="DR37" s="928"/>
      <c r="DS37" s="928"/>
      <c r="DT37" s="928"/>
      <c r="DU37" s="928"/>
      <c r="DV37" s="928"/>
      <c r="DW37" s="928"/>
      <c r="DX37" s="928"/>
      <c r="DY37" s="928"/>
      <c r="DZ37" s="928"/>
      <c r="EA37" s="928"/>
      <c r="EB37" s="928"/>
      <c r="EC37" s="928"/>
      <c r="ED37" s="928"/>
      <c r="EE37" s="928"/>
      <c r="EF37" s="928"/>
      <c r="EG37" s="928"/>
      <c r="EH37" s="928"/>
      <c r="EI37" s="928"/>
      <c r="EJ37" s="928"/>
      <c r="EK37" s="928"/>
      <c r="EL37" s="928"/>
      <c r="EM37" s="928"/>
      <c r="EN37" s="928"/>
      <c r="EO37" s="928"/>
      <c r="EP37" s="928"/>
      <c r="EQ37" s="928"/>
      <c r="ER37" s="928"/>
      <c r="ES37" s="928"/>
      <c r="ET37" s="928"/>
      <c r="EU37" s="928"/>
      <c r="EV37" s="928"/>
      <c r="EW37" s="928"/>
      <c r="EX37" s="928"/>
      <c r="EY37" s="928"/>
      <c r="EZ37" s="928"/>
      <c r="FA37" s="928"/>
      <c r="FB37" s="928"/>
      <c r="FC37" s="928"/>
      <c r="FD37" s="928"/>
      <c r="FE37" s="928"/>
      <c r="FF37" s="928"/>
      <c r="FG37" s="928"/>
      <c r="FH37" s="928"/>
      <c r="FI37" s="928"/>
      <c r="FJ37" s="928"/>
      <c r="FK37" s="928"/>
      <c r="FL37" s="928"/>
      <c r="FM37" s="928"/>
      <c r="FN37" s="928"/>
      <c r="FO37" s="928"/>
      <c r="FP37" s="928"/>
      <c r="FQ37" s="928"/>
      <c r="FR37" s="928"/>
      <c r="FS37" s="928"/>
      <c r="FT37" s="928"/>
      <c r="FU37" s="928"/>
      <c r="FV37" s="928"/>
      <c r="FW37" s="928"/>
      <c r="FX37" s="928"/>
      <c r="FY37" s="928"/>
      <c r="FZ37" s="928"/>
      <c r="GA37" s="928"/>
      <c r="GB37" s="928"/>
      <c r="GC37" s="928"/>
      <c r="GD37" s="928"/>
      <c r="GE37" s="928"/>
      <c r="GF37" s="928"/>
      <c r="GG37" s="928"/>
      <c r="GH37" s="928"/>
      <c r="GI37" s="928"/>
      <c r="GJ37" s="928"/>
      <c r="GK37" s="928"/>
      <c r="GL37" s="928"/>
      <c r="GM37" s="928"/>
      <c r="GN37" s="928"/>
      <c r="GO37" s="928"/>
      <c r="GP37" s="928"/>
      <c r="GQ37" s="928"/>
      <c r="GR37" s="928"/>
      <c r="GS37" s="928"/>
      <c r="GT37" s="928"/>
      <c r="GU37" s="928"/>
      <c r="GV37" s="928"/>
      <c r="GW37" s="928"/>
      <c r="GX37" s="928"/>
      <c r="GY37" s="928"/>
      <c r="GZ37" s="928"/>
      <c r="HA37" s="928"/>
      <c r="HB37" s="928"/>
      <c r="HC37" s="928"/>
      <c r="HD37" s="928"/>
      <c r="HE37" s="928"/>
      <c r="HF37" s="928"/>
      <c r="HG37" s="928"/>
      <c r="HH37" s="928"/>
      <c r="HI37" s="928"/>
      <c r="HJ37" s="928"/>
      <c r="HK37" s="928"/>
      <c r="HL37" s="928"/>
      <c r="HM37" s="928"/>
      <c r="HN37" s="928"/>
      <c r="HO37" s="928"/>
      <c r="HP37" s="928"/>
      <c r="HQ37" s="928"/>
      <c r="HR37" s="928"/>
      <c r="HS37" s="928"/>
      <c r="HT37" s="928"/>
      <c r="HU37" s="928"/>
      <c r="HV37" s="928"/>
      <c r="HW37" s="928"/>
      <c r="HX37" s="928"/>
      <c r="HY37" s="928"/>
      <c r="HZ37" s="928"/>
      <c r="IA37" s="928"/>
    </row>
    <row r="38" s="929" customFormat="true" ht="40.5" hidden="false" customHeight="true" outlineLevel="0" collapsed="false">
      <c r="A38" s="924" t="n">
        <v>33</v>
      </c>
      <c r="B38" s="924" t="s">
        <v>994</v>
      </c>
      <c r="C38" s="924" t="n">
        <v>162</v>
      </c>
      <c r="D38" s="924" t="n">
        <v>162</v>
      </c>
      <c r="E38" s="924" t="n">
        <v>0</v>
      </c>
      <c r="F38" s="924" t="n">
        <v>0</v>
      </c>
      <c r="G38" s="924" t="n">
        <v>0</v>
      </c>
      <c r="H38" s="924" t="n">
        <v>0</v>
      </c>
      <c r="I38" s="924" t="n">
        <v>0</v>
      </c>
      <c r="J38" s="924" t="n">
        <v>0</v>
      </c>
      <c r="K38" s="924" t="n">
        <v>0</v>
      </c>
      <c r="L38" s="924" t="n">
        <v>0</v>
      </c>
      <c r="M38" s="924" t="n">
        <v>0</v>
      </c>
      <c r="N38" s="924" t="n">
        <v>0</v>
      </c>
      <c r="O38" s="924" t="n">
        <v>0</v>
      </c>
      <c r="P38" s="924" t="n">
        <v>0</v>
      </c>
      <c r="Q38" s="925" t="n">
        <f aca="false">($T$4*(SUM(E38:P38)))</f>
        <v>0</v>
      </c>
      <c r="R38" s="924" t="n">
        <v>0</v>
      </c>
      <c r="S38" s="924" t="n">
        <v>0</v>
      </c>
      <c r="T38" s="924" t="n">
        <v>0</v>
      </c>
      <c r="U38" s="924" t="n">
        <v>0</v>
      </c>
      <c r="V38" s="924" t="n">
        <v>0</v>
      </c>
      <c r="W38" s="924" t="n">
        <v>0</v>
      </c>
      <c r="X38" s="924" t="n">
        <v>0</v>
      </c>
      <c r="Y38" s="924" t="n">
        <v>0</v>
      </c>
      <c r="Z38" s="924" t="n">
        <v>0</v>
      </c>
      <c r="AA38" s="924" t="n">
        <v>0</v>
      </c>
      <c r="AB38" s="924" t="n">
        <v>0</v>
      </c>
      <c r="AC38" s="924" t="n">
        <v>149039</v>
      </c>
      <c r="AD38" s="924" t="str">
        <f aca="false">IFERROR(VLOOKUP(AC38,'Plantilla y Concentrado'!$B$4:$C$677,2,0),"")</f>
        <v>Californias Almaraz Berenice</v>
      </c>
      <c r="AE38" s="927"/>
      <c r="AF38" s="928"/>
      <c r="AG38" s="928"/>
      <c r="AH38" s="928"/>
      <c r="AI38" s="928"/>
      <c r="AJ38" s="928"/>
      <c r="AK38" s="928"/>
      <c r="AL38" s="928"/>
      <c r="AM38" s="928"/>
      <c r="AN38" s="928"/>
      <c r="AO38" s="928"/>
      <c r="AP38" s="928"/>
      <c r="AQ38" s="928"/>
      <c r="AR38" s="928"/>
      <c r="AS38" s="928"/>
      <c r="AT38" s="928"/>
      <c r="AU38" s="928"/>
      <c r="AV38" s="928"/>
      <c r="AW38" s="928"/>
      <c r="AX38" s="928"/>
      <c r="AY38" s="928"/>
      <c r="AZ38" s="928"/>
      <c r="BA38" s="928"/>
      <c r="BB38" s="928"/>
      <c r="BC38" s="928"/>
      <c r="BD38" s="928"/>
      <c r="BE38" s="928"/>
      <c r="BF38" s="928"/>
      <c r="BG38" s="928"/>
      <c r="BH38" s="928"/>
      <c r="BI38" s="928"/>
      <c r="BJ38" s="928"/>
      <c r="BK38" s="928"/>
      <c r="BL38" s="928"/>
      <c r="BM38" s="928"/>
      <c r="BN38" s="928"/>
      <c r="BO38" s="928"/>
      <c r="BP38" s="928"/>
      <c r="BQ38" s="928"/>
      <c r="BR38" s="928"/>
      <c r="BS38" s="928"/>
      <c r="BT38" s="928"/>
      <c r="BU38" s="928"/>
      <c r="BV38" s="928"/>
      <c r="BW38" s="928"/>
      <c r="BX38" s="928"/>
      <c r="BY38" s="928"/>
      <c r="BZ38" s="928"/>
      <c r="CA38" s="928"/>
      <c r="CB38" s="928"/>
      <c r="CC38" s="928"/>
      <c r="CD38" s="928"/>
      <c r="CE38" s="928"/>
      <c r="CF38" s="928"/>
      <c r="CG38" s="928"/>
      <c r="CH38" s="928"/>
      <c r="CI38" s="928"/>
      <c r="CJ38" s="928"/>
      <c r="CK38" s="928"/>
      <c r="CL38" s="928"/>
      <c r="CM38" s="928"/>
      <c r="CN38" s="928"/>
      <c r="CO38" s="928"/>
      <c r="CP38" s="928"/>
      <c r="CQ38" s="928"/>
      <c r="CR38" s="928"/>
      <c r="CS38" s="928"/>
      <c r="CT38" s="928"/>
      <c r="CU38" s="928"/>
      <c r="CV38" s="928"/>
      <c r="CW38" s="928"/>
      <c r="CX38" s="928"/>
      <c r="CY38" s="928"/>
      <c r="CZ38" s="928"/>
      <c r="DA38" s="928"/>
      <c r="DB38" s="928"/>
      <c r="DC38" s="928"/>
      <c r="DD38" s="928"/>
      <c r="DE38" s="928"/>
      <c r="DF38" s="928"/>
      <c r="DG38" s="928"/>
      <c r="DH38" s="928"/>
      <c r="DI38" s="928"/>
      <c r="DJ38" s="928"/>
      <c r="DK38" s="928"/>
      <c r="DL38" s="928"/>
      <c r="DM38" s="928"/>
      <c r="DN38" s="928"/>
      <c r="DO38" s="928"/>
      <c r="DP38" s="928"/>
      <c r="DQ38" s="928"/>
      <c r="DR38" s="928"/>
      <c r="DS38" s="928"/>
      <c r="DT38" s="928"/>
      <c r="DU38" s="928"/>
      <c r="DV38" s="928"/>
      <c r="DW38" s="928"/>
      <c r="DX38" s="928"/>
      <c r="DY38" s="928"/>
      <c r="DZ38" s="928"/>
      <c r="EA38" s="928"/>
      <c r="EB38" s="928"/>
      <c r="EC38" s="928"/>
      <c r="ED38" s="928"/>
      <c r="EE38" s="928"/>
      <c r="EF38" s="928"/>
      <c r="EG38" s="928"/>
      <c r="EH38" s="928"/>
      <c r="EI38" s="928"/>
      <c r="EJ38" s="928"/>
      <c r="EK38" s="928"/>
      <c r="EL38" s="928"/>
      <c r="EM38" s="928"/>
      <c r="EN38" s="928"/>
      <c r="EO38" s="928"/>
      <c r="EP38" s="928"/>
      <c r="EQ38" s="928"/>
      <c r="ER38" s="928"/>
      <c r="ES38" s="928"/>
      <c r="ET38" s="928"/>
      <c r="EU38" s="928"/>
      <c r="EV38" s="928"/>
      <c r="EW38" s="928"/>
      <c r="EX38" s="928"/>
      <c r="EY38" s="928"/>
      <c r="EZ38" s="928"/>
      <c r="FA38" s="928"/>
      <c r="FB38" s="928"/>
      <c r="FC38" s="928"/>
      <c r="FD38" s="928"/>
      <c r="FE38" s="928"/>
      <c r="FF38" s="928"/>
      <c r="FG38" s="928"/>
      <c r="FH38" s="928"/>
      <c r="FI38" s="928"/>
      <c r="FJ38" s="928"/>
      <c r="FK38" s="928"/>
      <c r="FL38" s="928"/>
      <c r="FM38" s="928"/>
      <c r="FN38" s="928"/>
      <c r="FO38" s="928"/>
      <c r="FP38" s="928"/>
      <c r="FQ38" s="928"/>
      <c r="FR38" s="928"/>
      <c r="FS38" s="928"/>
      <c r="FT38" s="928"/>
      <c r="FU38" s="928"/>
      <c r="FV38" s="928"/>
      <c r="FW38" s="928"/>
      <c r="FX38" s="928"/>
      <c r="FY38" s="928"/>
      <c r="FZ38" s="928"/>
      <c r="GA38" s="928"/>
      <c r="GB38" s="928"/>
      <c r="GC38" s="928"/>
      <c r="GD38" s="928"/>
      <c r="GE38" s="928"/>
      <c r="GF38" s="928"/>
      <c r="GG38" s="928"/>
      <c r="GH38" s="928"/>
      <c r="GI38" s="928"/>
      <c r="GJ38" s="928"/>
      <c r="GK38" s="928"/>
      <c r="GL38" s="928"/>
      <c r="GM38" s="928"/>
      <c r="GN38" s="928"/>
      <c r="GO38" s="928"/>
      <c r="GP38" s="928"/>
      <c r="GQ38" s="928"/>
      <c r="GR38" s="928"/>
      <c r="GS38" s="928"/>
      <c r="GT38" s="928"/>
      <c r="GU38" s="928"/>
      <c r="GV38" s="928"/>
      <c r="GW38" s="928"/>
      <c r="GX38" s="928"/>
      <c r="GY38" s="928"/>
      <c r="GZ38" s="928"/>
      <c r="HA38" s="928"/>
      <c r="HB38" s="928"/>
      <c r="HC38" s="928"/>
      <c r="HD38" s="928"/>
      <c r="HE38" s="928"/>
      <c r="HF38" s="928"/>
      <c r="HG38" s="928"/>
      <c r="HH38" s="928"/>
      <c r="HI38" s="928"/>
      <c r="HJ38" s="928"/>
      <c r="HK38" s="928"/>
      <c r="HL38" s="928"/>
      <c r="HM38" s="928"/>
      <c r="HN38" s="928"/>
      <c r="HO38" s="928"/>
      <c r="HP38" s="928"/>
      <c r="HQ38" s="928"/>
      <c r="HR38" s="928"/>
      <c r="HS38" s="928"/>
      <c r="HT38" s="928"/>
      <c r="HU38" s="928"/>
      <c r="HV38" s="928"/>
      <c r="HW38" s="928"/>
      <c r="HX38" s="928"/>
      <c r="HY38" s="928"/>
      <c r="HZ38" s="928"/>
      <c r="IA38" s="928"/>
    </row>
    <row r="39" s="929" customFormat="true" ht="40.5" hidden="false" customHeight="true" outlineLevel="0" collapsed="false">
      <c r="A39" s="930" t="n">
        <v>34</v>
      </c>
      <c r="B39" s="930" t="s">
        <v>995</v>
      </c>
      <c r="C39" s="930" t="n">
        <v>150</v>
      </c>
      <c r="D39" s="930" t="n">
        <v>150</v>
      </c>
      <c r="E39" s="930" t="n">
        <v>0</v>
      </c>
      <c r="F39" s="930" t="n">
        <v>0</v>
      </c>
      <c r="G39" s="930" t="n">
        <v>0</v>
      </c>
      <c r="H39" s="930" t="n">
        <v>0</v>
      </c>
      <c r="I39" s="930" t="n">
        <v>0</v>
      </c>
      <c r="J39" s="930" t="n">
        <v>0</v>
      </c>
      <c r="K39" s="930" t="n">
        <v>0</v>
      </c>
      <c r="L39" s="930" t="n">
        <v>0</v>
      </c>
      <c r="M39" s="930" t="n">
        <v>0</v>
      </c>
      <c r="N39" s="930" t="n">
        <v>0</v>
      </c>
      <c r="O39" s="930" t="n">
        <v>0</v>
      </c>
      <c r="P39" s="930" t="n">
        <v>0</v>
      </c>
      <c r="Q39" s="931" t="n">
        <f aca="false">($T$4*(SUM(E39:P39)))</f>
        <v>0</v>
      </c>
      <c r="R39" s="930" t="n">
        <v>0</v>
      </c>
      <c r="S39" s="930" t="n">
        <v>0</v>
      </c>
      <c r="T39" s="930" t="n">
        <v>0</v>
      </c>
      <c r="U39" s="930" t="n">
        <v>0</v>
      </c>
      <c r="V39" s="930" t="n">
        <v>0</v>
      </c>
      <c r="W39" s="930" t="n">
        <v>0</v>
      </c>
      <c r="X39" s="930" t="n">
        <v>0</v>
      </c>
      <c r="Y39" s="930" t="n">
        <v>0</v>
      </c>
      <c r="Z39" s="930" t="n">
        <v>0</v>
      </c>
      <c r="AA39" s="930" t="n">
        <v>0</v>
      </c>
      <c r="AB39" s="930" t="n">
        <v>0</v>
      </c>
      <c r="AC39" s="930" t="n">
        <v>149039</v>
      </c>
      <c r="AD39" s="930" t="str">
        <f aca="false">IFERROR(VLOOKUP(AC39,'Plantilla y Concentrado'!$B$4:$C$677,2,0),"")</f>
        <v>Californias Almaraz Berenice</v>
      </c>
      <c r="AE39" s="927"/>
      <c r="AF39" s="928"/>
      <c r="AG39" s="928"/>
      <c r="AH39" s="928"/>
      <c r="AI39" s="928"/>
      <c r="AJ39" s="928"/>
      <c r="AK39" s="928"/>
      <c r="AL39" s="928"/>
      <c r="AM39" s="928"/>
      <c r="AN39" s="928"/>
      <c r="AO39" s="928"/>
      <c r="AP39" s="928"/>
      <c r="AQ39" s="928"/>
      <c r="AR39" s="928"/>
      <c r="AS39" s="928"/>
      <c r="AT39" s="928"/>
      <c r="AU39" s="928"/>
      <c r="AV39" s="928"/>
      <c r="AW39" s="928"/>
      <c r="AX39" s="928"/>
      <c r="AY39" s="928"/>
      <c r="AZ39" s="928"/>
      <c r="BA39" s="928"/>
      <c r="BB39" s="928"/>
      <c r="BC39" s="928"/>
      <c r="BD39" s="928"/>
      <c r="BE39" s="928"/>
      <c r="BF39" s="928"/>
      <c r="BG39" s="928"/>
      <c r="BH39" s="928"/>
      <c r="BI39" s="928"/>
      <c r="BJ39" s="928"/>
      <c r="BK39" s="928"/>
      <c r="BL39" s="928"/>
      <c r="BM39" s="928"/>
      <c r="BN39" s="928"/>
      <c r="BO39" s="928"/>
      <c r="BP39" s="928"/>
      <c r="BQ39" s="928"/>
      <c r="BR39" s="928"/>
      <c r="BS39" s="928"/>
      <c r="BT39" s="928"/>
      <c r="BU39" s="928"/>
      <c r="BV39" s="928"/>
      <c r="BW39" s="928"/>
      <c r="BX39" s="928"/>
      <c r="BY39" s="928"/>
      <c r="BZ39" s="928"/>
      <c r="CA39" s="928"/>
      <c r="CB39" s="928"/>
      <c r="CC39" s="928"/>
      <c r="CD39" s="928"/>
      <c r="CE39" s="928"/>
      <c r="CF39" s="928"/>
      <c r="CG39" s="928"/>
      <c r="CH39" s="928"/>
      <c r="CI39" s="928"/>
      <c r="CJ39" s="928"/>
      <c r="CK39" s="928"/>
      <c r="CL39" s="928"/>
      <c r="CM39" s="928"/>
      <c r="CN39" s="928"/>
      <c r="CO39" s="928"/>
      <c r="CP39" s="928"/>
      <c r="CQ39" s="928"/>
      <c r="CR39" s="928"/>
      <c r="CS39" s="928"/>
      <c r="CT39" s="928"/>
      <c r="CU39" s="928"/>
      <c r="CV39" s="928"/>
      <c r="CW39" s="928"/>
      <c r="CX39" s="928"/>
      <c r="CY39" s="928"/>
      <c r="CZ39" s="928"/>
      <c r="DA39" s="928"/>
      <c r="DB39" s="928"/>
      <c r="DC39" s="928"/>
      <c r="DD39" s="928"/>
      <c r="DE39" s="928"/>
      <c r="DF39" s="928"/>
      <c r="DG39" s="928"/>
      <c r="DH39" s="928"/>
      <c r="DI39" s="928"/>
      <c r="DJ39" s="928"/>
      <c r="DK39" s="928"/>
      <c r="DL39" s="928"/>
      <c r="DM39" s="928"/>
      <c r="DN39" s="928"/>
      <c r="DO39" s="928"/>
      <c r="DP39" s="928"/>
      <c r="DQ39" s="928"/>
      <c r="DR39" s="928"/>
      <c r="DS39" s="928"/>
      <c r="DT39" s="928"/>
      <c r="DU39" s="928"/>
      <c r="DV39" s="928"/>
      <c r="DW39" s="928"/>
      <c r="DX39" s="928"/>
      <c r="DY39" s="928"/>
      <c r="DZ39" s="928"/>
      <c r="EA39" s="928"/>
      <c r="EB39" s="928"/>
      <c r="EC39" s="928"/>
      <c r="ED39" s="928"/>
      <c r="EE39" s="928"/>
      <c r="EF39" s="928"/>
      <c r="EG39" s="928"/>
      <c r="EH39" s="928"/>
      <c r="EI39" s="928"/>
      <c r="EJ39" s="928"/>
      <c r="EK39" s="928"/>
      <c r="EL39" s="928"/>
      <c r="EM39" s="928"/>
      <c r="EN39" s="928"/>
      <c r="EO39" s="928"/>
      <c r="EP39" s="928"/>
      <c r="EQ39" s="928"/>
      <c r="ER39" s="928"/>
      <c r="ES39" s="928"/>
      <c r="ET39" s="928"/>
      <c r="EU39" s="928"/>
      <c r="EV39" s="928"/>
      <c r="EW39" s="928"/>
      <c r="EX39" s="928"/>
      <c r="EY39" s="928"/>
      <c r="EZ39" s="928"/>
      <c r="FA39" s="928"/>
      <c r="FB39" s="928"/>
      <c r="FC39" s="928"/>
      <c r="FD39" s="928"/>
      <c r="FE39" s="928"/>
      <c r="FF39" s="928"/>
      <c r="FG39" s="928"/>
      <c r="FH39" s="928"/>
      <c r="FI39" s="928"/>
      <c r="FJ39" s="928"/>
      <c r="FK39" s="928"/>
      <c r="FL39" s="928"/>
      <c r="FM39" s="928"/>
      <c r="FN39" s="928"/>
      <c r="FO39" s="928"/>
      <c r="FP39" s="928"/>
      <c r="FQ39" s="928"/>
      <c r="FR39" s="928"/>
      <c r="FS39" s="928"/>
      <c r="FT39" s="928"/>
      <c r="FU39" s="928"/>
      <c r="FV39" s="928"/>
      <c r="FW39" s="928"/>
      <c r="FX39" s="928"/>
      <c r="FY39" s="928"/>
      <c r="FZ39" s="928"/>
      <c r="GA39" s="928"/>
      <c r="GB39" s="928"/>
      <c r="GC39" s="928"/>
      <c r="GD39" s="928"/>
      <c r="GE39" s="928"/>
      <c r="GF39" s="928"/>
      <c r="GG39" s="928"/>
      <c r="GH39" s="928"/>
      <c r="GI39" s="928"/>
      <c r="GJ39" s="928"/>
      <c r="GK39" s="928"/>
      <c r="GL39" s="928"/>
      <c r="GM39" s="928"/>
      <c r="GN39" s="928"/>
      <c r="GO39" s="928"/>
      <c r="GP39" s="928"/>
      <c r="GQ39" s="928"/>
      <c r="GR39" s="928"/>
      <c r="GS39" s="928"/>
      <c r="GT39" s="928"/>
      <c r="GU39" s="928"/>
      <c r="GV39" s="928"/>
      <c r="GW39" s="928"/>
      <c r="GX39" s="928"/>
      <c r="GY39" s="928"/>
      <c r="GZ39" s="928"/>
      <c r="HA39" s="928"/>
      <c r="HB39" s="928"/>
      <c r="HC39" s="928"/>
      <c r="HD39" s="928"/>
      <c r="HE39" s="928"/>
      <c r="HF39" s="928"/>
      <c r="HG39" s="928"/>
      <c r="HH39" s="928"/>
      <c r="HI39" s="928"/>
      <c r="HJ39" s="928"/>
      <c r="HK39" s="928"/>
      <c r="HL39" s="928"/>
      <c r="HM39" s="928"/>
      <c r="HN39" s="928"/>
      <c r="HO39" s="928"/>
      <c r="HP39" s="928"/>
      <c r="HQ39" s="928"/>
      <c r="HR39" s="928"/>
      <c r="HS39" s="928"/>
      <c r="HT39" s="928"/>
      <c r="HU39" s="928"/>
      <c r="HV39" s="928"/>
      <c r="HW39" s="928"/>
      <c r="HX39" s="928"/>
      <c r="HY39" s="928"/>
      <c r="HZ39" s="928"/>
      <c r="IA39" s="928"/>
    </row>
    <row r="40" s="929" customFormat="true" ht="40.5" hidden="false" customHeight="true" outlineLevel="0" collapsed="false">
      <c r="A40" s="924" t="n">
        <v>35</v>
      </c>
      <c r="B40" s="924" t="s">
        <v>996</v>
      </c>
      <c r="C40" s="924" t="n">
        <v>264</v>
      </c>
      <c r="D40" s="924" t="n">
        <v>264</v>
      </c>
      <c r="E40" s="924" t="n">
        <v>0</v>
      </c>
      <c r="F40" s="924" t="n">
        <v>0</v>
      </c>
      <c r="G40" s="924" t="n">
        <v>0</v>
      </c>
      <c r="H40" s="924" t="n">
        <v>0</v>
      </c>
      <c r="I40" s="924" t="n">
        <v>0</v>
      </c>
      <c r="J40" s="924" t="n">
        <v>0</v>
      </c>
      <c r="K40" s="924" t="n">
        <v>0</v>
      </c>
      <c r="L40" s="924" t="n">
        <v>0</v>
      </c>
      <c r="M40" s="924" t="n">
        <v>0</v>
      </c>
      <c r="N40" s="924" t="n">
        <v>0</v>
      </c>
      <c r="O40" s="924" t="n">
        <v>0</v>
      </c>
      <c r="P40" s="924" t="n">
        <v>0</v>
      </c>
      <c r="Q40" s="925" t="n">
        <f aca="false">($T$4*(SUM(E40:P40)))</f>
        <v>0</v>
      </c>
      <c r="R40" s="924" t="n">
        <v>0</v>
      </c>
      <c r="S40" s="924" t="n">
        <v>0</v>
      </c>
      <c r="T40" s="924" t="n">
        <v>0</v>
      </c>
      <c r="U40" s="924" t="n">
        <v>0</v>
      </c>
      <c r="V40" s="924" t="n">
        <v>0</v>
      </c>
      <c r="W40" s="924" t="n">
        <v>0</v>
      </c>
      <c r="X40" s="924" t="n">
        <v>0</v>
      </c>
      <c r="Y40" s="924" t="n">
        <v>0</v>
      </c>
      <c r="Z40" s="924" t="n">
        <v>0</v>
      </c>
      <c r="AA40" s="924" t="n">
        <v>0</v>
      </c>
      <c r="AB40" s="924" t="n">
        <v>0</v>
      </c>
      <c r="AC40" s="924" t="n">
        <v>149039</v>
      </c>
      <c r="AD40" s="924" t="str">
        <f aca="false">IFERROR(VLOOKUP(AC40,'Plantilla y Concentrado'!$B$4:$C$677,2,0),"")</f>
        <v>Californias Almaraz Berenice</v>
      </c>
      <c r="AE40" s="927"/>
      <c r="AF40" s="928"/>
      <c r="AG40" s="928"/>
      <c r="AH40" s="928"/>
      <c r="AI40" s="928"/>
      <c r="AJ40" s="928"/>
      <c r="AK40" s="928"/>
      <c r="AL40" s="928"/>
      <c r="AM40" s="928"/>
      <c r="AN40" s="928"/>
      <c r="AO40" s="928"/>
      <c r="AP40" s="928"/>
      <c r="AQ40" s="928"/>
      <c r="AR40" s="928"/>
      <c r="AS40" s="928"/>
      <c r="AT40" s="928"/>
      <c r="AU40" s="928"/>
      <c r="AV40" s="928"/>
      <c r="AW40" s="928"/>
      <c r="AX40" s="928"/>
      <c r="AY40" s="928"/>
      <c r="AZ40" s="928"/>
      <c r="BA40" s="928"/>
      <c r="BB40" s="928"/>
      <c r="BC40" s="928"/>
      <c r="BD40" s="928"/>
      <c r="BE40" s="928"/>
      <c r="BF40" s="928"/>
      <c r="BG40" s="928"/>
      <c r="BH40" s="928"/>
      <c r="BI40" s="928"/>
      <c r="BJ40" s="928"/>
      <c r="BK40" s="928"/>
      <c r="BL40" s="928"/>
      <c r="BM40" s="928"/>
      <c r="BN40" s="928"/>
      <c r="BO40" s="928"/>
      <c r="BP40" s="928"/>
      <c r="BQ40" s="928"/>
      <c r="BR40" s="928"/>
      <c r="BS40" s="928"/>
      <c r="BT40" s="928"/>
      <c r="BU40" s="928"/>
      <c r="BV40" s="928"/>
      <c r="BW40" s="928"/>
      <c r="BX40" s="928"/>
      <c r="BY40" s="928"/>
      <c r="BZ40" s="928"/>
      <c r="CA40" s="928"/>
      <c r="CB40" s="928"/>
      <c r="CC40" s="928"/>
      <c r="CD40" s="928"/>
      <c r="CE40" s="928"/>
      <c r="CF40" s="928"/>
      <c r="CG40" s="928"/>
      <c r="CH40" s="928"/>
      <c r="CI40" s="928"/>
      <c r="CJ40" s="928"/>
      <c r="CK40" s="928"/>
      <c r="CL40" s="928"/>
      <c r="CM40" s="928"/>
      <c r="CN40" s="928"/>
      <c r="CO40" s="928"/>
      <c r="CP40" s="928"/>
      <c r="CQ40" s="928"/>
      <c r="CR40" s="928"/>
      <c r="CS40" s="928"/>
      <c r="CT40" s="928"/>
      <c r="CU40" s="928"/>
      <c r="CV40" s="928"/>
      <c r="CW40" s="928"/>
      <c r="CX40" s="928"/>
      <c r="CY40" s="928"/>
      <c r="CZ40" s="928"/>
      <c r="DA40" s="928"/>
      <c r="DB40" s="928"/>
      <c r="DC40" s="928"/>
      <c r="DD40" s="928"/>
      <c r="DE40" s="928"/>
      <c r="DF40" s="928"/>
      <c r="DG40" s="928"/>
      <c r="DH40" s="928"/>
      <c r="DI40" s="928"/>
      <c r="DJ40" s="928"/>
      <c r="DK40" s="928"/>
      <c r="DL40" s="928"/>
      <c r="DM40" s="928"/>
      <c r="DN40" s="928"/>
      <c r="DO40" s="928"/>
      <c r="DP40" s="928"/>
      <c r="DQ40" s="928"/>
      <c r="DR40" s="928"/>
      <c r="DS40" s="928"/>
      <c r="DT40" s="928"/>
      <c r="DU40" s="928"/>
      <c r="DV40" s="928"/>
      <c r="DW40" s="928"/>
      <c r="DX40" s="928"/>
      <c r="DY40" s="928"/>
      <c r="DZ40" s="928"/>
      <c r="EA40" s="928"/>
      <c r="EB40" s="928"/>
      <c r="EC40" s="928"/>
      <c r="ED40" s="928"/>
      <c r="EE40" s="928"/>
      <c r="EF40" s="928"/>
      <c r="EG40" s="928"/>
      <c r="EH40" s="928"/>
      <c r="EI40" s="928"/>
      <c r="EJ40" s="928"/>
      <c r="EK40" s="928"/>
      <c r="EL40" s="928"/>
      <c r="EM40" s="928"/>
      <c r="EN40" s="928"/>
      <c r="EO40" s="928"/>
      <c r="EP40" s="928"/>
      <c r="EQ40" s="928"/>
      <c r="ER40" s="928"/>
      <c r="ES40" s="928"/>
      <c r="ET40" s="928"/>
      <c r="EU40" s="928"/>
      <c r="EV40" s="928"/>
      <c r="EW40" s="928"/>
      <c r="EX40" s="928"/>
      <c r="EY40" s="928"/>
      <c r="EZ40" s="928"/>
      <c r="FA40" s="928"/>
      <c r="FB40" s="928"/>
      <c r="FC40" s="928"/>
      <c r="FD40" s="928"/>
      <c r="FE40" s="928"/>
      <c r="FF40" s="928"/>
      <c r="FG40" s="928"/>
      <c r="FH40" s="928"/>
      <c r="FI40" s="928"/>
      <c r="FJ40" s="928"/>
      <c r="FK40" s="928"/>
      <c r="FL40" s="928"/>
      <c r="FM40" s="928"/>
      <c r="FN40" s="928"/>
      <c r="FO40" s="928"/>
      <c r="FP40" s="928"/>
      <c r="FQ40" s="928"/>
      <c r="FR40" s="928"/>
      <c r="FS40" s="928"/>
      <c r="FT40" s="928"/>
      <c r="FU40" s="928"/>
      <c r="FV40" s="928"/>
      <c r="FW40" s="928"/>
      <c r="FX40" s="928"/>
      <c r="FY40" s="928"/>
      <c r="FZ40" s="928"/>
      <c r="GA40" s="928"/>
      <c r="GB40" s="928"/>
      <c r="GC40" s="928"/>
      <c r="GD40" s="928"/>
      <c r="GE40" s="928"/>
      <c r="GF40" s="928"/>
      <c r="GG40" s="928"/>
      <c r="GH40" s="928"/>
      <c r="GI40" s="928"/>
      <c r="GJ40" s="928"/>
      <c r="GK40" s="928"/>
      <c r="GL40" s="928"/>
      <c r="GM40" s="928"/>
      <c r="GN40" s="928"/>
      <c r="GO40" s="928"/>
      <c r="GP40" s="928"/>
      <c r="GQ40" s="928"/>
      <c r="GR40" s="928"/>
      <c r="GS40" s="928"/>
      <c r="GT40" s="928"/>
      <c r="GU40" s="928"/>
      <c r="GV40" s="928"/>
      <c r="GW40" s="928"/>
      <c r="GX40" s="928"/>
      <c r="GY40" s="928"/>
      <c r="GZ40" s="928"/>
      <c r="HA40" s="928"/>
      <c r="HB40" s="928"/>
      <c r="HC40" s="928"/>
      <c r="HD40" s="928"/>
      <c r="HE40" s="928"/>
      <c r="HF40" s="928"/>
      <c r="HG40" s="928"/>
      <c r="HH40" s="928"/>
      <c r="HI40" s="928"/>
      <c r="HJ40" s="928"/>
      <c r="HK40" s="928"/>
      <c r="HL40" s="928"/>
      <c r="HM40" s="928"/>
      <c r="HN40" s="928"/>
      <c r="HO40" s="928"/>
      <c r="HP40" s="928"/>
      <c r="HQ40" s="928"/>
      <c r="HR40" s="928"/>
      <c r="HS40" s="928"/>
      <c r="HT40" s="928"/>
      <c r="HU40" s="928"/>
      <c r="HV40" s="928"/>
      <c r="HW40" s="928"/>
      <c r="HX40" s="928"/>
      <c r="HY40" s="928"/>
      <c r="HZ40" s="928"/>
      <c r="IA40" s="928"/>
    </row>
    <row r="41" s="929" customFormat="true" ht="40.5" hidden="false" customHeight="true" outlineLevel="0" collapsed="false">
      <c r="A41" s="930" t="n">
        <v>36</v>
      </c>
      <c r="B41" s="930" t="s">
        <v>997</v>
      </c>
      <c r="C41" s="930" t="n">
        <v>180</v>
      </c>
      <c r="D41" s="930" t="n">
        <v>180</v>
      </c>
      <c r="E41" s="930" t="n">
        <v>0</v>
      </c>
      <c r="F41" s="930" t="n">
        <v>0</v>
      </c>
      <c r="G41" s="930" t="n">
        <v>1</v>
      </c>
      <c r="H41" s="930" t="n">
        <v>0</v>
      </c>
      <c r="I41" s="930" t="n">
        <v>0</v>
      </c>
      <c r="J41" s="930" t="n">
        <v>0</v>
      </c>
      <c r="K41" s="930" t="n">
        <v>0</v>
      </c>
      <c r="L41" s="930" t="n">
        <v>0</v>
      </c>
      <c r="M41" s="930" t="n">
        <v>0</v>
      </c>
      <c r="N41" s="930" t="n">
        <v>0</v>
      </c>
      <c r="O41" s="930" t="n">
        <v>0</v>
      </c>
      <c r="P41" s="930" t="n">
        <v>0</v>
      </c>
      <c r="Q41" s="931" t="n">
        <f aca="false">($T$4*(SUM(E41:P41)))</f>
        <v>263</v>
      </c>
      <c r="R41" s="930" t="n">
        <v>0</v>
      </c>
      <c r="S41" s="930" t="n">
        <v>0</v>
      </c>
      <c r="T41" s="930" t="n">
        <v>0</v>
      </c>
      <c r="U41" s="930" t="n">
        <v>0</v>
      </c>
      <c r="V41" s="930" t="n">
        <v>0</v>
      </c>
      <c r="W41" s="930" t="n">
        <v>0</v>
      </c>
      <c r="X41" s="930" t="n">
        <v>0</v>
      </c>
      <c r="Y41" s="930" t="n">
        <v>0</v>
      </c>
      <c r="Z41" s="930" t="n">
        <v>0</v>
      </c>
      <c r="AA41" s="930" t="n">
        <v>0</v>
      </c>
      <c r="AB41" s="930" t="n">
        <v>0</v>
      </c>
      <c r="AC41" s="930" t="n">
        <v>34379</v>
      </c>
      <c r="AD41" s="930" t="str">
        <f aca="false">IFERROR(VLOOKUP(AC41,'Plantilla y Concentrado'!$B$4:$C$677,2,0),"")</f>
        <v>Gamboa Soto Concepcion del Carmen</v>
      </c>
      <c r="AE41" s="927"/>
      <c r="AF41" s="928"/>
      <c r="AG41" s="928"/>
      <c r="AH41" s="928"/>
      <c r="AI41" s="928"/>
      <c r="AJ41" s="928"/>
      <c r="AK41" s="928"/>
      <c r="AL41" s="928"/>
      <c r="AM41" s="928"/>
      <c r="AN41" s="928"/>
      <c r="AO41" s="928"/>
      <c r="AP41" s="928"/>
      <c r="AQ41" s="928"/>
      <c r="AR41" s="928"/>
      <c r="AS41" s="928"/>
      <c r="AT41" s="928"/>
      <c r="AU41" s="928"/>
      <c r="AV41" s="928"/>
      <c r="AW41" s="928"/>
      <c r="AX41" s="928"/>
      <c r="AY41" s="928"/>
      <c r="AZ41" s="928"/>
      <c r="BA41" s="928"/>
      <c r="BB41" s="928"/>
      <c r="BC41" s="928"/>
      <c r="BD41" s="928"/>
      <c r="BE41" s="928"/>
      <c r="BF41" s="928"/>
      <c r="BG41" s="928"/>
      <c r="BH41" s="928"/>
      <c r="BI41" s="928"/>
      <c r="BJ41" s="928"/>
      <c r="BK41" s="928"/>
      <c r="BL41" s="928"/>
      <c r="BM41" s="928"/>
      <c r="BN41" s="928"/>
      <c r="BO41" s="928"/>
      <c r="BP41" s="928"/>
      <c r="BQ41" s="928"/>
      <c r="BR41" s="928"/>
      <c r="BS41" s="928"/>
      <c r="BT41" s="928"/>
      <c r="BU41" s="928"/>
      <c r="BV41" s="928"/>
      <c r="BW41" s="928"/>
      <c r="BX41" s="928"/>
      <c r="BY41" s="928"/>
      <c r="BZ41" s="928"/>
      <c r="CA41" s="928"/>
      <c r="CB41" s="928"/>
      <c r="CC41" s="928"/>
      <c r="CD41" s="928"/>
      <c r="CE41" s="928"/>
      <c r="CF41" s="928"/>
      <c r="CG41" s="928"/>
      <c r="CH41" s="928"/>
      <c r="CI41" s="928"/>
      <c r="CJ41" s="928"/>
      <c r="CK41" s="928"/>
      <c r="CL41" s="928"/>
      <c r="CM41" s="928"/>
      <c r="CN41" s="928"/>
      <c r="CO41" s="928"/>
      <c r="CP41" s="928"/>
      <c r="CQ41" s="928"/>
      <c r="CR41" s="928"/>
      <c r="CS41" s="928"/>
      <c r="CT41" s="928"/>
      <c r="CU41" s="928"/>
      <c r="CV41" s="928"/>
      <c r="CW41" s="928"/>
      <c r="CX41" s="928"/>
      <c r="CY41" s="928"/>
      <c r="CZ41" s="928"/>
      <c r="DA41" s="928"/>
      <c r="DB41" s="928"/>
      <c r="DC41" s="928"/>
      <c r="DD41" s="928"/>
      <c r="DE41" s="928"/>
      <c r="DF41" s="928"/>
      <c r="DG41" s="928"/>
      <c r="DH41" s="928"/>
      <c r="DI41" s="928"/>
      <c r="DJ41" s="928"/>
      <c r="DK41" s="928"/>
      <c r="DL41" s="928"/>
      <c r="DM41" s="928"/>
      <c r="DN41" s="928"/>
      <c r="DO41" s="928"/>
      <c r="DP41" s="928"/>
      <c r="DQ41" s="928"/>
      <c r="DR41" s="928"/>
      <c r="DS41" s="928"/>
      <c r="DT41" s="928"/>
      <c r="DU41" s="928"/>
      <c r="DV41" s="928"/>
      <c r="DW41" s="928"/>
      <c r="DX41" s="928"/>
      <c r="DY41" s="928"/>
      <c r="DZ41" s="928"/>
      <c r="EA41" s="928"/>
      <c r="EB41" s="928"/>
      <c r="EC41" s="928"/>
      <c r="ED41" s="928"/>
      <c r="EE41" s="928"/>
      <c r="EF41" s="928"/>
      <c r="EG41" s="928"/>
      <c r="EH41" s="928"/>
      <c r="EI41" s="928"/>
      <c r="EJ41" s="928"/>
      <c r="EK41" s="928"/>
      <c r="EL41" s="928"/>
      <c r="EM41" s="928"/>
      <c r="EN41" s="928"/>
      <c r="EO41" s="928"/>
      <c r="EP41" s="928"/>
      <c r="EQ41" s="928"/>
      <c r="ER41" s="928"/>
      <c r="ES41" s="928"/>
      <c r="ET41" s="928"/>
      <c r="EU41" s="928"/>
      <c r="EV41" s="928"/>
      <c r="EW41" s="928"/>
      <c r="EX41" s="928"/>
      <c r="EY41" s="928"/>
      <c r="EZ41" s="928"/>
      <c r="FA41" s="928"/>
      <c r="FB41" s="928"/>
      <c r="FC41" s="928"/>
      <c r="FD41" s="928"/>
      <c r="FE41" s="928"/>
      <c r="FF41" s="928"/>
      <c r="FG41" s="928"/>
      <c r="FH41" s="928"/>
      <c r="FI41" s="928"/>
      <c r="FJ41" s="928"/>
      <c r="FK41" s="928"/>
      <c r="FL41" s="928"/>
      <c r="FM41" s="928"/>
      <c r="FN41" s="928"/>
      <c r="FO41" s="928"/>
      <c r="FP41" s="928"/>
      <c r="FQ41" s="928"/>
      <c r="FR41" s="928"/>
      <c r="FS41" s="928"/>
      <c r="FT41" s="928"/>
      <c r="FU41" s="928"/>
      <c r="FV41" s="928"/>
      <c r="FW41" s="928"/>
      <c r="FX41" s="928"/>
      <c r="FY41" s="928"/>
      <c r="FZ41" s="928"/>
      <c r="GA41" s="928"/>
      <c r="GB41" s="928"/>
      <c r="GC41" s="928"/>
      <c r="GD41" s="928"/>
      <c r="GE41" s="928"/>
      <c r="GF41" s="928"/>
      <c r="GG41" s="928"/>
      <c r="GH41" s="928"/>
      <c r="GI41" s="928"/>
      <c r="GJ41" s="928"/>
      <c r="GK41" s="928"/>
      <c r="GL41" s="928"/>
      <c r="GM41" s="928"/>
      <c r="GN41" s="928"/>
      <c r="GO41" s="928"/>
      <c r="GP41" s="928"/>
      <c r="GQ41" s="928"/>
      <c r="GR41" s="928"/>
      <c r="GS41" s="928"/>
      <c r="GT41" s="928"/>
      <c r="GU41" s="928"/>
      <c r="GV41" s="928"/>
      <c r="GW41" s="928"/>
      <c r="GX41" s="928"/>
      <c r="GY41" s="928"/>
      <c r="GZ41" s="928"/>
      <c r="HA41" s="928"/>
      <c r="HB41" s="928"/>
      <c r="HC41" s="928"/>
      <c r="HD41" s="928"/>
      <c r="HE41" s="928"/>
      <c r="HF41" s="928"/>
      <c r="HG41" s="928"/>
      <c r="HH41" s="928"/>
      <c r="HI41" s="928"/>
      <c r="HJ41" s="928"/>
      <c r="HK41" s="928"/>
      <c r="HL41" s="928"/>
      <c r="HM41" s="928"/>
      <c r="HN41" s="928"/>
      <c r="HO41" s="928"/>
      <c r="HP41" s="928"/>
      <c r="HQ41" s="928"/>
      <c r="HR41" s="928"/>
      <c r="HS41" s="928"/>
      <c r="HT41" s="928"/>
      <c r="HU41" s="928"/>
      <c r="HV41" s="928"/>
      <c r="HW41" s="928"/>
      <c r="HX41" s="928"/>
      <c r="HY41" s="928"/>
      <c r="HZ41" s="928"/>
      <c r="IA41" s="928"/>
    </row>
    <row r="42" s="929" customFormat="true" ht="40.5" hidden="false" customHeight="true" outlineLevel="0" collapsed="false">
      <c r="A42" s="924" t="n">
        <v>37</v>
      </c>
      <c r="B42" s="924" t="s">
        <v>998</v>
      </c>
      <c r="C42" s="924" t="n">
        <v>162</v>
      </c>
      <c r="D42" s="924" t="n">
        <v>162</v>
      </c>
      <c r="E42" s="924" t="n">
        <v>0</v>
      </c>
      <c r="F42" s="924" t="n">
        <v>0</v>
      </c>
      <c r="G42" s="924" t="n">
        <v>0</v>
      </c>
      <c r="H42" s="924" t="n">
        <v>0</v>
      </c>
      <c r="I42" s="924" t="n">
        <v>0</v>
      </c>
      <c r="J42" s="924" t="n">
        <v>0</v>
      </c>
      <c r="K42" s="924" t="n">
        <v>0</v>
      </c>
      <c r="L42" s="924" t="n">
        <v>0</v>
      </c>
      <c r="M42" s="924" t="n">
        <v>0</v>
      </c>
      <c r="N42" s="924" t="n">
        <v>0</v>
      </c>
      <c r="O42" s="924" t="n">
        <v>0</v>
      </c>
      <c r="P42" s="924" t="n">
        <v>0</v>
      </c>
      <c r="Q42" s="925" t="n">
        <f aca="false">($T$4*(SUM(E42:P42)))</f>
        <v>0</v>
      </c>
      <c r="R42" s="924" t="n">
        <v>0</v>
      </c>
      <c r="S42" s="924" t="n">
        <v>0</v>
      </c>
      <c r="T42" s="924" t="n">
        <v>0</v>
      </c>
      <c r="U42" s="924" t="n">
        <v>0</v>
      </c>
      <c r="V42" s="924" t="n">
        <v>0</v>
      </c>
      <c r="W42" s="924" t="n">
        <v>0</v>
      </c>
      <c r="X42" s="924" t="n">
        <v>0</v>
      </c>
      <c r="Y42" s="924" t="n">
        <v>0</v>
      </c>
      <c r="Z42" s="924" t="n">
        <v>0</v>
      </c>
      <c r="AA42" s="924" t="n">
        <v>0</v>
      </c>
      <c r="AB42" s="924" t="n">
        <v>0</v>
      </c>
      <c r="AC42" s="924" t="n">
        <v>34379</v>
      </c>
      <c r="AD42" s="924" t="str">
        <f aca="false">IFERROR(VLOOKUP(AC42,'Plantilla y Concentrado'!$B$4:$C$677,2,0),"")</f>
        <v>Gamboa Soto Concepcion del Carmen</v>
      </c>
      <c r="AE42" s="927"/>
      <c r="AF42" s="928"/>
      <c r="AG42" s="928"/>
      <c r="AH42" s="928"/>
      <c r="AI42" s="928"/>
      <c r="AJ42" s="928"/>
      <c r="AK42" s="928"/>
      <c r="AL42" s="928"/>
      <c r="AM42" s="928"/>
      <c r="AN42" s="928"/>
      <c r="AO42" s="928"/>
      <c r="AP42" s="928"/>
      <c r="AQ42" s="928"/>
      <c r="AR42" s="928"/>
      <c r="AS42" s="928"/>
      <c r="AT42" s="928"/>
      <c r="AU42" s="928"/>
      <c r="AV42" s="928"/>
      <c r="AW42" s="928"/>
      <c r="AX42" s="928"/>
      <c r="AY42" s="928"/>
      <c r="AZ42" s="928"/>
      <c r="BA42" s="928"/>
      <c r="BB42" s="928"/>
      <c r="BC42" s="928"/>
      <c r="BD42" s="928"/>
      <c r="BE42" s="928"/>
      <c r="BF42" s="928"/>
      <c r="BG42" s="928"/>
      <c r="BH42" s="928"/>
      <c r="BI42" s="928"/>
      <c r="BJ42" s="928"/>
      <c r="BK42" s="928"/>
      <c r="BL42" s="928"/>
      <c r="BM42" s="928"/>
      <c r="BN42" s="928"/>
      <c r="BO42" s="928"/>
      <c r="BP42" s="928"/>
      <c r="BQ42" s="928"/>
      <c r="BR42" s="928"/>
      <c r="BS42" s="928"/>
      <c r="BT42" s="928"/>
      <c r="BU42" s="928"/>
      <c r="BV42" s="928"/>
      <c r="BW42" s="928"/>
      <c r="BX42" s="928"/>
      <c r="BY42" s="928"/>
      <c r="BZ42" s="928"/>
      <c r="CA42" s="928"/>
      <c r="CB42" s="928"/>
      <c r="CC42" s="928"/>
      <c r="CD42" s="928"/>
      <c r="CE42" s="928"/>
      <c r="CF42" s="928"/>
      <c r="CG42" s="928"/>
      <c r="CH42" s="928"/>
      <c r="CI42" s="928"/>
      <c r="CJ42" s="928"/>
      <c r="CK42" s="928"/>
      <c r="CL42" s="928"/>
      <c r="CM42" s="928"/>
      <c r="CN42" s="928"/>
      <c r="CO42" s="928"/>
      <c r="CP42" s="928"/>
      <c r="CQ42" s="928"/>
      <c r="CR42" s="928"/>
      <c r="CS42" s="928"/>
      <c r="CT42" s="928"/>
      <c r="CU42" s="928"/>
      <c r="CV42" s="928"/>
      <c r="CW42" s="928"/>
      <c r="CX42" s="928"/>
      <c r="CY42" s="928"/>
      <c r="CZ42" s="928"/>
      <c r="DA42" s="928"/>
      <c r="DB42" s="928"/>
      <c r="DC42" s="928"/>
      <c r="DD42" s="928"/>
      <c r="DE42" s="928"/>
      <c r="DF42" s="928"/>
      <c r="DG42" s="928"/>
      <c r="DH42" s="928"/>
      <c r="DI42" s="928"/>
      <c r="DJ42" s="928"/>
      <c r="DK42" s="928"/>
      <c r="DL42" s="928"/>
      <c r="DM42" s="928"/>
      <c r="DN42" s="928"/>
      <c r="DO42" s="928"/>
      <c r="DP42" s="928"/>
      <c r="DQ42" s="928"/>
      <c r="DR42" s="928"/>
      <c r="DS42" s="928"/>
      <c r="DT42" s="928"/>
      <c r="DU42" s="928"/>
      <c r="DV42" s="928"/>
      <c r="DW42" s="928"/>
      <c r="DX42" s="928"/>
      <c r="DY42" s="928"/>
      <c r="DZ42" s="928"/>
      <c r="EA42" s="928"/>
      <c r="EB42" s="928"/>
      <c r="EC42" s="928"/>
      <c r="ED42" s="928"/>
      <c r="EE42" s="928"/>
      <c r="EF42" s="928"/>
      <c r="EG42" s="928"/>
      <c r="EH42" s="928"/>
      <c r="EI42" s="928"/>
      <c r="EJ42" s="928"/>
      <c r="EK42" s="928"/>
      <c r="EL42" s="928"/>
      <c r="EM42" s="928"/>
      <c r="EN42" s="928"/>
      <c r="EO42" s="928"/>
      <c r="EP42" s="928"/>
      <c r="EQ42" s="928"/>
      <c r="ER42" s="928"/>
      <c r="ES42" s="928"/>
      <c r="ET42" s="928"/>
      <c r="EU42" s="928"/>
      <c r="EV42" s="928"/>
      <c r="EW42" s="928"/>
      <c r="EX42" s="928"/>
      <c r="EY42" s="928"/>
      <c r="EZ42" s="928"/>
      <c r="FA42" s="928"/>
      <c r="FB42" s="928"/>
      <c r="FC42" s="928"/>
      <c r="FD42" s="928"/>
      <c r="FE42" s="928"/>
      <c r="FF42" s="928"/>
      <c r="FG42" s="928"/>
      <c r="FH42" s="928"/>
      <c r="FI42" s="928"/>
      <c r="FJ42" s="928"/>
      <c r="FK42" s="928"/>
      <c r="FL42" s="928"/>
      <c r="FM42" s="928"/>
      <c r="FN42" s="928"/>
      <c r="FO42" s="928"/>
      <c r="FP42" s="928"/>
      <c r="FQ42" s="928"/>
      <c r="FR42" s="928"/>
      <c r="FS42" s="928"/>
      <c r="FT42" s="928"/>
      <c r="FU42" s="928"/>
      <c r="FV42" s="928"/>
      <c r="FW42" s="928"/>
      <c r="FX42" s="928"/>
      <c r="FY42" s="928"/>
      <c r="FZ42" s="928"/>
      <c r="GA42" s="928"/>
      <c r="GB42" s="928"/>
      <c r="GC42" s="928"/>
      <c r="GD42" s="928"/>
      <c r="GE42" s="928"/>
      <c r="GF42" s="928"/>
      <c r="GG42" s="928"/>
      <c r="GH42" s="928"/>
      <c r="GI42" s="928"/>
      <c r="GJ42" s="928"/>
      <c r="GK42" s="928"/>
      <c r="GL42" s="928"/>
      <c r="GM42" s="928"/>
      <c r="GN42" s="928"/>
      <c r="GO42" s="928"/>
      <c r="GP42" s="928"/>
      <c r="GQ42" s="928"/>
      <c r="GR42" s="928"/>
      <c r="GS42" s="928"/>
      <c r="GT42" s="928"/>
      <c r="GU42" s="928"/>
      <c r="GV42" s="928"/>
      <c r="GW42" s="928"/>
      <c r="GX42" s="928"/>
      <c r="GY42" s="928"/>
      <c r="GZ42" s="928"/>
      <c r="HA42" s="928"/>
      <c r="HB42" s="928"/>
      <c r="HC42" s="928"/>
      <c r="HD42" s="928"/>
      <c r="HE42" s="928"/>
      <c r="HF42" s="928"/>
      <c r="HG42" s="928"/>
      <c r="HH42" s="928"/>
      <c r="HI42" s="928"/>
      <c r="HJ42" s="928"/>
      <c r="HK42" s="928"/>
      <c r="HL42" s="928"/>
      <c r="HM42" s="928"/>
      <c r="HN42" s="928"/>
      <c r="HO42" s="928"/>
      <c r="HP42" s="928"/>
      <c r="HQ42" s="928"/>
      <c r="HR42" s="928"/>
      <c r="HS42" s="928"/>
      <c r="HT42" s="928"/>
      <c r="HU42" s="928"/>
      <c r="HV42" s="928"/>
      <c r="HW42" s="928"/>
      <c r="HX42" s="928"/>
      <c r="HY42" s="928"/>
      <c r="HZ42" s="928"/>
      <c r="IA42" s="928"/>
    </row>
    <row r="43" s="929" customFormat="true" ht="40.5" hidden="false" customHeight="true" outlineLevel="0" collapsed="false">
      <c r="A43" s="930" t="n">
        <v>38</v>
      </c>
      <c r="B43" s="930" t="s">
        <v>999</v>
      </c>
      <c r="C43" s="930" t="n">
        <v>194</v>
      </c>
      <c r="D43" s="930" t="n">
        <v>194</v>
      </c>
      <c r="E43" s="930" t="n">
        <v>0</v>
      </c>
      <c r="F43" s="930" t="n">
        <v>0</v>
      </c>
      <c r="G43" s="930" t="n">
        <v>0</v>
      </c>
      <c r="H43" s="930" t="n">
        <v>0</v>
      </c>
      <c r="I43" s="930" t="n">
        <v>0</v>
      </c>
      <c r="J43" s="930" t="n">
        <v>0</v>
      </c>
      <c r="K43" s="930" t="n">
        <v>0</v>
      </c>
      <c r="L43" s="930" t="n">
        <v>0</v>
      </c>
      <c r="M43" s="930" t="n">
        <v>0</v>
      </c>
      <c r="N43" s="930" t="n">
        <v>0</v>
      </c>
      <c r="O43" s="930" t="n">
        <v>0</v>
      </c>
      <c r="P43" s="930" t="n">
        <v>0</v>
      </c>
      <c r="Q43" s="931" t="n">
        <f aca="false">($T$4*(SUM(E43:P43)))</f>
        <v>0</v>
      </c>
      <c r="R43" s="930" t="n">
        <v>0</v>
      </c>
      <c r="S43" s="930" t="n">
        <v>0</v>
      </c>
      <c r="T43" s="930" t="n">
        <v>0</v>
      </c>
      <c r="U43" s="930" t="n">
        <v>0</v>
      </c>
      <c r="V43" s="930" t="n">
        <v>0</v>
      </c>
      <c r="W43" s="930" t="n">
        <v>0</v>
      </c>
      <c r="X43" s="930" t="n">
        <v>0</v>
      </c>
      <c r="Y43" s="930" t="n">
        <v>0</v>
      </c>
      <c r="Z43" s="930" t="n">
        <v>0</v>
      </c>
      <c r="AA43" s="930" t="n">
        <v>0</v>
      </c>
      <c r="AB43" s="930" t="n">
        <v>0</v>
      </c>
      <c r="AC43" s="930" t="n">
        <v>34379</v>
      </c>
      <c r="AD43" s="930" t="str">
        <f aca="false">IFERROR(VLOOKUP(AC43,'Plantilla y Concentrado'!$B$4:$C$677,2,0),"")</f>
        <v>Gamboa Soto Concepcion del Carmen</v>
      </c>
      <c r="AE43" s="927"/>
      <c r="AF43" s="928"/>
      <c r="AG43" s="928"/>
      <c r="AH43" s="928"/>
      <c r="AI43" s="928"/>
      <c r="AJ43" s="928"/>
      <c r="AK43" s="928"/>
      <c r="AL43" s="928"/>
      <c r="AM43" s="928"/>
      <c r="AN43" s="928"/>
      <c r="AO43" s="928"/>
      <c r="AP43" s="928"/>
      <c r="AQ43" s="928"/>
      <c r="AR43" s="928"/>
      <c r="AS43" s="928"/>
      <c r="AT43" s="928"/>
      <c r="AU43" s="928"/>
      <c r="AV43" s="928"/>
      <c r="AW43" s="928"/>
      <c r="AX43" s="928"/>
      <c r="AY43" s="928"/>
      <c r="AZ43" s="928"/>
      <c r="BA43" s="928"/>
      <c r="BB43" s="928"/>
      <c r="BC43" s="928"/>
      <c r="BD43" s="928"/>
      <c r="BE43" s="928"/>
      <c r="BF43" s="928"/>
      <c r="BG43" s="928"/>
      <c r="BH43" s="928"/>
      <c r="BI43" s="928"/>
      <c r="BJ43" s="928"/>
      <c r="BK43" s="928"/>
      <c r="BL43" s="928"/>
      <c r="BM43" s="928"/>
      <c r="BN43" s="928"/>
      <c r="BO43" s="928"/>
      <c r="BP43" s="928"/>
      <c r="BQ43" s="928"/>
      <c r="BR43" s="928"/>
      <c r="BS43" s="928"/>
      <c r="BT43" s="928"/>
      <c r="BU43" s="928"/>
      <c r="BV43" s="928"/>
      <c r="BW43" s="928"/>
      <c r="BX43" s="928"/>
      <c r="BY43" s="928"/>
      <c r="BZ43" s="928"/>
      <c r="CA43" s="928"/>
      <c r="CB43" s="928"/>
      <c r="CC43" s="928"/>
      <c r="CD43" s="928"/>
      <c r="CE43" s="928"/>
      <c r="CF43" s="928"/>
      <c r="CG43" s="928"/>
      <c r="CH43" s="928"/>
      <c r="CI43" s="928"/>
      <c r="CJ43" s="928"/>
      <c r="CK43" s="928"/>
      <c r="CL43" s="928"/>
      <c r="CM43" s="928"/>
      <c r="CN43" s="928"/>
      <c r="CO43" s="928"/>
      <c r="CP43" s="928"/>
      <c r="CQ43" s="928"/>
      <c r="CR43" s="928"/>
      <c r="CS43" s="928"/>
      <c r="CT43" s="928"/>
      <c r="CU43" s="928"/>
      <c r="CV43" s="928"/>
      <c r="CW43" s="928"/>
      <c r="CX43" s="928"/>
      <c r="CY43" s="928"/>
      <c r="CZ43" s="928"/>
      <c r="DA43" s="928"/>
      <c r="DB43" s="928"/>
      <c r="DC43" s="928"/>
      <c r="DD43" s="928"/>
      <c r="DE43" s="928"/>
      <c r="DF43" s="928"/>
      <c r="DG43" s="928"/>
      <c r="DH43" s="928"/>
      <c r="DI43" s="928"/>
      <c r="DJ43" s="928"/>
      <c r="DK43" s="928"/>
      <c r="DL43" s="928"/>
      <c r="DM43" s="928"/>
      <c r="DN43" s="928"/>
      <c r="DO43" s="928"/>
      <c r="DP43" s="928"/>
      <c r="DQ43" s="928"/>
      <c r="DR43" s="928"/>
      <c r="DS43" s="928"/>
      <c r="DT43" s="928"/>
      <c r="DU43" s="928"/>
      <c r="DV43" s="928"/>
      <c r="DW43" s="928"/>
      <c r="DX43" s="928"/>
      <c r="DY43" s="928"/>
      <c r="DZ43" s="928"/>
      <c r="EA43" s="928"/>
      <c r="EB43" s="928"/>
      <c r="EC43" s="928"/>
      <c r="ED43" s="928"/>
      <c r="EE43" s="928"/>
      <c r="EF43" s="928"/>
      <c r="EG43" s="928"/>
      <c r="EH43" s="928"/>
      <c r="EI43" s="928"/>
      <c r="EJ43" s="928"/>
      <c r="EK43" s="928"/>
      <c r="EL43" s="928"/>
      <c r="EM43" s="928"/>
      <c r="EN43" s="928"/>
      <c r="EO43" s="928"/>
      <c r="EP43" s="928"/>
      <c r="EQ43" s="928"/>
      <c r="ER43" s="928"/>
      <c r="ES43" s="928"/>
      <c r="ET43" s="928"/>
      <c r="EU43" s="928"/>
      <c r="EV43" s="928"/>
      <c r="EW43" s="928"/>
      <c r="EX43" s="928"/>
      <c r="EY43" s="928"/>
      <c r="EZ43" s="928"/>
      <c r="FA43" s="928"/>
      <c r="FB43" s="928"/>
      <c r="FC43" s="928"/>
      <c r="FD43" s="928"/>
      <c r="FE43" s="928"/>
      <c r="FF43" s="928"/>
      <c r="FG43" s="928"/>
      <c r="FH43" s="928"/>
      <c r="FI43" s="928"/>
      <c r="FJ43" s="928"/>
      <c r="FK43" s="928"/>
      <c r="FL43" s="928"/>
      <c r="FM43" s="928"/>
      <c r="FN43" s="928"/>
      <c r="FO43" s="928"/>
      <c r="FP43" s="928"/>
      <c r="FQ43" s="928"/>
      <c r="FR43" s="928"/>
      <c r="FS43" s="928"/>
      <c r="FT43" s="928"/>
      <c r="FU43" s="928"/>
      <c r="FV43" s="928"/>
      <c r="FW43" s="928"/>
      <c r="FX43" s="928"/>
      <c r="FY43" s="928"/>
      <c r="FZ43" s="928"/>
      <c r="GA43" s="928"/>
      <c r="GB43" s="928"/>
      <c r="GC43" s="928"/>
      <c r="GD43" s="928"/>
      <c r="GE43" s="928"/>
      <c r="GF43" s="928"/>
      <c r="GG43" s="928"/>
      <c r="GH43" s="928"/>
      <c r="GI43" s="928"/>
      <c r="GJ43" s="928"/>
      <c r="GK43" s="928"/>
      <c r="GL43" s="928"/>
      <c r="GM43" s="928"/>
      <c r="GN43" s="928"/>
      <c r="GO43" s="928"/>
      <c r="GP43" s="928"/>
      <c r="GQ43" s="928"/>
      <c r="GR43" s="928"/>
      <c r="GS43" s="928"/>
      <c r="GT43" s="928"/>
      <c r="GU43" s="928"/>
      <c r="GV43" s="928"/>
      <c r="GW43" s="928"/>
      <c r="GX43" s="928"/>
      <c r="GY43" s="928"/>
      <c r="GZ43" s="928"/>
      <c r="HA43" s="928"/>
      <c r="HB43" s="928"/>
      <c r="HC43" s="928"/>
      <c r="HD43" s="928"/>
      <c r="HE43" s="928"/>
      <c r="HF43" s="928"/>
      <c r="HG43" s="928"/>
      <c r="HH43" s="928"/>
      <c r="HI43" s="928"/>
      <c r="HJ43" s="928"/>
      <c r="HK43" s="928"/>
      <c r="HL43" s="928"/>
      <c r="HM43" s="928"/>
      <c r="HN43" s="928"/>
      <c r="HO43" s="928"/>
      <c r="HP43" s="928"/>
      <c r="HQ43" s="928"/>
      <c r="HR43" s="928"/>
      <c r="HS43" s="928"/>
      <c r="HT43" s="928"/>
      <c r="HU43" s="928"/>
      <c r="HV43" s="928"/>
      <c r="HW43" s="928"/>
      <c r="HX43" s="928"/>
      <c r="HY43" s="928"/>
      <c r="HZ43" s="928"/>
      <c r="IA43" s="928"/>
    </row>
    <row r="44" s="929" customFormat="true" ht="40.5" hidden="false" customHeight="true" outlineLevel="0" collapsed="false">
      <c r="A44" s="924" t="n">
        <v>39</v>
      </c>
      <c r="B44" s="924" t="s">
        <v>1000</v>
      </c>
      <c r="C44" s="924" t="n">
        <v>183</v>
      </c>
      <c r="D44" s="924" t="n">
        <v>183</v>
      </c>
      <c r="E44" s="924" t="n">
        <v>0</v>
      </c>
      <c r="F44" s="924" t="n">
        <v>0</v>
      </c>
      <c r="G44" s="924" t="n">
        <v>0</v>
      </c>
      <c r="H44" s="924" t="n">
        <v>0</v>
      </c>
      <c r="I44" s="924" t="n">
        <v>0</v>
      </c>
      <c r="J44" s="924" t="n">
        <v>0</v>
      </c>
      <c r="K44" s="924" t="n">
        <v>0</v>
      </c>
      <c r="L44" s="924" t="n">
        <v>0</v>
      </c>
      <c r="M44" s="924" t="n">
        <v>0</v>
      </c>
      <c r="N44" s="924" t="n">
        <v>0</v>
      </c>
      <c r="O44" s="924" t="n">
        <v>0</v>
      </c>
      <c r="P44" s="924" t="n">
        <v>0</v>
      </c>
      <c r="Q44" s="925" t="n">
        <f aca="false">($T$4*(SUM(E44:P44)))</f>
        <v>0</v>
      </c>
      <c r="R44" s="924" t="n">
        <v>0</v>
      </c>
      <c r="S44" s="924" t="n">
        <v>0</v>
      </c>
      <c r="T44" s="924" t="n">
        <v>0</v>
      </c>
      <c r="U44" s="924" t="n">
        <v>0</v>
      </c>
      <c r="V44" s="924" t="n">
        <v>0</v>
      </c>
      <c r="W44" s="924" t="n">
        <v>0</v>
      </c>
      <c r="X44" s="924" t="n">
        <v>0</v>
      </c>
      <c r="Y44" s="924" t="n">
        <v>0</v>
      </c>
      <c r="Z44" s="924" t="n">
        <v>0</v>
      </c>
      <c r="AA44" s="924" t="n">
        <v>0</v>
      </c>
      <c r="AB44" s="924" t="n">
        <v>0</v>
      </c>
      <c r="AC44" s="924" t="n">
        <v>34379</v>
      </c>
      <c r="AD44" s="924" t="str">
        <f aca="false">IFERROR(VLOOKUP(AC44,'Plantilla y Concentrado'!$B$4:$C$677,2,0),"")</f>
        <v>Gamboa Soto Concepcion del Carmen</v>
      </c>
      <c r="AE44" s="927"/>
      <c r="AF44" s="928"/>
      <c r="AG44" s="928"/>
      <c r="AH44" s="928"/>
      <c r="AI44" s="928"/>
      <c r="AJ44" s="928"/>
      <c r="AK44" s="928"/>
      <c r="AL44" s="928"/>
      <c r="AM44" s="928"/>
      <c r="AN44" s="928"/>
      <c r="AO44" s="928"/>
      <c r="AP44" s="928"/>
      <c r="AQ44" s="928"/>
      <c r="AR44" s="928"/>
      <c r="AS44" s="928"/>
      <c r="AT44" s="928"/>
      <c r="AU44" s="928"/>
      <c r="AV44" s="928"/>
      <c r="AW44" s="928"/>
      <c r="AX44" s="928"/>
      <c r="AY44" s="928"/>
      <c r="AZ44" s="928"/>
      <c r="BA44" s="928"/>
      <c r="BB44" s="928"/>
      <c r="BC44" s="928"/>
      <c r="BD44" s="928"/>
      <c r="BE44" s="928"/>
      <c r="BF44" s="928"/>
      <c r="BG44" s="928"/>
      <c r="BH44" s="928"/>
      <c r="BI44" s="928"/>
      <c r="BJ44" s="928"/>
      <c r="BK44" s="928"/>
      <c r="BL44" s="928"/>
      <c r="BM44" s="928"/>
      <c r="BN44" s="928"/>
      <c r="BO44" s="928"/>
      <c r="BP44" s="928"/>
      <c r="BQ44" s="928"/>
      <c r="BR44" s="928"/>
      <c r="BS44" s="928"/>
      <c r="BT44" s="928"/>
      <c r="BU44" s="928"/>
      <c r="BV44" s="928"/>
      <c r="BW44" s="928"/>
      <c r="BX44" s="928"/>
      <c r="BY44" s="928"/>
      <c r="BZ44" s="928"/>
      <c r="CA44" s="928"/>
      <c r="CB44" s="928"/>
      <c r="CC44" s="928"/>
      <c r="CD44" s="928"/>
      <c r="CE44" s="928"/>
      <c r="CF44" s="928"/>
      <c r="CG44" s="928"/>
      <c r="CH44" s="928"/>
      <c r="CI44" s="928"/>
      <c r="CJ44" s="928"/>
      <c r="CK44" s="928"/>
      <c r="CL44" s="928"/>
      <c r="CM44" s="928"/>
      <c r="CN44" s="928"/>
      <c r="CO44" s="928"/>
      <c r="CP44" s="928"/>
      <c r="CQ44" s="928"/>
      <c r="CR44" s="928"/>
      <c r="CS44" s="928"/>
      <c r="CT44" s="928"/>
      <c r="CU44" s="928"/>
      <c r="CV44" s="928"/>
      <c r="CW44" s="928"/>
      <c r="CX44" s="928"/>
      <c r="CY44" s="928"/>
      <c r="CZ44" s="928"/>
      <c r="DA44" s="928"/>
      <c r="DB44" s="928"/>
      <c r="DC44" s="928"/>
      <c r="DD44" s="928"/>
      <c r="DE44" s="928"/>
      <c r="DF44" s="928"/>
      <c r="DG44" s="928"/>
      <c r="DH44" s="928"/>
      <c r="DI44" s="928"/>
      <c r="DJ44" s="928"/>
      <c r="DK44" s="928"/>
      <c r="DL44" s="928"/>
      <c r="DM44" s="928"/>
      <c r="DN44" s="928"/>
      <c r="DO44" s="928"/>
      <c r="DP44" s="928"/>
      <c r="DQ44" s="928"/>
      <c r="DR44" s="928"/>
      <c r="DS44" s="928"/>
      <c r="DT44" s="928"/>
      <c r="DU44" s="928"/>
      <c r="DV44" s="928"/>
      <c r="DW44" s="928"/>
      <c r="DX44" s="928"/>
      <c r="DY44" s="928"/>
      <c r="DZ44" s="928"/>
      <c r="EA44" s="928"/>
      <c r="EB44" s="928"/>
      <c r="EC44" s="928"/>
      <c r="ED44" s="928"/>
      <c r="EE44" s="928"/>
      <c r="EF44" s="928"/>
      <c r="EG44" s="928"/>
      <c r="EH44" s="928"/>
      <c r="EI44" s="928"/>
      <c r="EJ44" s="928"/>
      <c r="EK44" s="928"/>
      <c r="EL44" s="928"/>
      <c r="EM44" s="928"/>
      <c r="EN44" s="928"/>
      <c r="EO44" s="928"/>
      <c r="EP44" s="928"/>
      <c r="EQ44" s="928"/>
      <c r="ER44" s="928"/>
      <c r="ES44" s="928"/>
      <c r="ET44" s="928"/>
      <c r="EU44" s="928"/>
      <c r="EV44" s="928"/>
      <c r="EW44" s="928"/>
      <c r="EX44" s="928"/>
      <c r="EY44" s="928"/>
      <c r="EZ44" s="928"/>
      <c r="FA44" s="928"/>
      <c r="FB44" s="928"/>
      <c r="FC44" s="928"/>
      <c r="FD44" s="928"/>
      <c r="FE44" s="928"/>
      <c r="FF44" s="928"/>
      <c r="FG44" s="928"/>
      <c r="FH44" s="928"/>
      <c r="FI44" s="928"/>
      <c r="FJ44" s="928"/>
      <c r="FK44" s="928"/>
      <c r="FL44" s="928"/>
      <c r="FM44" s="928"/>
      <c r="FN44" s="928"/>
      <c r="FO44" s="928"/>
      <c r="FP44" s="928"/>
      <c r="FQ44" s="928"/>
      <c r="FR44" s="928"/>
      <c r="FS44" s="928"/>
      <c r="FT44" s="928"/>
      <c r="FU44" s="928"/>
      <c r="FV44" s="928"/>
      <c r="FW44" s="928"/>
      <c r="FX44" s="928"/>
      <c r="FY44" s="928"/>
      <c r="FZ44" s="928"/>
      <c r="GA44" s="928"/>
      <c r="GB44" s="928"/>
      <c r="GC44" s="928"/>
      <c r="GD44" s="928"/>
      <c r="GE44" s="928"/>
      <c r="GF44" s="928"/>
      <c r="GG44" s="928"/>
      <c r="GH44" s="928"/>
      <c r="GI44" s="928"/>
      <c r="GJ44" s="928"/>
      <c r="GK44" s="928"/>
      <c r="GL44" s="928"/>
      <c r="GM44" s="928"/>
      <c r="GN44" s="928"/>
      <c r="GO44" s="928"/>
      <c r="GP44" s="928"/>
      <c r="GQ44" s="928"/>
      <c r="GR44" s="928"/>
      <c r="GS44" s="928"/>
      <c r="GT44" s="928"/>
      <c r="GU44" s="928"/>
      <c r="GV44" s="928"/>
      <c r="GW44" s="928"/>
      <c r="GX44" s="928"/>
      <c r="GY44" s="928"/>
      <c r="GZ44" s="928"/>
      <c r="HA44" s="928"/>
      <c r="HB44" s="928"/>
      <c r="HC44" s="928"/>
      <c r="HD44" s="928"/>
      <c r="HE44" s="928"/>
      <c r="HF44" s="928"/>
      <c r="HG44" s="928"/>
      <c r="HH44" s="928"/>
      <c r="HI44" s="928"/>
      <c r="HJ44" s="928"/>
      <c r="HK44" s="928"/>
      <c r="HL44" s="928"/>
      <c r="HM44" s="928"/>
      <c r="HN44" s="928"/>
      <c r="HO44" s="928"/>
      <c r="HP44" s="928"/>
      <c r="HQ44" s="928"/>
      <c r="HR44" s="928"/>
      <c r="HS44" s="928"/>
      <c r="HT44" s="928"/>
      <c r="HU44" s="928"/>
      <c r="HV44" s="928"/>
      <c r="HW44" s="928"/>
      <c r="HX44" s="928"/>
      <c r="HY44" s="928"/>
      <c r="HZ44" s="928"/>
      <c r="IA44" s="928"/>
      <c r="IB44" s="933"/>
      <c r="IC44" s="933"/>
      <c r="ALS44" s="933"/>
      <c r="ALT44" s="933"/>
      <c r="ALU44" s="933"/>
      <c r="ALV44" s="933"/>
      <c r="ALW44" s="933"/>
      <c r="ALX44" s="933"/>
      <c r="ALY44" s="933"/>
      <c r="ALZ44" s="933"/>
      <c r="AMA44" s="933"/>
      <c r="AMB44" s="933"/>
      <c r="AMC44" s="933"/>
      <c r="AMD44" s="933"/>
      <c r="AME44" s="933"/>
      <c r="AMF44" s="933"/>
      <c r="AMG44" s="933"/>
      <c r="AMH44" s="933"/>
      <c r="AMI44" s="933"/>
      <c r="AMJ44" s="933"/>
    </row>
    <row r="45" s="929" customFormat="true" ht="40.5" hidden="false" customHeight="true" outlineLevel="0" collapsed="false">
      <c r="A45" s="930" t="n">
        <v>40</v>
      </c>
      <c r="B45" s="930" t="s">
        <v>1001</v>
      </c>
      <c r="C45" s="930"/>
      <c r="D45" s="930"/>
      <c r="E45" s="930" t="n">
        <v>0</v>
      </c>
      <c r="F45" s="930" t="n">
        <v>0</v>
      </c>
      <c r="G45" s="930" t="n">
        <v>0</v>
      </c>
      <c r="H45" s="930" t="n">
        <v>0</v>
      </c>
      <c r="I45" s="930" t="n">
        <v>0</v>
      </c>
      <c r="J45" s="930" t="n">
        <v>0</v>
      </c>
      <c r="K45" s="930" t="n">
        <v>0</v>
      </c>
      <c r="L45" s="930" t="n">
        <v>0</v>
      </c>
      <c r="M45" s="930" t="n">
        <v>0</v>
      </c>
      <c r="N45" s="930" t="n">
        <v>0</v>
      </c>
      <c r="O45" s="930" t="n">
        <v>0</v>
      </c>
      <c r="P45" s="930" t="n">
        <v>0</v>
      </c>
      <c r="Q45" s="931" t="n">
        <f aca="false">($T$4*(SUM(E45:P45)))</f>
        <v>0</v>
      </c>
      <c r="R45" s="930" t="n">
        <v>0</v>
      </c>
      <c r="S45" s="930" t="n">
        <v>0</v>
      </c>
      <c r="T45" s="930" t="n">
        <v>0</v>
      </c>
      <c r="U45" s="930" t="n">
        <v>0</v>
      </c>
      <c r="V45" s="930" t="n">
        <v>0</v>
      </c>
      <c r="W45" s="930" t="n">
        <v>0</v>
      </c>
      <c r="X45" s="930" t="n">
        <v>0</v>
      </c>
      <c r="Y45" s="930" t="n">
        <v>0</v>
      </c>
      <c r="Z45" s="930" t="n">
        <v>0</v>
      </c>
      <c r="AA45" s="930" t="n">
        <v>0</v>
      </c>
      <c r="AB45" s="930" t="n">
        <v>0</v>
      </c>
      <c r="AC45" s="930" t="n">
        <v>34379</v>
      </c>
      <c r="AD45" s="930" t="str">
        <f aca="false">IFERROR(VLOOKUP(AC45,'Plantilla y Concentrado'!$B$4:$C$677,2,0),"")</f>
        <v>Gamboa Soto Concepcion del Carmen</v>
      </c>
      <c r="AE45" s="927"/>
      <c r="AF45" s="928"/>
      <c r="AG45" s="928"/>
      <c r="AH45" s="928"/>
      <c r="AI45" s="928"/>
      <c r="AJ45" s="928"/>
      <c r="AK45" s="928"/>
      <c r="AL45" s="928"/>
      <c r="AM45" s="928"/>
      <c r="AN45" s="928"/>
      <c r="AO45" s="928"/>
      <c r="AP45" s="928"/>
      <c r="AQ45" s="928"/>
      <c r="AR45" s="928"/>
      <c r="AS45" s="928"/>
      <c r="AT45" s="928"/>
      <c r="AU45" s="928"/>
      <c r="AV45" s="928"/>
      <c r="AW45" s="928"/>
      <c r="AX45" s="928"/>
      <c r="AY45" s="928"/>
      <c r="AZ45" s="928"/>
      <c r="BA45" s="928"/>
      <c r="BB45" s="928"/>
      <c r="BC45" s="928"/>
      <c r="BD45" s="928"/>
      <c r="BE45" s="928"/>
      <c r="BF45" s="928"/>
      <c r="BG45" s="928"/>
      <c r="BH45" s="928"/>
      <c r="BI45" s="928"/>
      <c r="BJ45" s="928"/>
      <c r="BK45" s="928"/>
      <c r="BL45" s="928"/>
      <c r="BM45" s="928"/>
      <c r="BN45" s="928"/>
      <c r="BO45" s="928"/>
      <c r="BP45" s="928"/>
      <c r="BQ45" s="928"/>
      <c r="BR45" s="928"/>
      <c r="BS45" s="928"/>
      <c r="BT45" s="928"/>
      <c r="BU45" s="928"/>
      <c r="BV45" s="928"/>
      <c r="BW45" s="928"/>
      <c r="BX45" s="928"/>
      <c r="BY45" s="928"/>
      <c r="BZ45" s="928"/>
      <c r="CA45" s="928"/>
      <c r="CB45" s="928"/>
      <c r="CC45" s="928"/>
      <c r="CD45" s="928"/>
      <c r="CE45" s="928"/>
      <c r="CF45" s="928"/>
      <c r="CG45" s="928"/>
      <c r="CH45" s="928"/>
      <c r="CI45" s="928"/>
      <c r="CJ45" s="928"/>
      <c r="CK45" s="928"/>
      <c r="CL45" s="928"/>
      <c r="CM45" s="928"/>
      <c r="CN45" s="928"/>
      <c r="CO45" s="928"/>
      <c r="CP45" s="928"/>
      <c r="CQ45" s="928"/>
      <c r="CR45" s="928"/>
      <c r="CS45" s="928"/>
      <c r="CT45" s="928"/>
      <c r="CU45" s="928"/>
      <c r="CV45" s="928"/>
      <c r="CW45" s="928"/>
      <c r="CX45" s="928"/>
      <c r="CY45" s="928"/>
      <c r="CZ45" s="928"/>
      <c r="DA45" s="928"/>
      <c r="DB45" s="928"/>
      <c r="DC45" s="928"/>
      <c r="DD45" s="928"/>
      <c r="DE45" s="928"/>
      <c r="DF45" s="928"/>
      <c r="DG45" s="928"/>
      <c r="DH45" s="928"/>
      <c r="DI45" s="928"/>
      <c r="DJ45" s="928"/>
      <c r="DK45" s="928"/>
      <c r="DL45" s="928"/>
      <c r="DM45" s="928"/>
      <c r="DN45" s="928"/>
      <c r="DO45" s="928"/>
      <c r="DP45" s="928"/>
      <c r="DQ45" s="928"/>
      <c r="DR45" s="928"/>
      <c r="DS45" s="928"/>
      <c r="DT45" s="928"/>
      <c r="DU45" s="928"/>
      <c r="DV45" s="928"/>
      <c r="DW45" s="928"/>
      <c r="DX45" s="928"/>
      <c r="DY45" s="928"/>
      <c r="DZ45" s="928"/>
      <c r="EA45" s="928"/>
      <c r="EB45" s="928"/>
      <c r="EC45" s="928"/>
      <c r="ED45" s="928"/>
      <c r="EE45" s="928"/>
      <c r="EF45" s="928"/>
      <c r="EG45" s="928"/>
      <c r="EH45" s="928"/>
      <c r="EI45" s="928"/>
      <c r="EJ45" s="928"/>
      <c r="EK45" s="928"/>
      <c r="EL45" s="928"/>
      <c r="EM45" s="928"/>
      <c r="EN45" s="928"/>
      <c r="EO45" s="928"/>
      <c r="EP45" s="928"/>
      <c r="EQ45" s="928"/>
      <c r="ER45" s="928"/>
      <c r="ES45" s="928"/>
      <c r="ET45" s="928"/>
      <c r="EU45" s="928"/>
      <c r="EV45" s="928"/>
      <c r="EW45" s="928"/>
      <c r="EX45" s="928"/>
      <c r="EY45" s="928"/>
      <c r="EZ45" s="928"/>
      <c r="FA45" s="928"/>
      <c r="FB45" s="928"/>
      <c r="FC45" s="928"/>
      <c r="FD45" s="928"/>
      <c r="FE45" s="928"/>
      <c r="FF45" s="928"/>
      <c r="FG45" s="928"/>
      <c r="FH45" s="928"/>
      <c r="FI45" s="928"/>
      <c r="FJ45" s="928"/>
      <c r="FK45" s="928"/>
      <c r="FL45" s="928"/>
      <c r="FM45" s="928"/>
      <c r="FN45" s="928"/>
      <c r="FO45" s="928"/>
      <c r="FP45" s="928"/>
      <c r="FQ45" s="928"/>
      <c r="FR45" s="928"/>
      <c r="FS45" s="928"/>
      <c r="FT45" s="928"/>
      <c r="FU45" s="928"/>
      <c r="FV45" s="928"/>
      <c r="FW45" s="928"/>
      <c r="FX45" s="928"/>
      <c r="FY45" s="928"/>
      <c r="FZ45" s="928"/>
      <c r="GA45" s="928"/>
      <c r="GB45" s="928"/>
      <c r="GC45" s="928"/>
      <c r="GD45" s="928"/>
      <c r="GE45" s="928"/>
      <c r="GF45" s="928"/>
      <c r="GG45" s="928"/>
      <c r="GH45" s="928"/>
      <c r="GI45" s="928"/>
      <c r="GJ45" s="928"/>
      <c r="GK45" s="928"/>
      <c r="GL45" s="928"/>
      <c r="GM45" s="928"/>
      <c r="GN45" s="928"/>
      <c r="GO45" s="928"/>
      <c r="GP45" s="928"/>
      <c r="GQ45" s="928"/>
      <c r="GR45" s="928"/>
      <c r="GS45" s="928"/>
      <c r="GT45" s="928"/>
      <c r="GU45" s="928"/>
      <c r="GV45" s="928"/>
      <c r="GW45" s="928"/>
      <c r="GX45" s="928"/>
      <c r="GY45" s="928"/>
      <c r="GZ45" s="928"/>
      <c r="HA45" s="928"/>
      <c r="HB45" s="928"/>
      <c r="HC45" s="928"/>
      <c r="HD45" s="928"/>
      <c r="HE45" s="928"/>
      <c r="HF45" s="928"/>
      <c r="HG45" s="928"/>
      <c r="HH45" s="928"/>
      <c r="HI45" s="928"/>
      <c r="HJ45" s="928"/>
      <c r="HK45" s="928"/>
      <c r="HL45" s="928"/>
      <c r="HM45" s="928"/>
      <c r="HN45" s="928"/>
      <c r="HO45" s="928"/>
      <c r="HP45" s="928"/>
      <c r="HQ45" s="928"/>
      <c r="HR45" s="928"/>
      <c r="HS45" s="928"/>
      <c r="HT45" s="928"/>
      <c r="HU45" s="928"/>
      <c r="HV45" s="928"/>
      <c r="HW45" s="928"/>
      <c r="HX45" s="928"/>
      <c r="HY45" s="928"/>
      <c r="HZ45" s="928"/>
      <c r="IA45" s="928"/>
      <c r="IB45" s="205"/>
      <c r="IC45" s="205"/>
      <c r="ALS45" s="205"/>
      <c r="ALT45" s="205"/>
      <c r="ALU45" s="205"/>
      <c r="ALV45" s="205"/>
      <c r="ALW45" s="205"/>
      <c r="ALX45" s="205"/>
      <c r="ALY45" s="205"/>
      <c r="ALZ45" s="205"/>
      <c r="AMA45" s="205"/>
      <c r="AMB45" s="205"/>
      <c r="AMC45" s="205"/>
      <c r="AMD45" s="205"/>
      <c r="AME45" s="205"/>
      <c r="AMF45" s="205"/>
      <c r="AMG45" s="205"/>
      <c r="AMH45" s="205"/>
      <c r="AMI45" s="205"/>
      <c r="AMJ45" s="205"/>
    </row>
    <row r="46" s="933" customFormat="true" ht="40.5" hidden="false" customHeight="true" outlineLevel="0" collapsed="false">
      <c r="A46" s="220" t="n">
        <v>41</v>
      </c>
      <c r="B46" s="924" t="s">
        <v>1002</v>
      </c>
      <c r="C46" s="924" t="n">
        <v>120</v>
      </c>
      <c r="D46" s="924" t="n">
        <v>101</v>
      </c>
      <c r="E46" s="924" t="n">
        <v>0</v>
      </c>
      <c r="F46" s="924" t="n">
        <v>0</v>
      </c>
      <c r="G46" s="924" t="n">
        <v>0</v>
      </c>
      <c r="H46" s="924" t="n">
        <v>0</v>
      </c>
      <c r="I46" s="924" t="n">
        <v>0</v>
      </c>
      <c r="J46" s="924" t="n">
        <v>0</v>
      </c>
      <c r="K46" s="924" t="n">
        <v>0</v>
      </c>
      <c r="L46" s="924" t="n">
        <v>0</v>
      </c>
      <c r="M46" s="924" t="n">
        <v>0</v>
      </c>
      <c r="N46" s="924" t="n">
        <v>0</v>
      </c>
      <c r="O46" s="924" t="n">
        <v>0</v>
      </c>
      <c r="P46" s="924" t="n">
        <v>0</v>
      </c>
      <c r="Q46" s="925" t="n">
        <f aca="false">($T$4*(SUM(E46:P46)))</f>
        <v>0</v>
      </c>
      <c r="R46" s="924" t="n">
        <v>0</v>
      </c>
      <c r="S46" s="924" t="n">
        <v>0</v>
      </c>
      <c r="T46" s="924" t="n">
        <v>0</v>
      </c>
      <c r="U46" s="924" t="n">
        <v>0</v>
      </c>
      <c r="V46" s="924" t="n">
        <v>0</v>
      </c>
      <c r="W46" s="924" t="n">
        <v>0</v>
      </c>
      <c r="X46" s="924" t="n">
        <v>0</v>
      </c>
      <c r="Y46" s="924" t="n">
        <v>0</v>
      </c>
      <c r="Z46" s="924" t="n">
        <v>0</v>
      </c>
      <c r="AA46" s="924" t="n">
        <v>0</v>
      </c>
      <c r="AB46" s="924" t="n">
        <v>0</v>
      </c>
      <c r="AC46" s="924" t="n">
        <v>151655</v>
      </c>
      <c r="AD46" s="924" t="str">
        <f aca="false">IFERROR(VLOOKUP(AC46,'Plantilla y Concentrado'!$B$4:$C$677,2,0),"")</f>
        <v>Mireles Saucedo Fabiola Alehandra</v>
      </c>
      <c r="AE46" s="934"/>
      <c r="IB46" s="205"/>
      <c r="IC46" s="205"/>
      <c r="ALS46" s="205"/>
      <c r="ALT46" s="205"/>
      <c r="ALU46" s="205"/>
      <c r="ALV46" s="205"/>
      <c r="ALW46" s="205"/>
      <c r="ALX46" s="205"/>
      <c r="ALY46" s="205"/>
      <c r="ALZ46" s="205"/>
      <c r="AMA46" s="205"/>
      <c r="AMB46" s="205"/>
      <c r="AMC46" s="205"/>
      <c r="AMD46" s="205"/>
      <c r="AME46" s="205"/>
      <c r="AMF46" s="205"/>
      <c r="AMG46" s="205"/>
      <c r="AMH46" s="205"/>
      <c r="AMI46" s="205"/>
      <c r="AMJ46" s="205"/>
    </row>
    <row r="47" s="205" customFormat="true" ht="43.3" hidden="false" customHeight="true" outlineLevel="0" collapsed="false">
      <c r="A47" s="935" t="n">
        <v>42</v>
      </c>
      <c r="B47" s="930" t="s">
        <v>1003</v>
      </c>
      <c r="C47" s="930" t="n">
        <v>98</v>
      </c>
      <c r="D47" s="930" t="n">
        <v>73</v>
      </c>
      <c r="E47" s="930" t="n">
        <v>0</v>
      </c>
      <c r="F47" s="930" t="n">
        <v>0</v>
      </c>
      <c r="G47" s="930" t="n">
        <v>0</v>
      </c>
      <c r="H47" s="930" t="n">
        <v>0</v>
      </c>
      <c r="I47" s="930" t="n">
        <v>0</v>
      </c>
      <c r="J47" s="930" t="n">
        <v>0</v>
      </c>
      <c r="K47" s="930" t="n">
        <v>0</v>
      </c>
      <c r="L47" s="930" t="n">
        <v>0</v>
      </c>
      <c r="M47" s="930" t="n">
        <v>0</v>
      </c>
      <c r="N47" s="930" t="n">
        <v>0</v>
      </c>
      <c r="O47" s="930" t="n">
        <v>0</v>
      </c>
      <c r="P47" s="930" t="n">
        <v>0</v>
      </c>
      <c r="Q47" s="931" t="n">
        <f aca="false">($T$4*(SUM(E47:P47)))</f>
        <v>0</v>
      </c>
      <c r="R47" s="930" t="n">
        <v>0</v>
      </c>
      <c r="S47" s="930" t="n">
        <v>0</v>
      </c>
      <c r="T47" s="930" t="n">
        <v>0</v>
      </c>
      <c r="U47" s="930" t="n">
        <v>0</v>
      </c>
      <c r="V47" s="930" t="n">
        <v>0</v>
      </c>
      <c r="W47" s="930" t="n">
        <v>0</v>
      </c>
      <c r="X47" s="930" t="n">
        <v>0</v>
      </c>
      <c r="Y47" s="930" t="n">
        <v>0</v>
      </c>
      <c r="Z47" s="930" t="n">
        <v>0</v>
      </c>
      <c r="AA47" s="930" t="n">
        <v>0</v>
      </c>
      <c r="AB47" s="930" t="n">
        <v>0</v>
      </c>
      <c r="AC47" s="930" t="n">
        <v>151655</v>
      </c>
      <c r="AD47" s="930" t="str">
        <f aca="false">IFERROR(VLOOKUP(AC47,'Plantilla y Concentrado'!$B$4:$C$677,2,0),"")</f>
        <v>Mireles Saucedo Fabiola Alehandra</v>
      </c>
      <c r="AE47" s="204"/>
      <c r="IB47" s="0"/>
      <c r="IC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s="205" customFormat="true" ht="43.3" hidden="false" customHeight="true" outlineLevel="0" collapsed="false">
      <c r="A48" s="936" t="n">
        <v>43</v>
      </c>
      <c r="B48" s="924" t="s">
        <v>1004</v>
      </c>
      <c r="C48" s="924" t="n">
        <v>100</v>
      </c>
      <c r="D48" s="924" t="n">
        <v>83</v>
      </c>
      <c r="E48" s="924" t="n">
        <v>0</v>
      </c>
      <c r="F48" s="924" t="n">
        <v>0</v>
      </c>
      <c r="G48" s="924" t="n">
        <v>0</v>
      </c>
      <c r="H48" s="924" t="n">
        <v>0</v>
      </c>
      <c r="I48" s="924" t="n">
        <v>0</v>
      </c>
      <c r="J48" s="924" t="n">
        <v>0</v>
      </c>
      <c r="K48" s="924" t="n">
        <v>0</v>
      </c>
      <c r="L48" s="924" t="n">
        <v>0</v>
      </c>
      <c r="M48" s="924" t="n">
        <v>0</v>
      </c>
      <c r="N48" s="924" t="n">
        <v>0</v>
      </c>
      <c r="O48" s="924" t="n">
        <v>0</v>
      </c>
      <c r="P48" s="924" t="n">
        <v>0</v>
      </c>
      <c r="Q48" s="925" t="n">
        <f aca="false">($T$4*(SUM(E48:P48)))</f>
        <v>0</v>
      </c>
      <c r="R48" s="924" t="n">
        <v>0</v>
      </c>
      <c r="S48" s="924" t="n">
        <v>0</v>
      </c>
      <c r="T48" s="924" t="n">
        <v>0</v>
      </c>
      <c r="U48" s="924" t="n">
        <v>0</v>
      </c>
      <c r="V48" s="924" t="n">
        <v>0</v>
      </c>
      <c r="W48" s="924" t="n">
        <v>0</v>
      </c>
      <c r="X48" s="924" t="n">
        <v>0</v>
      </c>
      <c r="Y48" s="924" t="n">
        <v>0</v>
      </c>
      <c r="Z48" s="924" t="n">
        <v>0</v>
      </c>
      <c r="AA48" s="924" t="n">
        <v>0</v>
      </c>
      <c r="AB48" s="924" t="n">
        <v>0</v>
      </c>
      <c r="AC48" s="924" t="n">
        <v>151655</v>
      </c>
      <c r="AD48" s="924" t="str">
        <f aca="false">IFERROR(VLOOKUP(AC48,'Plantilla y Concentrado'!$B$4:$C$677,2,0),"")</f>
        <v>Mireles Saucedo Fabiola Alehandra</v>
      </c>
      <c r="AE48" s="204"/>
      <c r="IB48" s="0"/>
      <c r="IC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customFormat="false" ht="42.9" hidden="true" customHeight="true" outlineLevel="0" collapsed="false">
      <c r="A49" s="937" t="n">
        <v>44</v>
      </c>
      <c r="B49" s="930"/>
      <c r="C49" s="938"/>
      <c r="D49" s="930"/>
      <c r="E49" s="938" t="n">
        <v>0</v>
      </c>
      <c r="F49" s="938" t="n">
        <v>0</v>
      </c>
      <c r="G49" s="938" t="n">
        <v>0</v>
      </c>
      <c r="H49" s="938" t="n">
        <v>0</v>
      </c>
      <c r="I49" s="938" t="n">
        <v>0</v>
      </c>
      <c r="J49" s="938" t="n">
        <v>0</v>
      </c>
      <c r="K49" s="938" t="n">
        <v>0</v>
      </c>
      <c r="L49" s="938" t="n">
        <v>0</v>
      </c>
      <c r="M49" s="938" t="n">
        <v>0</v>
      </c>
      <c r="N49" s="938" t="n">
        <v>0</v>
      </c>
      <c r="O49" s="938" t="n">
        <v>0</v>
      </c>
      <c r="P49" s="938" t="n">
        <v>0</v>
      </c>
      <c r="Q49" s="939" t="n">
        <f aca="false">($T$4*(SUM(E49:P49)))</f>
        <v>0</v>
      </c>
      <c r="R49" s="938" t="n">
        <v>0</v>
      </c>
      <c r="S49" s="938" t="n">
        <v>0</v>
      </c>
      <c r="T49" s="938" t="n">
        <v>0</v>
      </c>
      <c r="U49" s="938" t="n">
        <v>0</v>
      </c>
      <c r="V49" s="938" t="n">
        <v>0</v>
      </c>
      <c r="W49" s="938" t="n">
        <v>0</v>
      </c>
      <c r="X49" s="938" t="n">
        <v>0</v>
      </c>
      <c r="Y49" s="938" t="n">
        <v>0</v>
      </c>
      <c r="Z49" s="938" t="n">
        <v>0</v>
      </c>
      <c r="AA49" s="938" t="n">
        <v>0</v>
      </c>
      <c r="AB49" s="938" t="n">
        <v>0</v>
      </c>
      <c r="AC49" s="940"/>
      <c r="AD49" s="940" t="str">
        <f aca="false">IFERROR(VLOOKUP(AC49,'Plantilla y Concentrado'!$R$4:$S$677,2,0),"")</f>
        <v/>
      </c>
      <c r="AE49" s="204"/>
    </row>
    <row r="50" customFormat="false" ht="24.75" hidden="true" customHeight="true" outlineLevel="0" collapsed="false">
      <c r="A50" s="941" t="n">
        <v>45</v>
      </c>
      <c r="B50" s="942"/>
      <c r="C50" s="942"/>
      <c r="D50" s="942"/>
      <c r="E50" s="942" t="n">
        <v>0</v>
      </c>
      <c r="F50" s="942" t="n">
        <v>0</v>
      </c>
      <c r="G50" s="942" t="n">
        <v>0</v>
      </c>
      <c r="H50" s="942" t="n">
        <v>0</v>
      </c>
      <c r="I50" s="942" t="n">
        <v>0</v>
      </c>
      <c r="J50" s="942" t="n">
        <v>0</v>
      </c>
      <c r="K50" s="942" t="n">
        <v>0</v>
      </c>
      <c r="L50" s="942" t="n">
        <v>0</v>
      </c>
      <c r="M50" s="942" t="n">
        <v>0</v>
      </c>
      <c r="N50" s="942" t="n">
        <v>0</v>
      </c>
      <c r="O50" s="942" t="n">
        <v>0</v>
      </c>
      <c r="P50" s="942" t="n">
        <v>0</v>
      </c>
      <c r="Q50" s="943" t="n">
        <f aca="false">($T$4*(SUM(E50:P50)))</f>
        <v>0</v>
      </c>
      <c r="R50" s="942" t="n">
        <v>0</v>
      </c>
      <c r="S50" s="942" t="n">
        <v>0</v>
      </c>
      <c r="T50" s="942" t="n">
        <v>0</v>
      </c>
      <c r="U50" s="942" t="n">
        <v>0</v>
      </c>
      <c r="V50" s="942" t="n">
        <v>0</v>
      </c>
      <c r="W50" s="942" t="n">
        <v>0</v>
      </c>
      <c r="X50" s="942" t="n">
        <v>0</v>
      </c>
      <c r="Y50" s="942" t="n">
        <v>0</v>
      </c>
      <c r="Z50" s="942" t="n">
        <v>0</v>
      </c>
      <c r="AA50" s="942" t="n">
        <v>0</v>
      </c>
      <c r="AB50" s="942" t="n">
        <v>0</v>
      </c>
      <c r="AC50" s="944"/>
      <c r="AD50" s="944" t="str">
        <f aca="false">IFERROR(VLOOKUP(AC50,'Plantilla y Concentrado'!$R$4:$S$677,2,0),"")</f>
        <v/>
      </c>
      <c r="AE50" s="204"/>
    </row>
    <row r="51" customFormat="false" ht="24.75" hidden="true" customHeight="true" outlineLevel="0" collapsed="false">
      <c r="A51" s="937" t="n">
        <v>46</v>
      </c>
      <c r="B51" s="938"/>
      <c r="C51" s="938"/>
      <c r="D51" s="938"/>
      <c r="E51" s="938" t="n">
        <v>0</v>
      </c>
      <c r="F51" s="938" t="n">
        <v>0</v>
      </c>
      <c r="G51" s="938" t="n">
        <v>0</v>
      </c>
      <c r="H51" s="938" t="n">
        <v>0</v>
      </c>
      <c r="I51" s="938" t="n">
        <v>0</v>
      </c>
      <c r="J51" s="938" t="n">
        <v>0</v>
      </c>
      <c r="K51" s="938" t="n">
        <v>0</v>
      </c>
      <c r="L51" s="938" t="n">
        <v>0</v>
      </c>
      <c r="M51" s="938" t="n">
        <v>0</v>
      </c>
      <c r="N51" s="938" t="n">
        <v>0</v>
      </c>
      <c r="O51" s="938" t="n">
        <v>0</v>
      </c>
      <c r="P51" s="938" t="n">
        <v>0</v>
      </c>
      <c r="Q51" s="939" t="n">
        <f aca="false">($T$4*(SUM(E51:P51)))</f>
        <v>0</v>
      </c>
      <c r="R51" s="938" t="n">
        <v>0</v>
      </c>
      <c r="S51" s="938" t="n">
        <v>0</v>
      </c>
      <c r="T51" s="938" t="n">
        <v>0</v>
      </c>
      <c r="U51" s="938" t="n">
        <v>0</v>
      </c>
      <c r="V51" s="938" t="n">
        <v>0</v>
      </c>
      <c r="W51" s="938" t="n">
        <v>0</v>
      </c>
      <c r="X51" s="938" t="n">
        <v>0</v>
      </c>
      <c r="Y51" s="938" t="n">
        <v>0</v>
      </c>
      <c r="Z51" s="938" t="n">
        <v>0</v>
      </c>
      <c r="AA51" s="938" t="n">
        <v>0</v>
      </c>
      <c r="AB51" s="938" t="n">
        <v>0</v>
      </c>
      <c r="AC51" s="940"/>
      <c r="AD51" s="940" t="str">
        <f aca="false">IFERROR(VLOOKUP(AC51,'Plantilla y Concentrado'!$R$4:$S$677,2,0),"")</f>
        <v/>
      </c>
      <c r="AE51" s="204"/>
    </row>
    <row r="52" customFormat="false" ht="24.75" hidden="true" customHeight="true" outlineLevel="0" collapsed="false">
      <c r="A52" s="941" t="n">
        <v>47</v>
      </c>
      <c r="B52" s="942"/>
      <c r="C52" s="942"/>
      <c r="D52" s="942"/>
      <c r="E52" s="942" t="n">
        <v>0</v>
      </c>
      <c r="F52" s="942" t="n">
        <v>0</v>
      </c>
      <c r="G52" s="942" t="n">
        <v>0</v>
      </c>
      <c r="H52" s="942" t="n">
        <v>0</v>
      </c>
      <c r="I52" s="942" t="n">
        <v>0</v>
      </c>
      <c r="J52" s="942" t="n">
        <v>0</v>
      </c>
      <c r="K52" s="942" t="n">
        <v>0</v>
      </c>
      <c r="L52" s="942" t="n">
        <v>0</v>
      </c>
      <c r="M52" s="942" t="n">
        <v>0</v>
      </c>
      <c r="N52" s="942" t="n">
        <v>0</v>
      </c>
      <c r="O52" s="942" t="n">
        <v>0</v>
      </c>
      <c r="P52" s="942" t="n">
        <v>0</v>
      </c>
      <c r="Q52" s="943" t="n">
        <f aca="false">($T$4*(SUM(E52:P52)))</f>
        <v>0</v>
      </c>
      <c r="R52" s="942" t="n">
        <v>0</v>
      </c>
      <c r="S52" s="942" t="n">
        <v>0</v>
      </c>
      <c r="T52" s="942" t="n">
        <v>0</v>
      </c>
      <c r="U52" s="942" t="n">
        <v>0</v>
      </c>
      <c r="V52" s="942" t="n">
        <v>0</v>
      </c>
      <c r="W52" s="942" t="n">
        <v>0</v>
      </c>
      <c r="X52" s="942" t="n">
        <v>0</v>
      </c>
      <c r="Y52" s="942" t="n">
        <v>0</v>
      </c>
      <c r="Z52" s="942" t="n">
        <v>0</v>
      </c>
      <c r="AA52" s="942" t="n">
        <v>0</v>
      </c>
      <c r="AB52" s="942" t="n">
        <v>0</v>
      </c>
      <c r="AC52" s="944"/>
      <c r="AD52" s="944" t="str">
        <f aca="false">IFERROR(VLOOKUP(AC52,'Plantilla y Concentrado'!$R$4:$S$677,2,0),"")</f>
        <v/>
      </c>
      <c r="AE52" s="204"/>
    </row>
    <row r="53" customFormat="false" ht="24.75" hidden="true" customHeight="true" outlineLevel="0" collapsed="false">
      <c r="A53" s="937" t="n">
        <v>48</v>
      </c>
      <c r="B53" s="379"/>
      <c r="C53" s="379"/>
      <c r="D53" s="379"/>
      <c r="E53" s="379" t="n">
        <v>0</v>
      </c>
      <c r="F53" s="379" t="n">
        <v>0</v>
      </c>
      <c r="G53" s="379" t="n">
        <v>0</v>
      </c>
      <c r="H53" s="379" t="n">
        <v>0</v>
      </c>
      <c r="I53" s="379" t="n">
        <v>0</v>
      </c>
      <c r="J53" s="379" t="n">
        <v>0</v>
      </c>
      <c r="K53" s="379" t="n">
        <v>0</v>
      </c>
      <c r="L53" s="379" t="n">
        <v>0</v>
      </c>
      <c r="M53" s="379" t="n">
        <v>0</v>
      </c>
      <c r="N53" s="379" t="n">
        <v>0</v>
      </c>
      <c r="O53" s="379" t="n">
        <v>0</v>
      </c>
      <c r="P53" s="379" t="n">
        <v>0</v>
      </c>
      <c r="Q53" s="939" t="n">
        <f aca="false">($T$4*(SUM(E53:P53)))</f>
        <v>0</v>
      </c>
      <c r="R53" s="379" t="n">
        <v>0</v>
      </c>
      <c r="S53" s="379" t="n">
        <v>0</v>
      </c>
      <c r="T53" s="379" t="n">
        <v>0</v>
      </c>
      <c r="U53" s="379" t="n">
        <v>0</v>
      </c>
      <c r="V53" s="379" t="n">
        <v>0</v>
      </c>
      <c r="W53" s="379" t="n">
        <v>0</v>
      </c>
      <c r="X53" s="379" t="n">
        <v>0</v>
      </c>
      <c r="Y53" s="379" t="n">
        <v>0</v>
      </c>
      <c r="Z53" s="379" t="n">
        <v>0</v>
      </c>
      <c r="AA53" s="379" t="n">
        <v>0</v>
      </c>
      <c r="AB53" s="379" t="n">
        <v>0</v>
      </c>
      <c r="AC53" s="940"/>
      <c r="AD53" s="940" t="str">
        <f aca="false">IFERROR(VLOOKUP(AC53,'Plantilla y Concentrado'!$R$4:$S$677,2,0),"")</f>
        <v/>
      </c>
      <c r="AE53" s="204"/>
    </row>
    <row r="54" customFormat="false" ht="24.75" hidden="true" customHeight="true" outlineLevel="0" collapsed="false">
      <c r="A54" s="936" t="n">
        <v>49</v>
      </c>
      <c r="B54" s="670"/>
      <c r="C54" s="670"/>
      <c r="D54" s="670"/>
      <c r="E54" s="670" t="n">
        <v>0</v>
      </c>
      <c r="F54" s="670" t="n">
        <v>0</v>
      </c>
      <c r="G54" s="670" t="n">
        <v>0</v>
      </c>
      <c r="H54" s="670" t="n">
        <v>0</v>
      </c>
      <c r="I54" s="670" t="n">
        <v>0</v>
      </c>
      <c r="J54" s="670" t="n">
        <v>0</v>
      </c>
      <c r="K54" s="670" t="n">
        <v>0</v>
      </c>
      <c r="L54" s="670" t="n">
        <v>0</v>
      </c>
      <c r="M54" s="670" t="n">
        <v>0</v>
      </c>
      <c r="N54" s="670" t="n">
        <v>0</v>
      </c>
      <c r="O54" s="670" t="n">
        <v>0</v>
      </c>
      <c r="P54" s="670" t="n">
        <v>0</v>
      </c>
      <c r="Q54" s="943" t="n">
        <f aca="false">($T$4*(SUM(E54:P54)))</f>
        <v>0</v>
      </c>
      <c r="R54" s="670" t="n">
        <v>0</v>
      </c>
      <c r="S54" s="670" t="n">
        <v>0</v>
      </c>
      <c r="T54" s="670" t="n">
        <v>0</v>
      </c>
      <c r="U54" s="670" t="n">
        <v>0</v>
      </c>
      <c r="V54" s="670" t="n">
        <v>0</v>
      </c>
      <c r="W54" s="670" t="n">
        <v>0</v>
      </c>
      <c r="X54" s="670" t="n">
        <v>0</v>
      </c>
      <c r="Y54" s="670" t="n">
        <v>0</v>
      </c>
      <c r="Z54" s="670" t="n">
        <v>0</v>
      </c>
      <c r="AA54" s="670" t="n">
        <v>0</v>
      </c>
      <c r="AB54" s="670" t="n">
        <v>0</v>
      </c>
      <c r="AC54" s="945"/>
      <c r="AD54" s="945" t="str">
        <f aca="false">IFERROR(VLOOKUP(AC54,'Plantilla y Concentrado'!$R$4:$S$677,2,0),"")</f>
        <v/>
      </c>
      <c r="AE54" s="204"/>
    </row>
    <row r="55" customFormat="false" ht="24.75" hidden="true" customHeight="true" outlineLevel="0" collapsed="false">
      <c r="A55" s="935" t="n">
        <v>50</v>
      </c>
      <c r="B55" s="379"/>
      <c r="C55" s="379"/>
      <c r="D55" s="379"/>
      <c r="E55" s="379" t="n">
        <v>0</v>
      </c>
      <c r="F55" s="379" t="n">
        <v>0</v>
      </c>
      <c r="G55" s="379" t="n">
        <v>0</v>
      </c>
      <c r="H55" s="379" t="n">
        <v>0</v>
      </c>
      <c r="I55" s="379" t="n">
        <v>0</v>
      </c>
      <c r="J55" s="379" t="n">
        <v>0</v>
      </c>
      <c r="K55" s="379" t="n">
        <v>0</v>
      </c>
      <c r="L55" s="379" t="n">
        <v>0</v>
      </c>
      <c r="M55" s="379" t="n">
        <v>0</v>
      </c>
      <c r="N55" s="379" t="n">
        <v>0</v>
      </c>
      <c r="O55" s="379" t="n">
        <v>0</v>
      </c>
      <c r="P55" s="379" t="n">
        <v>0</v>
      </c>
      <c r="Q55" s="939" t="n">
        <f aca="false">($T$4*(SUM(E55:P55)))</f>
        <v>0</v>
      </c>
      <c r="R55" s="379" t="n">
        <v>0</v>
      </c>
      <c r="S55" s="379" t="n">
        <v>0</v>
      </c>
      <c r="T55" s="379" t="n">
        <v>0</v>
      </c>
      <c r="U55" s="379" t="n">
        <v>0</v>
      </c>
      <c r="V55" s="379" t="n">
        <v>0</v>
      </c>
      <c r="W55" s="379" t="n">
        <v>0</v>
      </c>
      <c r="X55" s="379" t="n">
        <v>0</v>
      </c>
      <c r="Y55" s="379" t="n">
        <v>0</v>
      </c>
      <c r="Z55" s="379" t="n">
        <v>0</v>
      </c>
      <c r="AA55" s="379" t="n">
        <v>0</v>
      </c>
      <c r="AB55" s="379" t="n">
        <v>0</v>
      </c>
      <c r="AC55" s="940"/>
      <c r="AD55" s="940" t="str">
        <f aca="false">IFERROR(VLOOKUP(AC55,'Plantilla y Concentrado'!$R$4:$S$677,2,0),"")</f>
        <v/>
      </c>
      <c r="AE55" s="204"/>
    </row>
    <row r="56" customFormat="false" ht="24.75" hidden="true" customHeight="true" outlineLevel="0" collapsed="false">
      <c r="A56" s="936" t="n">
        <v>51</v>
      </c>
      <c r="B56" s="670"/>
      <c r="C56" s="670"/>
      <c r="D56" s="670"/>
      <c r="E56" s="670" t="n">
        <v>0</v>
      </c>
      <c r="F56" s="670" t="n">
        <v>0</v>
      </c>
      <c r="G56" s="670" t="n">
        <v>0</v>
      </c>
      <c r="H56" s="670" t="n">
        <v>0</v>
      </c>
      <c r="I56" s="670" t="n">
        <v>0</v>
      </c>
      <c r="J56" s="670" t="n">
        <v>0</v>
      </c>
      <c r="K56" s="670" t="n">
        <v>0</v>
      </c>
      <c r="L56" s="670" t="n">
        <v>0</v>
      </c>
      <c r="M56" s="670" t="n">
        <v>0</v>
      </c>
      <c r="N56" s="670" t="n">
        <v>0</v>
      </c>
      <c r="O56" s="670" t="n">
        <v>0</v>
      </c>
      <c r="P56" s="670" t="n">
        <v>0</v>
      </c>
      <c r="Q56" s="943" t="n">
        <f aca="false">($T$4*(SUM(E56:P56)))</f>
        <v>0</v>
      </c>
      <c r="R56" s="670" t="n">
        <v>0</v>
      </c>
      <c r="S56" s="670" t="n">
        <v>0</v>
      </c>
      <c r="T56" s="670" t="n">
        <v>0</v>
      </c>
      <c r="U56" s="670" t="n">
        <v>0</v>
      </c>
      <c r="V56" s="670" t="n">
        <v>0</v>
      </c>
      <c r="W56" s="670" t="n">
        <v>0</v>
      </c>
      <c r="X56" s="670" t="n">
        <v>0</v>
      </c>
      <c r="Y56" s="670" t="n">
        <v>0</v>
      </c>
      <c r="Z56" s="670" t="n">
        <v>0</v>
      </c>
      <c r="AA56" s="670" t="n">
        <v>0</v>
      </c>
      <c r="AB56" s="670" t="n">
        <v>0</v>
      </c>
      <c r="AC56" s="945"/>
      <c r="AD56" s="945" t="str">
        <f aca="false">IFERROR(VLOOKUP(AC56,'Plantilla y Concentrado'!$R$4:$S$677,2,0),"")</f>
        <v/>
      </c>
      <c r="AE56" s="204"/>
    </row>
    <row r="57" customFormat="false" ht="24.75" hidden="true" customHeight="true" outlineLevel="0" collapsed="false">
      <c r="A57" s="937" t="n">
        <v>52</v>
      </c>
      <c r="B57" s="379"/>
      <c r="C57" s="379"/>
      <c r="D57" s="379"/>
      <c r="E57" s="379" t="n">
        <v>0</v>
      </c>
      <c r="F57" s="379" t="n">
        <v>0</v>
      </c>
      <c r="G57" s="379" t="n">
        <v>0</v>
      </c>
      <c r="H57" s="379" t="n">
        <v>0</v>
      </c>
      <c r="I57" s="379" t="n">
        <v>0</v>
      </c>
      <c r="J57" s="379" t="n">
        <v>0</v>
      </c>
      <c r="K57" s="379" t="n">
        <v>0</v>
      </c>
      <c r="L57" s="379" t="n">
        <v>0</v>
      </c>
      <c r="M57" s="379" t="n">
        <v>0</v>
      </c>
      <c r="N57" s="379" t="n">
        <v>0</v>
      </c>
      <c r="O57" s="379" t="n">
        <v>0</v>
      </c>
      <c r="P57" s="379" t="n">
        <v>0</v>
      </c>
      <c r="Q57" s="939" t="n">
        <f aca="false">($T$4*(SUM(E57:P57)))</f>
        <v>0</v>
      </c>
      <c r="R57" s="379" t="n">
        <v>0</v>
      </c>
      <c r="S57" s="379" t="n">
        <v>0</v>
      </c>
      <c r="T57" s="379" t="n">
        <v>0</v>
      </c>
      <c r="U57" s="379" t="n">
        <v>0</v>
      </c>
      <c r="V57" s="379" t="n">
        <v>0</v>
      </c>
      <c r="W57" s="379" t="n">
        <v>0</v>
      </c>
      <c r="X57" s="379" t="n">
        <v>0</v>
      </c>
      <c r="Y57" s="379" t="n">
        <v>0</v>
      </c>
      <c r="Z57" s="379" t="n">
        <v>0</v>
      </c>
      <c r="AA57" s="379" t="n">
        <v>0</v>
      </c>
      <c r="AB57" s="379" t="n">
        <v>0</v>
      </c>
      <c r="AC57" s="940"/>
      <c r="AD57" s="940" t="str">
        <f aca="false">IFERROR(VLOOKUP(AC57,'Plantilla y Concentrado'!$R$4:$S$677,2,0),"")</f>
        <v/>
      </c>
      <c r="AE57" s="204"/>
    </row>
    <row r="58" customFormat="false" ht="24.75" hidden="true" customHeight="true" outlineLevel="0" collapsed="false">
      <c r="A58" s="941" t="n">
        <v>53</v>
      </c>
      <c r="B58" s="670"/>
      <c r="C58" s="670"/>
      <c r="D58" s="670"/>
      <c r="E58" s="670" t="n">
        <v>0</v>
      </c>
      <c r="F58" s="670" t="n">
        <v>0</v>
      </c>
      <c r="G58" s="670" t="n">
        <v>0</v>
      </c>
      <c r="H58" s="670" t="n">
        <v>0</v>
      </c>
      <c r="I58" s="670" t="n">
        <v>0</v>
      </c>
      <c r="J58" s="670" t="n">
        <v>0</v>
      </c>
      <c r="K58" s="670" t="n">
        <v>0</v>
      </c>
      <c r="L58" s="670" t="n">
        <v>0</v>
      </c>
      <c r="M58" s="670" t="n">
        <v>0</v>
      </c>
      <c r="N58" s="670" t="n">
        <v>0</v>
      </c>
      <c r="O58" s="670" t="n">
        <v>0</v>
      </c>
      <c r="P58" s="670" t="n">
        <v>0</v>
      </c>
      <c r="Q58" s="943" t="n">
        <f aca="false">($T$4*(SUM(E58:P58)))</f>
        <v>0</v>
      </c>
      <c r="R58" s="670" t="n">
        <v>0</v>
      </c>
      <c r="S58" s="670" t="n">
        <v>0</v>
      </c>
      <c r="T58" s="670" t="n">
        <v>0</v>
      </c>
      <c r="U58" s="670" t="n">
        <v>0</v>
      </c>
      <c r="V58" s="670" t="n">
        <v>0</v>
      </c>
      <c r="W58" s="670" t="n">
        <v>0</v>
      </c>
      <c r="X58" s="670" t="n">
        <v>0</v>
      </c>
      <c r="Y58" s="670" t="n">
        <v>0</v>
      </c>
      <c r="Z58" s="670" t="n">
        <v>0</v>
      </c>
      <c r="AA58" s="670" t="n">
        <v>0</v>
      </c>
      <c r="AB58" s="670" t="n">
        <v>0</v>
      </c>
      <c r="AC58" s="945"/>
      <c r="AD58" s="945" t="str">
        <f aca="false">IFERROR(VLOOKUP(AC58,'Plantilla y Concentrado'!$R$4:$S$677,2,0),"")</f>
        <v/>
      </c>
      <c r="AE58" s="204"/>
    </row>
    <row r="59" customFormat="false" ht="24.75" hidden="true" customHeight="true" outlineLevel="0" collapsed="false">
      <c r="A59" s="937" t="n">
        <v>54</v>
      </c>
      <c r="B59" s="379"/>
      <c r="C59" s="379"/>
      <c r="D59" s="379"/>
      <c r="E59" s="379" t="n">
        <v>0</v>
      </c>
      <c r="F59" s="379" t="n">
        <v>0</v>
      </c>
      <c r="G59" s="379" t="n">
        <v>0</v>
      </c>
      <c r="H59" s="379" t="n">
        <v>0</v>
      </c>
      <c r="I59" s="379" t="n">
        <v>0</v>
      </c>
      <c r="J59" s="379" t="n">
        <v>0</v>
      </c>
      <c r="K59" s="379" t="n">
        <v>0</v>
      </c>
      <c r="L59" s="379" t="n">
        <v>0</v>
      </c>
      <c r="M59" s="379" t="n">
        <v>0</v>
      </c>
      <c r="N59" s="379" t="n">
        <v>0</v>
      </c>
      <c r="O59" s="379" t="n">
        <v>0</v>
      </c>
      <c r="P59" s="379" t="n">
        <v>0</v>
      </c>
      <c r="Q59" s="939" t="n">
        <f aca="false">($T$4*(SUM(E59:P59)))</f>
        <v>0</v>
      </c>
      <c r="R59" s="379" t="n">
        <v>0</v>
      </c>
      <c r="S59" s="379" t="n">
        <v>0</v>
      </c>
      <c r="T59" s="379" t="n">
        <v>0</v>
      </c>
      <c r="U59" s="379" t="n">
        <v>0</v>
      </c>
      <c r="V59" s="379" t="n">
        <v>0</v>
      </c>
      <c r="W59" s="379" t="n">
        <v>0</v>
      </c>
      <c r="X59" s="379" t="n">
        <v>0</v>
      </c>
      <c r="Y59" s="379" t="n">
        <v>0</v>
      </c>
      <c r="Z59" s="379" t="n">
        <v>0</v>
      </c>
      <c r="AA59" s="379" t="n">
        <v>0</v>
      </c>
      <c r="AB59" s="379" t="n">
        <v>0</v>
      </c>
      <c r="AC59" s="940"/>
      <c r="AD59" s="940" t="str">
        <f aca="false">IFERROR(VLOOKUP(AC59,'Plantilla y Concentrado'!$R$4:$S$677,2,0),"")</f>
        <v/>
      </c>
      <c r="AE59" s="204"/>
    </row>
    <row r="60" customFormat="false" ht="24.75" hidden="true" customHeight="true" outlineLevel="0" collapsed="false">
      <c r="A60" s="941" t="n">
        <v>55</v>
      </c>
      <c r="B60" s="670"/>
      <c r="C60" s="670"/>
      <c r="D60" s="670"/>
      <c r="E60" s="670" t="n">
        <v>0</v>
      </c>
      <c r="F60" s="670" t="n">
        <v>0</v>
      </c>
      <c r="G60" s="670" t="n">
        <v>0</v>
      </c>
      <c r="H60" s="670" t="n">
        <v>0</v>
      </c>
      <c r="I60" s="670" t="n">
        <v>0</v>
      </c>
      <c r="J60" s="670" t="n">
        <v>0</v>
      </c>
      <c r="K60" s="670" t="n">
        <v>0</v>
      </c>
      <c r="L60" s="670" t="n">
        <v>0</v>
      </c>
      <c r="M60" s="670" t="n">
        <v>0</v>
      </c>
      <c r="N60" s="670" t="n">
        <v>0</v>
      </c>
      <c r="O60" s="670" t="n">
        <v>0</v>
      </c>
      <c r="P60" s="670" t="n">
        <v>0</v>
      </c>
      <c r="Q60" s="943" t="n">
        <f aca="false">($T$4*(SUM(E60:P60)))</f>
        <v>0</v>
      </c>
      <c r="R60" s="670" t="n">
        <v>0</v>
      </c>
      <c r="S60" s="670" t="n">
        <v>0</v>
      </c>
      <c r="T60" s="670" t="n">
        <v>0</v>
      </c>
      <c r="U60" s="670" t="n">
        <v>0</v>
      </c>
      <c r="V60" s="670" t="n">
        <v>0</v>
      </c>
      <c r="W60" s="670" t="n">
        <v>0</v>
      </c>
      <c r="X60" s="670" t="n">
        <v>0</v>
      </c>
      <c r="Y60" s="670" t="n">
        <v>0</v>
      </c>
      <c r="Z60" s="670" t="n">
        <v>0</v>
      </c>
      <c r="AA60" s="670" t="n">
        <v>0</v>
      </c>
      <c r="AB60" s="670" t="n">
        <v>0</v>
      </c>
      <c r="AC60" s="945"/>
      <c r="AD60" s="945" t="str">
        <f aca="false">IFERROR(VLOOKUP(AC60,'Plantilla y Concentrado'!$R$4:$S$677,2,0),"")</f>
        <v/>
      </c>
      <c r="AE60" s="204"/>
    </row>
    <row r="61" customFormat="false" ht="24.75" hidden="true" customHeight="true" outlineLevel="0" collapsed="false">
      <c r="A61" s="937" t="n">
        <v>56</v>
      </c>
      <c r="B61" s="379"/>
      <c r="C61" s="379"/>
      <c r="D61" s="379"/>
      <c r="E61" s="379" t="n">
        <v>0</v>
      </c>
      <c r="F61" s="379" t="n">
        <v>0</v>
      </c>
      <c r="G61" s="379" t="n">
        <v>0</v>
      </c>
      <c r="H61" s="379" t="n">
        <v>0</v>
      </c>
      <c r="I61" s="379" t="n">
        <v>0</v>
      </c>
      <c r="J61" s="379" t="n">
        <v>0</v>
      </c>
      <c r="K61" s="379" t="n">
        <v>0</v>
      </c>
      <c r="L61" s="379" t="n">
        <v>0</v>
      </c>
      <c r="M61" s="379" t="n">
        <v>0</v>
      </c>
      <c r="N61" s="379" t="n">
        <v>0</v>
      </c>
      <c r="O61" s="379" t="n">
        <v>0</v>
      </c>
      <c r="P61" s="379" t="n">
        <v>0</v>
      </c>
      <c r="Q61" s="939" t="n">
        <f aca="false">($T$4*(SUM(E61:P61)))</f>
        <v>0</v>
      </c>
      <c r="R61" s="379" t="n">
        <v>0</v>
      </c>
      <c r="S61" s="379" t="n">
        <v>0</v>
      </c>
      <c r="T61" s="379" t="n">
        <v>0</v>
      </c>
      <c r="U61" s="379" t="n">
        <v>0</v>
      </c>
      <c r="V61" s="379" t="n">
        <v>0</v>
      </c>
      <c r="W61" s="379" t="n">
        <v>0</v>
      </c>
      <c r="X61" s="379" t="n">
        <v>0</v>
      </c>
      <c r="Y61" s="379" t="n">
        <v>0</v>
      </c>
      <c r="Z61" s="379" t="n">
        <v>0</v>
      </c>
      <c r="AA61" s="379" t="n">
        <v>0</v>
      </c>
      <c r="AB61" s="379" t="n">
        <v>0</v>
      </c>
      <c r="AC61" s="940"/>
      <c r="AD61" s="940" t="str">
        <f aca="false">IFERROR(VLOOKUP(AC61,'Plantilla y Concentrado'!$R$4:$S$677,2,0),"")</f>
        <v/>
      </c>
      <c r="AE61" s="204"/>
    </row>
    <row r="62" customFormat="false" ht="24.75" hidden="true" customHeight="true" outlineLevel="0" collapsed="false">
      <c r="A62" s="946" t="n">
        <v>57</v>
      </c>
      <c r="B62" s="670"/>
      <c r="C62" s="670"/>
      <c r="D62" s="670"/>
      <c r="E62" s="670" t="n">
        <v>0</v>
      </c>
      <c r="F62" s="670" t="n">
        <v>0</v>
      </c>
      <c r="G62" s="670" t="n">
        <v>0</v>
      </c>
      <c r="H62" s="670" t="n">
        <v>0</v>
      </c>
      <c r="I62" s="670" t="n">
        <v>0</v>
      </c>
      <c r="J62" s="670" t="n">
        <v>0</v>
      </c>
      <c r="K62" s="670" t="n">
        <v>0</v>
      </c>
      <c r="L62" s="670" t="n">
        <v>0</v>
      </c>
      <c r="M62" s="670" t="n">
        <v>0</v>
      </c>
      <c r="N62" s="670" t="n">
        <v>0</v>
      </c>
      <c r="O62" s="670" t="n">
        <v>0</v>
      </c>
      <c r="P62" s="670" t="n">
        <v>0</v>
      </c>
      <c r="Q62" s="943" t="n">
        <f aca="false">($T$4*(SUM(E62:P62)))</f>
        <v>0</v>
      </c>
      <c r="R62" s="670" t="n">
        <v>0</v>
      </c>
      <c r="S62" s="670" t="n">
        <v>0</v>
      </c>
      <c r="T62" s="670" t="n">
        <v>0</v>
      </c>
      <c r="U62" s="670" t="n">
        <v>0</v>
      </c>
      <c r="V62" s="670" t="n">
        <v>0</v>
      </c>
      <c r="W62" s="670" t="n">
        <v>0</v>
      </c>
      <c r="X62" s="670" t="n">
        <v>0</v>
      </c>
      <c r="Y62" s="670" t="n">
        <v>0</v>
      </c>
      <c r="Z62" s="670" t="n">
        <v>0</v>
      </c>
      <c r="AA62" s="670" t="n">
        <v>0</v>
      </c>
      <c r="AB62" s="670" t="n">
        <v>0</v>
      </c>
      <c r="AC62" s="945"/>
      <c r="AD62" s="945" t="str">
        <f aca="false">IFERROR(VLOOKUP(AC62,'Plantilla y Concentrado'!$R$4:$S$677,2,0),"")</f>
        <v/>
      </c>
      <c r="AE62" s="204"/>
    </row>
    <row r="63" s="579" customFormat="true" ht="24.75" hidden="true" customHeight="true" outlineLevel="0" collapsed="false">
      <c r="A63" s="937" t="n">
        <v>58</v>
      </c>
      <c r="B63" s="938"/>
      <c r="C63" s="938"/>
      <c r="D63" s="938"/>
      <c r="E63" s="938" t="n">
        <v>0</v>
      </c>
      <c r="F63" s="938" t="n">
        <v>0</v>
      </c>
      <c r="G63" s="938" t="n">
        <v>0</v>
      </c>
      <c r="H63" s="938" t="n">
        <v>0</v>
      </c>
      <c r="I63" s="938" t="n">
        <v>0</v>
      </c>
      <c r="J63" s="938" t="n">
        <v>0</v>
      </c>
      <c r="K63" s="938" t="n">
        <v>0</v>
      </c>
      <c r="L63" s="938" t="n">
        <v>0</v>
      </c>
      <c r="M63" s="938" t="n">
        <v>0</v>
      </c>
      <c r="N63" s="938" t="n">
        <v>0</v>
      </c>
      <c r="O63" s="938" t="n">
        <v>0</v>
      </c>
      <c r="P63" s="938" t="n">
        <v>0</v>
      </c>
      <c r="Q63" s="939" t="n">
        <f aca="false">($T$4*(SUM(E63:P63)))</f>
        <v>0</v>
      </c>
      <c r="R63" s="938" t="n">
        <v>0</v>
      </c>
      <c r="S63" s="938" t="n">
        <v>0</v>
      </c>
      <c r="T63" s="938" t="n">
        <v>0</v>
      </c>
      <c r="U63" s="938" t="n">
        <v>0</v>
      </c>
      <c r="V63" s="938" t="n">
        <v>0</v>
      </c>
      <c r="W63" s="938" t="n">
        <v>0</v>
      </c>
      <c r="X63" s="938" t="n">
        <v>0</v>
      </c>
      <c r="Y63" s="938" t="n">
        <v>0</v>
      </c>
      <c r="Z63" s="938" t="n">
        <v>0</v>
      </c>
      <c r="AA63" s="938" t="n">
        <v>0</v>
      </c>
      <c r="AB63" s="938" t="n">
        <v>0</v>
      </c>
      <c r="AC63" s="940"/>
      <c r="AD63" s="940" t="str">
        <f aca="false">IFERROR(VLOOKUP(AC63,'Plantilla y Concentrado'!$R$4:$S$677,2,0),"")</f>
        <v/>
      </c>
      <c r="AE63" s="204"/>
      <c r="AF63" s="187"/>
      <c r="AG63" s="187"/>
      <c r="AH63" s="187"/>
      <c r="AI63" s="187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7"/>
      <c r="BO63" s="187"/>
      <c r="BP63" s="187"/>
      <c r="BQ63" s="187"/>
      <c r="BR63" s="187"/>
      <c r="BS63" s="187"/>
      <c r="BT63" s="187"/>
      <c r="BU63" s="187"/>
      <c r="BV63" s="187"/>
      <c r="BW63" s="187"/>
      <c r="BX63" s="187"/>
      <c r="BY63" s="187"/>
      <c r="BZ63" s="187"/>
      <c r="CA63" s="187"/>
      <c r="CB63" s="187"/>
      <c r="CC63" s="187"/>
      <c r="CD63" s="187"/>
      <c r="CE63" s="187"/>
      <c r="CF63" s="187"/>
      <c r="CG63" s="187"/>
      <c r="CH63" s="187"/>
      <c r="CI63" s="187"/>
      <c r="CJ63" s="187"/>
      <c r="CK63" s="187"/>
      <c r="CL63" s="187"/>
      <c r="CM63" s="187"/>
      <c r="CN63" s="187"/>
      <c r="CO63" s="187"/>
      <c r="CP63" s="187"/>
      <c r="CQ63" s="187"/>
      <c r="CR63" s="187"/>
      <c r="CS63" s="187"/>
      <c r="CT63" s="187"/>
      <c r="CU63" s="187"/>
      <c r="CV63" s="187"/>
      <c r="CW63" s="187"/>
      <c r="CX63" s="187"/>
      <c r="CY63" s="187"/>
      <c r="CZ63" s="187"/>
      <c r="DA63" s="187"/>
      <c r="DB63" s="187"/>
      <c r="DC63" s="187"/>
      <c r="DD63" s="187"/>
      <c r="DE63" s="187"/>
      <c r="DF63" s="187"/>
      <c r="DG63" s="187"/>
      <c r="DH63" s="187"/>
      <c r="DI63" s="187"/>
      <c r="DJ63" s="187"/>
      <c r="DK63" s="187"/>
      <c r="DL63" s="187"/>
      <c r="DM63" s="187"/>
      <c r="DN63" s="187"/>
      <c r="DO63" s="187"/>
      <c r="DP63" s="187"/>
      <c r="DQ63" s="187"/>
      <c r="DR63" s="187"/>
      <c r="DS63" s="187"/>
      <c r="DT63" s="187"/>
      <c r="DU63" s="187"/>
      <c r="DV63" s="187"/>
      <c r="DW63" s="187"/>
      <c r="DX63" s="187"/>
      <c r="DY63" s="187"/>
      <c r="DZ63" s="187"/>
      <c r="EA63" s="187"/>
      <c r="EB63" s="187"/>
      <c r="EC63" s="187"/>
      <c r="ED63" s="187"/>
      <c r="EE63" s="187"/>
      <c r="EF63" s="187"/>
      <c r="EG63" s="187"/>
      <c r="EH63" s="187"/>
      <c r="EI63" s="187"/>
      <c r="EJ63" s="187"/>
      <c r="EK63" s="187"/>
      <c r="EL63" s="187"/>
      <c r="EM63" s="187"/>
      <c r="EN63" s="187"/>
      <c r="EO63" s="187"/>
      <c r="EP63" s="187"/>
      <c r="EQ63" s="187"/>
      <c r="ER63" s="187"/>
      <c r="ES63" s="187"/>
      <c r="ET63" s="187"/>
      <c r="EU63" s="187"/>
      <c r="EV63" s="187"/>
      <c r="EW63" s="187"/>
      <c r="EX63" s="187"/>
      <c r="EY63" s="187"/>
      <c r="EZ63" s="187"/>
      <c r="FA63" s="187"/>
      <c r="FB63" s="187"/>
      <c r="FC63" s="187"/>
      <c r="FD63" s="187"/>
      <c r="FE63" s="187"/>
      <c r="FF63" s="187"/>
      <c r="FG63" s="187"/>
      <c r="FH63" s="187"/>
      <c r="FI63" s="187"/>
      <c r="FJ63" s="187"/>
      <c r="FK63" s="187"/>
      <c r="FL63" s="187"/>
      <c r="FM63" s="187"/>
      <c r="FN63" s="187"/>
      <c r="FO63" s="187"/>
      <c r="FP63" s="187"/>
      <c r="FQ63" s="187"/>
      <c r="FR63" s="187"/>
      <c r="FS63" s="187"/>
      <c r="FT63" s="187"/>
      <c r="FU63" s="187"/>
      <c r="FV63" s="187"/>
      <c r="FW63" s="187"/>
      <c r="FX63" s="187"/>
      <c r="FY63" s="187"/>
      <c r="FZ63" s="187"/>
      <c r="GA63" s="187"/>
      <c r="GB63" s="187"/>
      <c r="GC63" s="187"/>
      <c r="GD63" s="187"/>
      <c r="GE63" s="187"/>
      <c r="GF63" s="187"/>
      <c r="GG63" s="187"/>
      <c r="GH63" s="187"/>
      <c r="GI63" s="187"/>
      <c r="GJ63" s="187"/>
      <c r="GK63" s="187"/>
      <c r="GL63" s="187"/>
      <c r="GM63" s="187"/>
      <c r="GN63" s="187"/>
      <c r="GO63" s="187"/>
      <c r="GP63" s="187"/>
      <c r="GQ63" s="187"/>
      <c r="GR63" s="187"/>
      <c r="GS63" s="187"/>
      <c r="GT63" s="187"/>
      <c r="GU63" s="187"/>
      <c r="GV63" s="187"/>
      <c r="GW63" s="187"/>
      <c r="GX63" s="187"/>
      <c r="GY63" s="187"/>
      <c r="GZ63" s="187"/>
      <c r="HA63" s="187"/>
      <c r="HB63" s="187"/>
      <c r="HC63" s="187"/>
      <c r="HD63" s="187"/>
      <c r="HE63" s="187"/>
      <c r="HF63" s="187"/>
      <c r="HG63" s="187"/>
      <c r="HH63" s="187"/>
      <c r="HI63" s="187"/>
      <c r="HJ63" s="187"/>
      <c r="HK63" s="187"/>
      <c r="HL63" s="187"/>
      <c r="HM63" s="187"/>
      <c r="HN63" s="187"/>
      <c r="HO63" s="187"/>
      <c r="HP63" s="187"/>
      <c r="HQ63" s="187"/>
      <c r="HR63" s="187"/>
      <c r="HS63" s="187"/>
      <c r="HT63" s="187"/>
      <c r="HU63" s="187"/>
      <c r="HV63" s="187"/>
      <c r="HW63" s="187"/>
      <c r="HX63" s="187"/>
      <c r="HY63" s="187"/>
      <c r="HZ63" s="187"/>
      <c r="IA63" s="187"/>
    </row>
    <row r="64" s="238" customFormat="true" ht="24.75" hidden="true" customHeight="true" outlineLevel="0" collapsed="false">
      <c r="A64" s="937" t="n">
        <v>59</v>
      </c>
      <c r="B64" s="942"/>
      <c r="C64" s="942"/>
      <c r="D64" s="942"/>
      <c r="E64" s="942" t="n">
        <v>0</v>
      </c>
      <c r="F64" s="942" t="n">
        <v>0</v>
      </c>
      <c r="G64" s="942" t="n">
        <v>0</v>
      </c>
      <c r="H64" s="942" t="n">
        <v>0</v>
      </c>
      <c r="I64" s="942" t="n">
        <v>0</v>
      </c>
      <c r="J64" s="942" t="n">
        <v>0</v>
      </c>
      <c r="K64" s="942" t="n">
        <v>0</v>
      </c>
      <c r="L64" s="942" t="n">
        <v>0</v>
      </c>
      <c r="M64" s="942" t="n">
        <v>0</v>
      </c>
      <c r="N64" s="942" t="n">
        <v>0</v>
      </c>
      <c r="O64" s="942" t="n">
        <v>0</v>
      </c>
      <c r="P64" s="942" t="n">
        <v>0</v>
      </c>
      <c r="Q64" s="943" t="n">
        <f aca="false">($T$4*(SUM(E64:P64)))</f>
        <v>0</v>
      </c>
      <c r="R64" s="942" t="n">
        <v>0</v>
      </c>
      <c r="S64" s="942" t="n">
        <v>0</v>
      </c>
      <c r="T64" s="942" t="n">
        <v>0</v>
      </c>
      <c r="U64" s="942" t="n">
        <v>0</v>
      </c>
      <c r="V64" s="942" t="n">
        <v>0</v>
      </c>
      <c r="W64" s="942" t="n">
        <v>0</v>
      </c>
      <c r="X64" s="942" t="n">
        <v>0</v>
      </c>
      <c r="Y64" s="942" t="n">
        <v>0</v>
      </c>
      <c r="Z64" s="942" t="n">
        <v>0</v>
      </c>
      <c r="AA64" s="942" t="n">
        <v>0</v>
      </c>
      <c r="AB64" s="942" t="n">
        <v>0</v>
      </c>
      <c r="AC64" s="944"/>
      <c r="AD64" s="944" t="str">
        <f aca="false">IFERROR(VLOOKUP(AC64,'Plantilla y Concentrado'!$R$4:$S$677,2,0),"")</f>
        <v/>
      </c>
      <c r="AE64" s="204"/>
      <c r="AF64" s="187"/>
      <c r="AG64" s="187"/>
      <c r="AH64" s="187"/>
      <c r="AI64" s="187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187"/>
      <c r="BI64" s="187"/>
      <c r="BJ64" s="187"/>
      <c r="BK64" s="187"/>
      <c r="BL64" s="187"/>
      <c r="BM64" s="187"/>
      <c r="BN64" s="187"/>
      <c r="BO64" s="187"/>
      <c r="BP64" s="187"/>
      <c r="BQ64" s="187"/>
      <c r="BR64" s="187"/>
      <c r="BS64" s="187"/>
      <c r="BT64" s="187"/>
      <c r="BU64" s="187"/>
      <c r="BV64" s="187"/>
      <c r="BW64" s="187"/>
      <c r="BX64" s="187"/>
      <c r="BY64" s="187"/>
      <c r="BZ64" s="187"/>
      <c r="CA64" s="187"/>
      <c r="CB64" s="187"/>
      <c r="CC64" s="187"/>
      <c r="CD64" s="187"/>
      <c r="CE64" s="187"/>
      <c r="CF64" s="187"/>
      <c r="CG64" s="187"/>
      <c r="CH64" s="187"/>
      <c r="CI64" s="187"/>
      <c r="CJ64" s="187"/>
      <c r="CK64" s="187"/>
      <c r="CL64" s="187"/>
      <c r="CM64" s="187"/>
      <c r="CN64" s="187"/>
      <c r="CO64" s="187"/>
      <c r="CP64" s="187"/>
      <c r="CQ64" s="187"/>
      <c r="CR64" s="187"/>
      <c r="CS64" s="187"/>
      <c r="CT64" s="187"/>
      <c r="CU64" s="187"/>
      <c r="CV64" s="187"/>
      <c r="CW64" s="187"/>
      <c r="CX64" s="187"/>
      <c r="CY64" s="187"/>
      <c r="CZ64" s="187"/>
      <c r="DA64" s="187"/>
      <c r="DB64" s="187"/>
      <c r="DC64" s="187"/>
      <c r="DD64" s="187"/>
      <c r="DE64" s="187"/>
      <c r="DF64" s="187"/>
      <c r="DG64" s="187"/>
      <c r="DH64" s="187"/>
      <c r="DI64" s="187"/>
      <c r="DJ64" s="187"/>
      <c r="DK64" s="187"/>
      <c r="DL64" s="187"/>
      <c r="DM64" s="187"/>
      <c r="DN64" s="187"/>
      <c r="DO64" s="187"/>
      <c r="DP64" s="187"/>
      <c r="DQ64" s="187"/>
      <c r="DR64" s="187"/>
      <c r="DS64" s="187"/>
      <c r="DT64" s="187"/>
      <c r="DU64" s="187"/>
      <c r="DV64" s="187"/>
      <c r="DW64" s="187"/>
      <c r="DX64" s="187"/>
      <c r="DY64" s="187"/>
      <c r="DZ64" s="187"/>
      <c r="EA64" s="187"/>
      <c r="EB64" s="187"/>
      <c r="EC64" s="187"/>
      <c r="ED64" s="187"/>
      <c r="EE64" s="187"/>
      <c r="EF64" s="187"/>
      <c r="EG64" s="187"/>
      <c r="EH64" s="187"/>
      <c r="EI64" s="187"/>
      <c r="EJ64" s="187"/>
      <c r="EK64" s="187"/>
      <c r="EL64" s="187"/>
      <c r="EM64" s="187"/>
      <c r="EN64" s="187"/>
      <c r="EO64" s="187"/>
      <c r="EP64" s="187"/>
      <c r="EQ64" s="187"/>
      <c r="ER64" s="187"/>
      <c r="ES64" s="187"/>
      <c r="ET64" s="187"/>
      <c r="EU64" s="187"/>
      <c r="EV64" s="187"/>
      <c r="EW64" s="187"/>
      <c r="EX64" s="187"/>
      <c r="EY64" s="187"/>
      <c r="EZ64" s="187"/>
      <c r="FA64" s="187"/>
      <c r="FB64" s="187"/>
      <c r="FC64" s="187"/>
      <c r="FD64" s="187"/>
      <c r="FE64" s="187"/>
      <c r="FF64" s="187"/>
      <c r="FG64" s="187"/>
      <c r="FH64" s="187"/>
      <c r="FI64" s="187"/>
      <c r="FJ64" s="187"/>
      <c r="FK64" s="187"/>
      <c r="FL64" s="187"/>
      <c r="FM64" s="187"/>
      <c r="FN64" s="187"/>
      <c r="FO64" s="187"/>
      <c r="FP64" s="187"/>
      <c r="FQ64" s="187"/>
      <c r="FR64" s="187"/>
      <c r="FS64" s="187"/>
      <c r="FT64" s="187"/>
      <c r="FU64" s="187"/>
      <c r="FV64" s="187"/>
      <c r="FW64" s="187"/>
      <c r="FX64" s="187"/>
      <c r="FY64" s="187"/>
      <c r="FZ64" s="187"/>
      <c r="GA64" s="187"/>
      <c r="GB64" s="187"/>
      <c r="GC64" s="187"/>
      <c r="GD64" s="187"/>
      <c r="GE64" s="187"/>
      <c r="GF64" s="187"/>
      <c r="GG64" s="187"/>
      <c r="GH64" s="187"/>
      <c r="GI64" s="187"/>
      <c r="GJ64" s="187"/>
      <c r="GK64" s="187"/>
      <c r="GL64" s="187"/>
      <c r="GM64" s="187"/>
      <c r="GN64" s="187"/>
      <c r="GO64" s="187"/>
      <c r="GP64" s="187"/>
      <c r="GQ64" s="187"/>
      <c r="GR64" s="187"/>
      <c r="GS64" s="187"/>
      <c r="GT64" s="187"/>
      <c r="GU64" s="187"/>
      <c r="GV64" s="187"/>
      <c r="GW64" s="187"/>
      <c r="GX64" s="187"/>
      <c r="GY64" s="187"/>
      <c r="GZ64" s="187"/>
      <c r="HA64" s="187"/>
      <c r="HB64" s="187"/>
      <c r="HC64" s="187"/>
      <c r="HD64" s="187"/>
      <c r="HE64" s="187"/>
      <c r="HF64" s="187"/>
      <c r="HG64" s="187"/>
      <c r="HH64" s="187"/>
      <c r="HI64" s="187"/>
      <c r="HJ64" s="187"/>
      <c r="HK64" s="187"/>
      <c r="HL64" s="187"/>
      <c r="HM64" s="187"/>
      <c r="HN64" s="187"/>
      <c r="HO64" s="187"/>
      <c r="HP64" s="187"/>
      <c r="HQ64" s="187"/>
      <c r="HR64" s="187"/>
      <c r="HS64" s="187"/>
      <c r="HT64" s="187"/>
      <c r="HU64" s="187"/>
      <c r="HV64" s="187"/>
      <c r="HW64" s="187"/>
      <c r="HX64" s="187"/>
      <c r="HY64" s="187"/>
      <c r="HZ64" s="187"/>
      <c r="IA64" s="187"/>
    </row>
    <row r="65" s="579" customFormat="true" ht="42" hidden="false" customHeight="true" outlineLevel="0" collapsed="false">
      <c r="C65" s="947" t="n">
        <f aca="false">SUM(C10:C64)</f>
        <v>5286</v>
      </c>
      <c r="D65" s="947" t="n">
        <f aca="false">SUM(D10:D64)</f>
        <v>5099</v>
      </c>
      <c r="E65" s="582" t="n">
        <f aca="false">SUM(E10:E64)</f>
        <v>0</v>
      </c>
      <c r="F65" s="582" t="n">
        <f aca="false">SUM(F10:F64)</f>
        <v>1</v>
      </c>
      <c r="G65" s="582" t="n">
        <f aca="false">SUM(G10:G64)</f>
        <v>4</v>
      </c>
      <c r="H65" s="582" t="n">
        <f aca="false">SUM(H10:H64)</f>
        <v>1</v>
      </c>
      <c r="I65" s="582" t="n">
        <f aca="false">SUM(I10:I64)</f>
        <v>0</v>
      </c>
      <c r="J65" s="582" t="n">
        <f aca="false">SUM(J10:J64)</f>
        <v>0</v>
      </c>
      <c r="K65" s="582" t="n">
        <f aca="false">SUM(K10:K64)</f>
        <v>0</v>
      </c>
      <c r="L65" s="582" t="n">
        <f aca="false">SUM(L10:L64)</f>
        <v>0</v>
      </c>
      <c r="M65" s="582" t="n">
        <f aca="false">SUM(M10:M64)</f>
        <v>0</v>
      </c>
      <c r="N65" s="582" t="n">
        <f aca="false">SUM(N10:N64)</f>
        <v>0</v>
      </c>
      <c r="O65" s="582" t="n">
        <f aca="false">SUM(O10:O64)</f>
        <v>0</v>
      </c>
      <c r="P65" s="582" t="n">
        <f aca="false">SUM(P10:P64)</f>
        <v>0</v>
      </c>
      <c r="Q65" s="583" t="n">
        <f aca="false">SUM(E65:P65)</f>
        <v>6</v>
      </c>
      <c r="R65" s="584" t="n">
        <f aca="false">SUM(R10:R64)</f>
        <v>0</v>
      </c>
      <c r="S65" s="584" t="n">
        <f aca="false">SUM(S10:S64)</f>
        <v>0</v>
      </c>
      <c r="T65" s="584" t="n">
        <f aca="false">SUM(T10:T64)</f>
        <v>0</v>
      </c>
      <c r="U65" s="584" t="n">
        <f aca="false">SUM(U10:U64)</f>
        <v>0</v>
      </c>
      <c r="V65" s="584" t="n">
        <f aca="false">SUM(V10:V64)</f>
        <v>0</v>
      </c>
      <c r="W65" s="584" t="n">
        <f aca="false">SUM(W10:W64)</f>
        <v>0</v>
      </c>
      <c r="X65" s="584" t="n">
        <f aca="false">SUM(X10:X64)</f>
        <v>0</v>
      </c>
      <c r="Y65" s="584" t="n">
        <f aca="false">SUM(Y10:Y64)</f>
        <v>0</v>
      </c>
      <c r="Z65" s="584" t="n">
        <f aca="false">SUM(Z10:Z64)</f>
        <v>0</v>
      </c>
      <c r="AA65" s="584" t="n">
        <f aca="false">SUM(AA10:AA64)</f>
        <v>0</v>
      </c>
      <c r="AB65" s="584" t="n">
        <f aca="false">SUM(AB10:AB64)</f>
        <v>0</v>
      </c>
      <c r="AC65" s="948"/>
      <c r="AD65" s="948"/>
      <c r="AE65" s="949"/>
      <c r="IB65" s="929"/>
      <c r="IC65" s="929"/>
      <c r="ALS65" s="929"/>
      <c r="ALT65" s="929"/>
      <c r="ALU65" s="929"/>
      <c r="ALV65" s="929"/>
      <c r="ALW65" s="929"/>
      <c r="ALX65" s="929"/>
      <c r="ALY65" s="929"/>
      <c r="ALZ65" s="929"/>
      <c r="AMA65" s="929"/>
      <c r="AMB65" s="929"/>
      <c r="AMC65" s="929"/>
      <c r="AMD65" s="929"/>
      <c r="AME65" s="929"/>
      <c r="AMF65" s="929"/>
      <c r="AMG65" s="929"/>
      <c r="AMH65" s="929"/>
      <c r="AMI65" s="929"/>
      <c r="AMJ65" s="929"/>
    </row>
    <row r="66" s="238" customFormat="true" ht="48.75" hidden="false" customHeight="true" outlineLevel="0" collapsed="false">
      <c r="A66" s="230"/>
      <c r="B66" s="950" t="s">
        <v>835</v>
      </c>
      <c r="C66" s="950"/>
      <c r="D66" s="950"/>
      <c r="E66" s="951" t="n">
        <f aca="false">($T$4*Q65)</f>
        <v>1578</v>
      </c>
      <c r="F66" s="951"/>
      <c r="G66" s="951"/>
      <c r="H66" s="951"/>
      <c r="I66" s="951"/>
      <c r="J66" s="951"/>
      <c r="K66" s="951"/>
      <c r="L66" s="951"/>
      <c r="M66" s="951"/>
      <c r="N66" s="952"/>
      <c r="O66" s="952"/>
      <c r="P66" s="952"/>
      <c r="Q66" s="953" t="n">
        <f aca="false">SUM(R65:AB65)</f>
        <v>0</v>
      </c>
      <c r="R66" s="953"/>
      <c r="S66" s="953"/>
      <c r="T66" s="953"/>
      <c r="U66" s="953"/>
      <c r="V66" s="953"/>
      <c r="W66" s="953"/>
      <c r="X66" s="953"/>
      <c r="Y66" s="953"/>
      <c r="Z66" s="953"/>
      <c r="AA66" s="954"/>
      <c r="AB66" s="954"/>
      <c r="AC66" s="955"/>
      <c r="AD66" s="955"/>
      <c r="AE66" s="955"/>
      <c r="AF66" s="230"/>
      <c r="AG66" s="230"/>
      <c r="AH66" s="230"/>
      <c r="AI66" s="230"/>
      <c r="AJ66" s="230"/>
      <c r="AK66" s="230"/>
      <c r="AL66" s="230"/>
      <c r="AM66" s="230"/>
      <c r="AN66" s="230"/>
      <c r="AO66" s="230"/>
      <c r="AP66" s="230"/>
      <c r="AQ66" s="230"/>
      <c r="AR66" s="230"/>
      <c r="AS66" s="230"/>
      <c r="AT66" s="230"/>
      <c r="AU66" s="230"/>
      <c r="AV66" s="230"/>
      <c r="AW66" s="230"/>
      <c r="AX66" s="230"/>
      <c r="AY66" s="230"/>
      <c r="AZ66" s="230"/>
      <c r="BA66" s="230"/>
      <c r="BB66" s="230"/>
      <c r="BC66" s="230"/>
      <c r="BD66" s="230"/>
      <c r="BE66" s="230"/>
      <c r="BF66" s="230"/>
      <c r="BG66" s="230"/>
      <c r="BH66" s="230"/>
      <c r="BI66" s="230"/>
      <c r="BJ66" s="230"/>
      <c r="BK66" s="230"/>
      <c r="BL66" s="230"/>
      <c r="BM66" s="230"/>
      <c r="BN66" s="230"/>
      <c r="BO66" s="230"/>
      <c r="BP66" s="230"/>
      <c r="BQ66" s="230"/>
      <c r="BR66" s="230"/>
      <c r="BS66" s="230"/>
      <c r="BT66" s="230"/>
      <c r="BU66" s="230"/>
      <c r="BV66" s="230"/>
      <c r="BW66" s="230"/>
      <c r="BX66" s="230"/>
      <c r="BY66" s="230"/>
      <c r="BZ66" s="230"/>
      <c r="CA66" s="230"/>
      <c r="CB66" s="230"/>
      <c r="CC66" s="230"/>
      <c r="CD66" s="230"/>
      <c r="CE66" s="230"/>
      <c r="CF66" s="230"/>
      <c r="CG66" s="230"/>
      <c r="CH66" s="230"/>
      <c r="CI66" s="230"/>
      <c r="CJ66" s="230"/>
      <c r="CK66" s="230"/>
      <c r="CL66" s="230"/>
      <c r="CM66" s="230"/>
      <c r="CN66" s="230"/>
      <c r="CO66" s="230"/>
      <c r="CP66" s="230"/>
      <c r="CQ66" s="230"/>
      <c r="CR66" s="230"/>
      <c r="CS66" s="230"/>
      <c r="CT66" s="230"/>
      <c r="CU66" s="230"/>
      <c r="CV66" s="230"/>
      <c r="CW66" s="230"/>
      <c r="CX66" s="230"/>
      <c r="CY66" s="230"/>
      <c r="CZ66" s="230"/>
      <c r="DA66" s="230"/>
      <c r="DB66" s="230"/>
      <c r="DC66" s="230"/>
      <c r="DD66" s="230"/>
      <c r="DE66" s="230"/>
      <c r="DF66" s="230"/>
      <c r="DG66" s="230"/>
      <c r="DH66" s="230"/>
      <c r="DI66" s="230"/>
      <c r="DJ66" s="230"/>
      <c r="DK66" s="230"/>
      <c r="DL66" s="230"/>
      <c r="DM66" s="230"/>
      <c r="DN66" s="230"/>
      <c r="DO66" s="230"/>
      <c r="DP66" s="230"/>
      <c r="DQ66" s="230"/>
      <c r="DR66" s="230"/>
      <c r="DS66" s="230"/>
      <c r="DT66" s="230"/>
      <c r="DU66" s="230"/>
      <c r="DV66" s="230"/>
      <c r="DW66" s="230"/>
      <c r="DX66" s="230"/>
      <c r="DY66" s="230"/>
      <c r="DZ66" s="230"/>
      <c r="EA66" s="230"/>
      <c r="EB66" s="230"/>
      <c r="EC66" s="230"/>
      <c r="ED66" s="230"/>
      <c r="EE66" s="230"/>
      <c r="EF66" s="230"/>
      <c r="EG66" s="230"/>
      <c r="EH66" s="230"/>
      <c r="EI66" s="230"/>
      <c r="EJ66" s="230"/>
      <c r="EK66" s="230"/>
      <c r="EL66" s="230"/>
      <c r="EM66" s="230"/>
      <c r="EN66" s="230"/>
      <c r="EO66" s="230"/>
      <c r="EP66" s="230"/>
      <c r="EQ66" s="230"/>
      <c r="ER66" s="230"/>
      <c r="ES66" s="230"/>
      <c r="ET66" s="230"/>
      <c r="EU66" s="230"/>
      <c r="EV66" s="230"/>
      <c r="EW66" s="230"/>
      <c r="EX66" s="230"/>
      <c r="EY66" s="230"/>
      <c r="EZ66" s="230"/>
      <c r="FA66" s="230"/>
      <c r="FB66" s="230"/>
      <c r="FC66" s="230"/>
      <c r="FD66" s="230"/>
      <c r="FE66" s="230"/>
      <c r="FF66" s="230"/>
      <c r="FG66" s="230"/>
      <c r="FH66" s="230"/>
      <c r="FI66" s="230"/>
      <c r="FJ66" s="230"/>
      <c r="FK66" s="230"/>
      <c r="FL66" s="230"/>
      <c r="FM66" s="230"/>
      <c r="FN66" s="230"/>
      <c r="FO66" s="230"/>
      <c r="FP66" s="230"/>
      <c r="FQ66" s="230"/>
      <c r="FR66" s="230"/>
      <c r="FS66" s="230"/>
      <c r="FT66" s="230"/>
      <c r="FU66" s="230"/>
      <c r="FV66" s="230"/>
      <c r="FW66" s="230"/>
      <c r="FX66" s="230"/>
      <c r="FY66" s="230"/>
      <c r="FZ66" s="230"/>
      <c r="GA66" s="230"/>
      <c r="GB66" s="230"/>
      <c r="GC66" s="230"/>
      <c r="GD66" s="230"/>
      <c r="GE66" s="230"/>
      <c r="GF66" s="230"/>
      <c r="GG66" s="230"/>
      <c r="GH66" s="230"/>
      <c r="GI66" s="230"/>
      <c r="GJ66" s="230"/>
      <c r="GK66" s="230"/>
      <c r="GL66" s="230"/>
      <c r="GM66" s="230"/>
      <c r="GN66" s="230"/>
      <c r="GO66" s="230"/>
      <c r="GP66" s="230"/>
      <c r="GQ66" s="230"/>
      <c r="GR66" s="230"/>
      <c r="GS66" s="230"/>
      <c r="GT66" s="230"/>
      <c r="GU66" s="230"/>
      <c r="GV66" s="230"/>
      <c r="GW66" s="230"/>
      <c r="GX66" s="230"/>
      <c r="GY66" s="230"/>
      <c r="GZ66" s="230"/>
      <c r="HA66" s="230"/>
      <c r="HB66" s="230"/>
      <c r="HC66" s="230"/>
      <c r="HD66" s="230"/>
      <c r="HE66" s="230"/>
      <c r="HF66" s="230"/>
      <c r="HG66" s="230"/>
      <c r="HH66" s="230"/>
      <c r="HI66" s="230"/>
      <c r="HJ66" s="230"/>
      <c r="HK66" s="230"/>
      <c r="HL66" s="230"/>
      <c r="HM66" s="230"/>
      <c r="HN66" s="230"/>
      <c r="HO66" s="230"/>
      <c r="HP66" s="230"/>
      <c r="HQ66" s="230"/>
      <c r="HR66" s="230"/>
      <c r="HS66" s="230"/>
      <c r="HT66" s="230"/>
      <c r="HU66" s="230"/>
      <c r="HV66" s="230"/>
      <c r="HW66" s="230"/>
      <c r="HX66" s="230"/>
      <c r="HY66" s="230"/>
      <c r="HZ66" s="230"/>
      <c r="IA66" s="230"/>
      <c r="IB66" s="929"/>
      <c r="IC66" s="929"/>
      <c r="ALS66" s="929"/>
      <c r="ALT66" s="929"/>
      <c r="ALU66" s="929"/>
      <c r="ALV66" s="929"/>
      <c r="ALW66" s="929"/>
      <c r="ALX66" s="929"/>
      <c r="ALY66" s="929"/>
      <c r="ALZ66" s="929"/>
      <c r="AMA66" s="929"/>
      <c r="AMB66" s="929"/>
      <c r="AMC66" s="929"/>
      <c r="AMD66" s="929"/>
      <c r="AME66" s="929"/>
      <c r="AMF66" s="929"/>
      <c r="AMG66" s="929"/>
      <c r="AMH66" s="929"/>
      <c r="AMI66" s="929"/>
      <c r="AMJ66" s="929"/>
    </row>
    <row r="67" s="929" customFormat="true" ht="39.75" hidden="false" customHeight="true" outlineLevel="0" collapsed="false">
      <c r="A67" s="956"/>
      <c r="B67" s="957" t="s">
        <v>837</v>
      </c>
      <c r="C67" s="957"/>
      <c r="D67" s="924" t="str">
        <f aca="false">B10</f>
        <v>Mesa 1</v>
      </c>
      <c r="E67" s="924" t="n">
        <v>0</v>
      </c>
      <c r="F67" s="924" t="n">
        <v>0</v>
      </c>
      <c r="G67" s="924" t="n">
        <v>0</v>
      </c>
      <c r="H67" s="924" t="n">
        <v>0</v>
      </c>
      <c r="I67" s="924" t="n">
        <v>0</v>
      </c>
      <c r="J67" s="924" t="n">
        <v>0</v>
      </c>
      <c r="K67" s="924" t="n">
        <v>0</v>
      </c>
      <c r="L67" s="924" t="n">
        <v>0</v>
      </c>
      <c r="M67" s="924" t="n">
        <v>0</v>
      </c>
      <c r="N67" s="924" t="n">
        <v>0</v>
      </c>
      <c r="O67" s="924" t="n">
        <v>0</v>
      </c>
      <c r="P67" s="924" t="n">
        <v>0</v>
      </c>
      <c r="Q67" s="925" t="n">
        <f aca="false">($T$4*(SUM(E67:P67)))</f>
        <v>0</v>
      </c>
      <c r="R67" s="924" t="n">
        <v>0</v>
      </c>
      <c r="S67" s="924" t="n">
        <v>0</v>
      </c>
      <c r="T67" s="924" t="n">
        <v>0</v>
      </c>
      <c r="U67" s="924" t="n">
        <v>0</v>
      </c>
      <c r="V67" s="924" t="n">
        <v>0</v>
      </c>
      <c r="W67" s="924" t="n">
        <v>0</v>
      </c>
      <c r="X67" s="924" t="n">
        <v>0</v>
      </c>
      <c r="Y67" s="924" t="n">
        <v>0</v>
      </c>
      <c r="Z67" s="924" t="n">
        <v>0</v>
      </c>
      <c r="AA67" s="924" t="n">
        <v>0</v>
      </c>
      <c r="AB67" s="924" t="n">
        <v>0</v>
      </c>
      <c r="AC67" s="956"/>
      <c r="AD67" s="956"/>
      <c r="AE67" s="956"/>
      <c r="AF67" s="928"/>
      <c r="AG67" s="928"/>
      <c r="AH67" s="928"/>
      <c r="AI67" s="928"/>
      <c r="AJ67" s="928"/>
      <c r="AK67" s="928"/>
      <c r="AL67" s="928"/>
      <c r="AM67" s="928"/>
      <c r="AN67" s="928"/>
      <c r="AO67" s="928"/>
      <c r="AP67" s="928"/>
      <c r="AQ67" s="928"/>
      <c r="AR67" s="928"/>
      <c r="AS67" s="928"/>
      <c r="AT67" s="928"/>
      <c r="AU67" s="928"/>
      <c r="AV67" s="928"/>
      <c r="AW67" s="928"/>
      <c r="AX67" s="928"/>
      <c r="AY67" s="928"/>
      <c r="AZ67" s="928"/>
      <c r="BA67" s="928"/>
      <c r="BB67" s="928"/>
      <c r="BC67" s="928"/>
      <c r="BD67" s="928"/>
      <c r="BE67" s="928"/>
      <c r="BF67" s="928"/>
      <c r="BG67" s="928"/>
      <c r="BH67" s="928"/>
      <c r="BI67" s="928"/>
      <c r="BJ67" s="928"/>
      <c r="BK67" s="928"/>
      <c r="BL67" s="928"/>
      <c r="BM67" s="928"/>
      <c r="BN67" s="928"/>
      <c r="BO67" s="928"/>
      <c r="BP67" s="928"/>
      <c r="BQ67" s="928"/>
      <c r="BR67" s="928"/>
      <c r="BS67" s="928"/>
      <c r="BT67" s="928"/>
      <c r="BU67" s="928"/>
      <c r="BV67" s="928"/>
      <c r="BW67" s="928"/>
      <c r="BX67" s="928"/>
      <c r="BY67" s="928"/>
      <c r="BZ67" s="928"/>
      <c r="CA67" s="928"/>
      <c r="CB67" s="928"/>
      <c r="CC67" s="928"/>
      <c r="CD67" s="928"/>
      <c r="CE67" s="928"/>
      <c r="CF67" s="928"/>
      <c r="CG67" s="928"/>
      <c r="CH67" s="928"/>
      <c r="CI67" s="928"/>
      <c r="CJ67" s="928"/>
      <c r="CK67" s="928"/>
      <c r="CL67" s="928"/>
      <c r="CM67" s="928"/>
      <c r="CN67" s="928"/>
      <c r="CO67" s="928"/>
      <c r="CP67" s="928"/>
      <c r="CQ67" s="928"/>
      <c r="CR67" s="928"/>
      <c r="CS67" s="928"/>
      <c r="CT67" s="928"/>
      <c r="CU67" s="928"/>
      <c r="CV67" s="928"/>
      <c r="CW67" s="928"/>
      <c r="CX67" s="928"/>
      <c r="CY67" s="928"/>
      <c r="CZ67" s="928"/>
      <c r="DA67" s="928"/>
      <c r="DB67" s="928"/>
      <c r="DC67" s="928"/>
      <c r="DD67" s="928"/>
      <c r="DE67" s="928"/>
      <c r="DF67" s="928"/>
      <c r="DG67" s="928"/>
      <c r="DH67" s="928"/>
      <c r="DI67" s="928"/>
      <c r="DJ67" s="928"/>
      <c r="DK67" s="928"/>
      <c r="DL67" s="928"/>
      <c r="DM67" s="928"/>
      <c r="DN67" s="928"/>
      <c r="DO67" s="928"/>
      <c r="DP67" s="928"/>
      <c r="DQ67" s="928"/>
      <c r="DR67" s="928"/>
      <c r="DS67" s="928"/>
      <c r="DT67" s="928"/>
      <c r="DU67" s="928"/>
      <c r="DV67" s="928"/>
      <c r="DW67" s="928"/>
      <c r="DX67" s="928"/>
      <c r="DY67" s="928"/>
      <c r="DZ67" s="928"/>
      <c r="EA67" s="928"/>
      <c r="EB67" s="928"/>
      <c r="EC67" s="928"/>
      <c r="ED67" s="928"/>
      <c r="EE67" s="928"/>
      <c r="EF67" s="928"/>
      <c r="EG67" s="928"/>
      <c r="EH67" s="928"/>
      <c r="EI67" s="928"/>
      <c r="EJ67" s="928"/>
      <c r="EK67" s="928"/>
      <c r="EL67" s="928"/>
      <c r="EM67" s="928"/>
      <c r="EN67" s="928"/>
      <c r="EO67" s="928"/>
      <c r="EP67" s="928"/>
      <c r="EQ67" s="928"/>
      <c r="ER67" s="928"/>
      <c r="ES67" s="928"/>
      <c r="ET67" s="928"/>
      <c r="EU67" s="928"/>
      <c r="EV67" s="928"/>
      <c r="EW67" s="928"/>
      <c r="EX67" s="928"/>
      <c r="EY67" s="928"/>
      <c r="EZ67" s="928"/>
      <c r="FA67" s="928"/>
      <c r="FB67" s="928"/>
      <c r="FC67" s="928"/>
      <c r="FD67" s="928"/>
      <c r="FE67" s="928"/>
      <c r="FF67" s="928"/>
      <c r="FG67" s="928"/>
      <c r="FH67" s="928"/>
      <c r="FI67" s="928"/>
      <c r="FJ67" s="928"/>
      <c r="FK67" s="928"/>
      <c r="FL67" s="928"/>
      <c r="FM67" s="928"/>
      <c r="FN67" s="928"/>
      <c r="FO67" s="928"/>
      <c r="FP67" s="928"/>
      <c r="FQ67" s="928"/>
      <c r="FR67" s="928"/>
      <c r="FS67" s="928"/>
      <c r="FT67" s="928"/>
      <c r="FU67" s="928"/>
      <c r="FV67" s="928"/>
      <c r="FW67" s="928"/>
      <c r="FX67" s="928"/>
      <c r="FY67" s="928"/>
      <c r="FZ67" s="928"/>
      <c r="GA67" s="928"/>
      <c r="GB67" s="928"/>
      <c r="GC67" s="928"/>
      <c r="GD67" s="928"/>
      <c r="GE67" s="928"/>
      <c r="GF67" s="928"/>
      <c r="GG67" s="928"/>
      <c r="GH67" s="928"/>
      <c r="GI67" s="928"/>
      <c r="GJ67" s="928"/>
      <c r="GK67" s="928"/>
      <c r="GL67" s="928"/>
      <c r="GM67" s="928"/>
      <c r="GN67" s="928"/>
      <c r="GO67" s="928"/>
      <c r="GP67" s="928"/>
      <c r="GQ67" s="928"/>
      <c r="GR67" s="928"/>
      <c r="GS67" s="928"/>
      <c r="GT67" s="928"/>
      <c r="GU67" s="928"/>
      <c r="GV67" s="928"/>
      <c r="GW67" s="928"/>
      <c r="GX67" s="928"/>
      <c r="GY67" s="928"/>
      <c r="GZ67" s="928"/>
      <c r="HA67" s="928"/>
      <c r="HB67" s="928"/>
      <c r="HC67" s="928"/>
      <c r="HD67" s="928"/>
      <c r="HE67" s="928"/>
      <c r="HF67" s="928"/>
      <c r="HG67" s="928"/>
      <c r="HH67" s="928"/>
      <c r="HI67" s="928"/>
      <c r="HJ67" s="928"/>
      <c r="HK67" s="928"/>
      <c r="HL67" s="928"/>
      <c r="HM67" s="928"/>
      <c r="HN67" s="928"/>
      <c r="HO67" s="928"/>
      <c r="HP67" s="928"/>
      <c r="HQ67" s="928"/>
      <c r="HR67" s="928"/>
      <c r="HS67" s="928"/>
      <c r="HT67" s="928"/>
      <c r="HU67" s="928"/>
      <c r="HV67" s="928"/>
      <c r="HW67" s="928"/>
      <c r="HX67" s="928"/>
      <c r="HY67" s="928"/>
      <c r="HZ67" s="928"/>
      <c r="IA67" s="928"/>
    </row>
    <row r="68" s="929" customFormat="true" ht="39.75" hidden="false" customHeight="true" outlineLevel="0" collapsed="false">
      <c r="A68" s="956"/>
      <c r="B68" s="957"/>
      <c r="C68" s="957"/>
      <c r="D68" s="930" t="str">
        <f aca="false">B11</f>
        <v>Mesa 2</v>
      </c>
      <c r="E68" s="930" t="n">
        <v>0</v>
      </c>
      <c r="F68" s="930" t="n">
        <v>1</v>
      </c>
      <c r="G68" s="930" t="n">
        <v>0</v>
      </c>
      <c r="H68" s="930" t="n">
        <v>0</v>
      </c>
      <c r="I68" s="930" t="n">
        <v>0</v>
      </c>
      <c r="J68" s="930" t="n">
        <v>0</v>
      </c>
      <c r="K68" s="930" t="n">
        <v>0</v>
      </c>
      <c r="L68" s="930" t="n">
        <v>0</v>
      </c>
      <c r="M68" s="930" t="n">
        <v>0</v>
      </c>
      <c r="N68" s="930" t="n">
        <v>0</v>
      </c>
      <c r="O68" s="930" t="n">
        <v>0</v>
      </c>
      <c r="P68" s="930" t="n">
        <v>0</v>
      </c>
      <c r="Q68" s="931" t="n">
        <f aca="false">($T$4*(SUM(E68:P68)))</f>
        <v>263</v>
      </c>
      <c r="R68" s="930" t="n">
        <v>0</v>
      </c>
      <c r="S68" s="930" t="n">
        <v>0</v>
      </c>
      <c r="T68" s="930" t="n">
        <v>0</v>
      </c>
      <c r="U68" s="930" t="n">
        <v>0</v>
      </c>
      <c r="V68" s="930" t="n">
        <v>0</v>
      </c>
      <c r="W68" s="930" t="n">
        <v>0</v>
      </c>
      <c r="X68" s="930" t="n">
        <v>0</v>
      </c>
      <c r="Y68" s="930" t="n">
        <v>0</v>
      </c>
      <c r="Z68" s="930" t="n">
        <v>0</v>
      </c>
      <c r="AA68" s="930" t="n">
        <v>0</v>
      </c>
      <c r="AB68" s="930" t="n">
        <v>0</v>
      </c>
      <c r="AC68" s="956"/>
      <c r="AD68" s="956"/>
      <c r="AE68" s="956"/>
      <c r="AF68" s="928"/>
      <c r="AG68" s="928"/>
      <c r="AH68" s="928"/>
      <c r="AI68" s="928"/>
      <c r="AJ68" s="928"/>
      <c r="AK68" s="928"/>
      <c r="AL68" s="928"/>
      <c r="AM68" s="928"/>
      <c r="AN68" s="928"/>
      <c r="AO68" s="928"/>
      <c r="AP68" s="928"/>
      <c r="AQ68" s="928"/>
      <c r="AR68" s="928"/>
      <c r="AS68" s="928"/>
      <c r="AT68" s="928"/>
      <c r="AU68" s="928"/>
      <c r="AV68" s="928"/>
      <c r="AW68" s="928"/>
      <c r="AX68" s="928"/>
      <c r="AY68" s="928"/>
      <c r="AZ68" s="928"/>
      <c r="BA68" s="928"/>
      <c r="BB68" s="928"/>
      <c r="BC68" s="928"/>
      <c r="BD68" s="928"/>
      <c r="BE68" s="928"/>
      <c r="BF68" s="928"/>
      <c r="BG68" s="928"/>
      <c r="BH68" s="928"/>
      <c r="BI68" s="928"/>
      <c r="BJ68" s="928"/>
      <c r="BK68" s="928"/>
      <c r="BL68" s="928"/>
      <c r="BM68" s="928"/>
      <c r="BN68" s="928"/>
      <c r="BO68" s="928"/>
      <c r="BP68" s="928"/>
      <c r="BQ68" s="928"/>
      <c r="BR68" s="928"/>
      <c r="BS68" s="928"/>
      <c r="BT68" s="928"/>
      <c r="BU68" s="928"/>
      <c r="BV68" s="928"/>
      <c r="BW68" s="928"/>
      <c r="BX68" s="928"/>
      <c r="BY68" s="928"/>
      <c r="BZ68" s="928"/>
      <c r="CA68" s="928"/>
      <c r="CB68" s="928"/>
      <c r="CC68" s="928"/>
      <c r="CD68" s="928"/>
      <c r="CE68" s="928"/>
      <c r="CF68" s="928"/>
      <c r="CG68" s="928"/>
      <c r="CH68" s="928"/>
      <c r="CI68" s="928"/>
      <c r="CJ68" s="928"/>
      <c r="CK68" s="928"/>
      <c r="CL68" s="928"/>
      <c r="CM68" s="928"/>
      <c r="CN68" s="928"/>
      <c r="CO68" s="928"/>
      <c r="CP68" s="928"/>
      <c r="CQ68" s="928"/>
      <c r="CR68" s="928"/>
      <c r="CS68" s="928"/>
      <c r="CT68" s="928"/>
      <c r="CU68" s="928"/>
      <c r="CV68" s="928"/>
      <c r="CW68" s="928"/>
      <c r="CX68" s="928"/>
      <c r="CY68" s="928"/>
      <c r="CZ68" s="928"/>
      <c r="DA68" s="928"/>
      <c r="DB68" s="928"/>
      <c r="DC68" s="928"/>
      <c r="DD68" s="928"/>
      <c r="DE68" s="928"/>
      <c r="DF68" s="928"/>
      <c r="DG68" s="928"/>
      <c r="DH68" s="928"/>
      <c r="DI68" s="928"/>
      <c r="DJ68" s="928"/>
      <c r="DK68" s="928"/>
      <c r="DL68" s="928"/>
      <c r="DM68" s="928"/>
      <c r="DN68" s="928"/>
      <c r="DO68" s="928"/>
      <c r="DP68" s="928"/>
      <c r="DQ68" s="928"/>
      <c r="DR68" s="928"/>
      <c r="DS68" s="928"/>
      <c r="DT68" s="928"/>
      <c r="DU68" s="928"/>
      <c r="DV68" s="928"/>
      <c r="DW68" s="928"/>
      <c r="DX68" s="928"/>
      <c r="DY68" s="928"/>
      <c r="DZ68" s="928"/>
      <c r="EA68" s="928"/>
      <c r="EB68" s="928"/>
      <c r="EC68" s="928"/>
      <c r="ED68" s="928"/>
      <c r="EE68" s="928"/>
      <c r="EF68" s="928"/>
      <c r="EG68" s="928"/>
      <c r="EH68" s="928"/>
      <c r="EI68" s="928"/>
      <c r="EJ68" s="928"/>
      <c r="EK68" s="928"/>
      <c r="EL68" s="928"/>
      <c r="EM68" s="928"/>
      <c r="EN68" s="928"/>
      <c r="EO68" s="928"/>
      <c r="EP68" s="928"/>
      <c r="EQ68" s="928"/>
      <c r="ER68" s="928"/>
      <c r="ES68" s="928"/>
      <c r="ET68" s="928"/>
      <c r="EU68" s="928"/>
      <c r="EV68" s="928"/>
      <c r="EW68" s="928"/>
      <c r="EX68" s="928"/>
      <c r="EY68" s="928"/>
      <c r="EZ68" s="928"/>
      <c r="FA68" s="928"/>
      <c r="FB68" s="928"/>
      <c r="FC68" s="928"/>
      <c r="FD68" s="928"/>
      <c r="FE68" s="928"/>
      <c r="FF68" s="928"/>
      <c r="FG68" s="928"/>
      <c r="FH68" s="928"/>
      <c r="FI68" s="928"/>
      <c r="FJ68" s="928"/>
      <c r="FK68" s="928"/>
      <c r="FL68" s="928"/>
      <c r="FM68" s="928"/>
      <c r="FN68" s="928"/>
      <c r="FO68" s="928"/>
      <c r="FP68" s="928"/>
      <c r="FQ68" s="928"/>
      <c r="FR68" s="928"/>
      <c r="FS68" s="928"/>
      <c r="FT68" s="928"/>
      <c r="FU68" s="928"/>
      <c r="FV68" s="928"/>
      <c r="FW68" s="928"/>
      <c r="FX68" s="928"/>
      <c r="FY68" s="928"/>
      <c r="FZ68" s="928"/>
      <c r="GA68" s="928"/>
      <c r="GB68" s="928"/>
      <c r="GC68" s="928"/>
      <c r="GD68" s="928"/>
      <c r="GE68" s="928"/>
      <c r="GF68" s="928"/>
      <c r="GG68" s="928"/>
      <c r="GH68" s="928"/>
      <c r="GI68" s="928"/>
      <c r="GJ68" s="928"/>
      <c r="GK68" s="928"/>
      <c r="GL68" s="928"/>
      <c r="GM68" s="928"/>
      <c r="GN68" s="928"/>
      <c r="GO68" s="928"/>
      <c r="GP68" s="928"/>
      <c r="GQ68" s="928"/>
      <c r="GR68" s="928"/>
      <c r="GS68" s="928"/>
      <c r="GT68" s="928"/>
      <c r="GU68" s="928"/>
      <c r="GV68" s="928"/>
      <c r="GW68" s="928"/>
      <c r="GX68" s="928"/>
      <c r="GY68" s="928"/>
      <c r="GZ68" s="928"/>
      <c r="HA68" s="928"/>
      <c r="HB68" s="928"/>
      <c r="HC68" s="928"/>
      <c r="HD68" s="928"/>
      <c r="HE68" s="928"/>
      <c r="HF68" s="928"/>
      <c r="HG68" s="928"/>
      <c r="HH68" s="928"/>
      <c r="HI68" s="928"/>
      <c r="HJ68" s="928"/>
      <c r="HK68" s="928"/>
      <c r="HL68" s="928"/>
      <c r="HM68" s="928"/>
      <c r="HN68" s="928"/>
      <c r="HO68" s="928"/>
      <c r="HP68" s="928"/>
      <c r="HQ68" s="928"/>
      <c r="HR68" s="928"/>
      <c r="HS68" s="928"/>
      <c r="HT68" s="928"/>
      <c r="HU68" s="928"/>
      <c r="HV68" s="928"/>
      <c r="HW68" s="928"/>
      <c r="HX68" s="928"/>
      <c r="HY68" s="928"/>
      <c r="HZ68" s="928"/>
      <c r="IA68" s="928"/>
    </row>
    <row r="69" s="929" customFormat="true" ht="39.75" hidden="false" customHeight="true" outlineLevel="0" collapsed="false">
      <c r="A69" s="956"/>
      <c r="B69" s="957"/>
      <c r="C69" s="957"/>
      <c r="D69" s="924" t="str">
        <f aca="false">B12</f>
        <v>Mesa 3</v>
      </c>
      <c r="E69" s="924" t="n">
        <v>0</v>
      </c>
      <c r="F69" s="924" t="n">
        <v>0</v>
      </c>
      <c r="G69" s="924" t="n">
        <v>0</v>
      </c>
      <c r="H69" s="924" t="n">
        <v>1</v>
      </c>
      <c r="I69" s="924" t="n">
        <v>0</v>
      </c>
      <c r="J69" s="924" t="n">
        <v>0</v>
      </c>
      <c r="K69" s="924" t="n">
        <v>0</v>
      </c>
      <c r="L69" s="924" t="n">
        <v>0</v>
      </c>
      <c r="M69" s="924" t="n">
        <v>0</v>
      </c>
      <c r="N69" s="924" t="n">
        <v>0</v>
      </c>
      <c r="O69" s="924" t="n">
        <v>0</v>
      </c>
      <c r="P69" s="924" t="n">
        <v>0</v>
      </c>
      <c r="Q69" s="925" t="n">
        <f aca="false">($T$4*(SUM(E69:P69)))</f>
        <v>263</v>
      </c>
      <c r="R69" s="924" t="n">
        <v>0</v>
      </c>
      <c r="S69" s="924" t="n">
        <v>0</v>
      </c>
      <c r="T69" s="924" t="n">
        <v>0</v>
      </c>
      <c r="U69" s="924" t="n">
        <v>0</v>
      </c>
      <c r="V69" s="924" t="n">
        <v>0</v>
      </c>
      <c r="W69" s="924" t="n">
        <v>0</v>
      </c>
      <c r="X69" s="924" t="n">
        <v>0</v>
      </c>
      <c r="Y69" s="924" t="n">
        <v>0</v>
      </c>
      <c r="Z69" s="924" t="n">
        <v>0</v>
      </c>
      <c r="AA69" s="924" t="n">
        <v>0</v>
      </c>
      <c r="AB69" s="924" t="n">
        <v>0</v>
      </c>
      <c r="AC69" s="956"/>
      <c r="AD69" s="956"/>
      <c r="AE69" s="956"/>
      <c r="AF69" s="928"/>
      <c r="AG69" s="928"/>
      <c r="AH69" s="928"/>
      <c r="AI69" s="928"/>
      <c r="AJ69" s="928"/>
      <c r="AK69" s="928"/>
      <c r="AL69" s="928"/>
      <c r="AM69" s="928"/>
      <c r="AN69" s="928"/>
      <c r="AO69" s="928"/>
      <c r="AP69" s="928"/>
      <c r="AQ69" s="928"/>
      <c r="AR69" s="928"/>
      <c r="AS69" s="928"/>
      <c r="AT69" s="928"/>
      <c r="AU69" s="928"/>
      <c r="AV69" s="928"/>
      <c r="AW69" s="928"/>
      <c r="AX69" s="928"/>
      <c r="AY69" s="928"/>
      <c r="AZ69" s="928"/>
      <c r="BA69" s="928"/>
      <c r="BB69" s="928"/>
      <c r="BC69" s="928"/>
      <c r="BD69" s="928"/>
      <c r="BE69" s="928"/>
      <c r="BF69" s="928"/>
      <c r="BG69" s="928"/>
      <c r="BH69" s="928"/>
      <c r="BI69" s="928"/>
      <c r="BJ69" s="928"/>
      <c r="BK69" s="928"/>
      <c r="BL69" s="928"/>
      <c r="BM69" s="928"/>
      <c r="BN69" s="928"/>
      <c r="BO69" s="928"/>
      <c r="BP69" s="928"/>
      <c r="BQ69" s="928"/>
      <c r="BR69" s="928"/>
      <c r="BS69" s="928"/>
      <c r="BT69" s="928"/>
      <c r="BU69" s="928"/>
      <c r="BV69" s="928"/>
      <c r="BW69" s="928"/>
      <c r="BX69" s="928"/>
      <c r="BY69" s="928"/>
      <c r="BZ69" s="928"/>
      <c r="CA69" s="928"/>
      <c r="CB69" s="928"/>
      <c r="CC69" s="928"/>
      <c r="CD69" s="928"/>
      <c r="CE69" s="928"/>
      <c r="CF69" s="928"/>
      <c r="CG69" s="928"/>
      <c r="CH69" s="928"/>
      <c r="CI69" s="928"/>
      <c r="CJ69" s="928"/>
      <c r="CK69" s="928"/>
      <c r="CL69" s="928"/>
      <c r="CM69" s="928"/>
      <c r="CN69" s="928"/>
      <c r="CO69" s="928"/>
      <c r="CP69" s="928"/>
      <c r="CQ69" s="928"/>
      <c r="CR69" s="928"/>
      <c r="CS69" s="928"/>
      <c r="CT69" s="928"/>
      <c r="CU69" s="928"/>
      <c r="CV69" s="928"/>
      <c r="CW69" s="928"/>
      <c r="CX69" s="928"/>
      <c r="CY69" s="928"/>
      <c r="CZ69" s="928"/>
      <c r="DA69" s="928"/>
      <c r="DB69" s="928"/>
      <c r="DC69" s="928"/>
      <c r="DD69" s="928"/>
      <c r="DE69" s="928"/>
      <c r="DF69" s="928"/>
      <c r="DG69" s="928"/>
      <c r="DH69" s="928"/>
      <c r="DI69" s="928"/>
      <c r="DJ69" s="928"/>
      <c r="DK69" s="928"/>
      <c r="DL69" s="928"/>
      <c r="DM69" s="928"/>
      <c r="DN69" s="928"/>
      <c r="DO69" s="928"/>
      <c r="DP69" s="928"/>
      <c r="DQ69" s="928"/>
      <c r="DR69" s="928"/>
      <c r="DS69" s="928"/>
      <c r="DT69" s="928"/>
      <c r="DU69" s="928"/>
      <c r="DV69" s="928"/>
      <c r="DW69" s="928"/>
      <c r="DX69" s="928"/>
      <c r="DY69" s="928"/>
      <c r="DZ69" s="928"/>
      <c r="EA69" s="928"/>
      <c r="EB69" s="928"/>
      <c r="EC69" s="928"/>
      <c r="ED69" s="928"/>
      <c r="EE69" s="928"/>
      <c r="EF69" s="928"/>
      <c r="EG69" s="928"/>
      <c r="EH69" s="928"/>
      <c r="EI69" s="928"/>
      <c r="EJ69" s="928"/>
      <c r="EK69" s="928"/>
      <c r="EL69" s="928"/>
      <c r="EM69" s="928"/>
      <c r="EN69" s="928"/>
      <c r="EO69" s="928"/>
      <c r="EP69" s="928"/>
      <c r="EQ69" s="928"/>
      <c r="ER69" s="928"/>
      <c r="ES69" s="928"/>
      <c r="ET69" s="928"/>
      <c r="EU69" s="928"/>
      <c r="EV69" s="928"/>
      <c r="EW69" s="928"/>
      <c r="EX69" s="928"/>
      <c r="EY69" s="928"/>
      <c r="EZ69" s="928"/>
      <c r="FA69" s="928"/>
      <c r="FB69" s="928"/>
      <c r="FC69" s="928"/>
      <c r="FD69" s="928"/>
      <c r="FE69" s="928"/>
      <c r="FF69" s="928"/>
      <c r="FG69" s="928"/>
      <c r="FH69" s="928"/>
      <c r="FI69" s="928"/>
      <c r="FJ69" s="928"/>
      <c r="FK69" s="928"/>
      <c r="FL69" s="928"/>
      <c r="FM69" s="928"/>
      <c r="FN69" s="928"/>
      <c r="FO69" s="928"/>
      <c r="FP69" s="928"/>
      <c r="FQ69" s="928"/>
      <c r="FR69" s="928"/>
      <c r="FS69" s="928"/>
      <c r="FT69" s="928"/>
      <c r="FU69" s="928"/>
      <c r="FV69" s="928"/>
      <c r="FW69" s="928"/>
      <c r="FX69" s="928"/>
      <c r="FY69" s="928"/>
      <c r="FZ69" s="928"/>
      <c r="GA69" s="928"/>
      <c r="GB69" s="928"/>
      <c r="GC69" s="928"/>
      <c r="GD69" s="928"/>
      <c r="GE69" s="928"/>
      <c r="GF69" s="928"/>
      <c r="GG69" s="928"/>
      <c r="GH69" s="928"/>
      <c r="GI69" s="928"/>
      <c r="GJ69" s="928"/>
      <c r="GK69" s="928"/>
      <c r="GL69" s="928"/>
      <c r="GM69" s="928"/>
      <c r="GN69" s="928"/>
      <c r="GO69" s="928"/>
      <c r="GP69" s="928"/>
      <c r="GQ69" s="928"/>
      <c r="GR69" s="928"/>
      <c r="GS69" s="928"/>
      <c r="GT69" s="928"/>
      <c r="GU69" s="928"/>
      <c r="GV69" s="928"/>
      <c r="GW69" s="928"/>
      <c r="GX69" s="928"/>
      <c r="GY69" s="928"/>
      <c r="GZ69" s="928"/>
      <c r="HA69" s="928"/>
      <c r="HB69" s="928"/>
      <c r="HC69" s="928"/>
      <c r="HD69" s="928"/>
      <c r="HE69" s="928"/>
      <c r="HF69" s="928"/>
      <c r="HG69" s="928"/>
      <c r="HH69" s="928"/>
      <c r="HI69" s="928"/>
      <c r="HJ69" s="928"/>
      <c r="HK69" s="928"/>
      <c r="HL69" s="928"/>
      <c r="HM69" s="928"/>
      <c r="HN69" s="928"/>
      <c r="HO69" s="928"/>
      <c r="HP69" s="928"/>
      <c r="HQ69" s="928"/>
      <c r="HR69" s="928"/>
      <c r="HS69" s="928"/>
      <c r="HT69" s="928"/>
      <c r="HU69" s="928"/>
      <c r="HV69" s="928"/>
      <c r="HW69" s="928"/>
      <c r="HX69" s="928"/>
      <c r="HY69" s="928"/>
      <c r="HZ69" s="928"/>
      <c r="IA69" s="928"/>
    </row>
    <row r="70" s="929" customFormat="true" ht="39.75" hidden="false" customHeight="true" outlineLevel="0" collapsed="false">
      <c r="A70" s="956"/>
      <c r="B70" s="957"/>
      <c r="C70" s="957"/>
      <c r="D70" s="930" t="str">
        <f aca="false">B13</f>
        <v>Mesa 4</v>
      </c>
      <c r="E70" s="930" t="n">
        <v>0</v>
      </c>
      <c r="F70" s="930" t="n">
        <v>0</v>
      </c>
      <c r="G70" s="930" t="n">
        <v>0</v>
      </c>
      <c r="H70" s="930" t="n">
        <v>0</v>
      </c>
      <c r="I70" s="930" t="n">
        <v>0</v>
      </c>
      <c r="J70" s="930" t="n">
        <v>0</v>
      </c>
      <c r="K70" s="930" t="n">
        <v>0</v>
      </c>
      <c r="L70" s="930" t="n">
        <v>0</v>
      </c>
      <c r="M70" s="930" t="n">
        <v>0</v>
      </c>
      <c r="N70" s="930" t="n">
        <v>0</v>
      </c>
      <c r="O70" s="930" t="n">
        <v>0</v>
      </c>
      <c r="P70" s="930" t="n">
        <v>0</v>
      </c>
      <c r="Q70" s="931" t="n">
        <f aca="false">($T$4*(SUM(E70:P70)))</f>
        <v>0</v>
      </c>
      <c r="R70" s="930" t="n">
        <v>0</v>
      </c>
      <c r="S70" s="930" t="n">
        <v>0</v>
      </c>
      <c r="T70" s="930" t="n">
        <v>0</v>
      </c>
      <c r="U70" s="930" t="n">
        <v>0</v>
      </c>
      <c r="V70" s="930" t="n">
        <v>0</v>
      </c>
      <c r="W70" s="930" t="n">
        <v>0</v>
      </c>
      <c r="X70" s="930" t="n">
        <v>0</v>
      </c>
      <c r="Y70" s="930" t="n">
        <v>0</v>
      </c>
      <c r="Z70" s="930" t="n">
        <v>0</v>
      </c>
      <c r="AA70" s="930" t="n">
        <v>0</v>
      </c>
      <c r="AB70" s="930" t="n">
        <v>0</v>
      </c>
      <c r="AC70" s="956"/>
      <c r="AD70" s="956"/>
      <c r="AE70" s="956"/>
      <c r="AF70" s="928"/>
      <c r="AG70" s="928"/>
      <c r="AH70" s="928"/>
      <c r="AI70" s="928"/>
      <c r="AJ70" s="928"/>
      <c r="AK70" s="928"/>
      <c r="AL70" s="928"/>
      <c r="AM70" s="928"/>
      <c r="AN70" s="928"/>
      <c r="AO70" s="928"/>
      <c r="AP70" s="928"/>
      <c r="AQ70" s="928"/>
      <c r="AR70" s="928"/>
      <c r="AS70" s="928"/>
      <c r="AT70" s="928"/>
      <c r="AU70" s="928"/>
      <c r="AV70" s="928"/>
      <c r="AW70" s="928"/>
      <c r="AX70" s="928"/>
      <c r="AY70" s="928"/>
      <c r="AZ70" s="928"/>
      <c r="BA70" s="928"/>
      <c r="BB70" s="928"/>
      <c r="BC70" s="928"/>
      <c r="BD70" s="928"/>
      <c r="BE70" s="928"/>
      <c r="BF70" s="928"/>
      <c r="BG70" s="928"/>
      <c r="BH70" s="928"/>
      <c r="BI70" s="928"/>
      <c r="BJ70" s="928"/>
      <c r="BK70" s="928"/>
      <c r="BL70" s="928"/>
      <c r="BM70" s="928"/>
      <c r="BN70" s="928"/>
      <c r="BO70" s="928"/>
      <c r="BP70" s="928"/>
      <c r="BQ70" s="928"/>
      <c r="BR70" s="928"/>
      <c r="BS70" s="928"/>
      <c r="BT70" s="928"/>
      <c r="BU70" s="928"/>
      <c r="BV70" s="928"/>
      <c r="BW70" s="928"/>
      <c r="BX70" s="928"/>
      <c r="BY70" s="928"/>
      <c r="BZ70" s="928"/>
      <c r="CA70" s="928"/>
      <c r="CB70" s="928"/>
      <c r="CC70" s="928"/>
      <c r="CD70" s="928"/>
      <c r="CE70" s="928"/>
      <c r="CF70" s="928"/>
      <c r="CG70" s="928"/>
      <c r="CH70" s="928"/>
      <c r="CI70" s="928"/>
      <c r="CJ70" s="928"/>
      <c r="CK70" s="928"/>
      <c r="CL70" s="928"/>
      <c r="CM70" s="928"/>
      <c r="CN70" s="928"/>
      <c r="CO70" s="928"/>
      <c r="CP70" s="928"/>
      <c r="CQ70" s="928"/>
      <c r="CR70" s="928"/>
      <c r="CS70" s="928"/>
      <c r="CT70" s="928"/>
      <c r="CU70" s="928"/>
      <c r="CV70" s="928"/>
      <c r="CW70" s="928"/>
      <c r="CX70" s="928"/>
      <c r="CY70" s="928"/>
      <c r="CZ70" s="928"/>
      <c r="DA70" s="928"/>
      <c r="DB70" s="928"/>
      <c r="DC70" s="928"/>
      <c r="DD70" s="928"/>
      <c r="DE70" s="928"/>
      <c r="DF70" s="928"/>
      <c r="DG70" s="928"/>
      <c r="DH70" s="928"/>
      <c r="DI70" s="928"/>
      <c r="DJ70" s="928"/>
      <c r="DK70" s="928"/>
      <c r="DL70" s="928"/>
      <c r="DM70" s="928"/>
      <c r="DN70" s="928"/>
      <c r="DO70" s="928"/>
      <c r="DP70" s="928"/>
      <c r="DQ70" s="928"/>
      <c r="DR70" s="928"/>
      <c r="DS70" s="928"/>
      <c r="DT70" s="928"/>
      <c r="DU70" s="928"/>
      <c r="DV70" s="928"/>
      <c r="DW70" s="928"/>
      <c r="DX70" s="928"/>
      <c r="DY70" s="928"/>
      <c r="DZ70" s="928"/>
      <c r="EA70" s="928"/>
      <c r="EB70" s="928"/>
      <c r="EC70" s="928"/>
      <c r="ED70" s="928"/>
      <c r="EE70" s="928"/>
      <c r="EF70" s="928"/>
      <c r="EG70" s="928"/>
      <c r="EH70" s="928"/>
      <c r="EI70" s="928"/>
      <c r="EJ70" s="928"/>
      <c r="EK70" s="928"/>
      <c r="EL70" s="928"/>
      <c r="EM70" s="928"/>
      <c r="EN70" s="928"/>
      <c r="EO70" s="928"/>
      <c r="EP70" s="928"/>
      <c r="EQ70" s="928"/>
      <c r="ER70" s="928"/>
      <c r="ES70" s="928"/>
      <c r="ET70" s="928"/>
      <c r="EU70" s="928"/>
      <c r="EV70" s="928"/>
      <c r="EW70" s="928"/>
      <c r="EX70" s="928"/>
      <c r="EY70" s="928"/>
      <c r="EZ70" s="928"/>
      <c r="FA70" s="928"/>
      <c r="FB70" s="928"/>
      <c r="FC70" s="928"/>
      <c r="FD70" s="928"/>
      <c r="FE70" s="928"/>
      <c r="FF70" s="928"/>
      <c r="FG70" s="928"/>
      <c r="FH70" s="928"/>
      <c r="FI70" s="928"/>
      <c r="FJ70" s="928"/>
      <c r="FK70" s="928"/>
      <c r="FL70" s="928"/>
      <c r="FM70" s="928"/>
      <c r="FN70" s="928"/>
      <c r="FO70" s="928"/>
      <c r="FP70" s="928"/>
      <c r="FQ70" s="928"/>
      <c r="FR70" s="928"/>
      <c r="FS70" s="928"/>
      <c r="FT70" s="928"/>
      <c r="FU70" s="928"/>
      <c r="FV70" s="928"/>
      <c r="FW70" s="928"/>
      <c r="FX70" s="928"/>
      <c r="FY70" s="928"/>
      <c r="FZ70" s="928"/>
      <c r="GA70" s="928"/>
      <c r="GB70" s="928"/>
      <c r="GC70" s="928"/>
      <c r="GD70" s="928"/>
      <c r="GE70" s="928"/>
      <c r="GF70" s="928"/>
      <c r="GG70" s="928"/>
      <c r="GH70" s="928"/>
      <c r="GI70" s="928"/>
      <c r="GJ70" s="928"/>
      <c r="GK70" s="928"/>
      <c r="GL70" s="928"/>
      <c r="GM70" s="928"/>
      <c r="GN70" s="928"/>
      <c r="GO70" s="928"/>
      <c r="GP70" s="928"/>
      <c r="GQ70" s="928"/>
      <c r="GR70" s="928"/>
      <c r="GS70" s="928"/>
      <c r="GT70" s="928"/>
      <c r="GU70" s="928"/>
      <c r="GV70" s="928"/>
      <c r="GW70" s="928"/>
      <c r="GX70" s="928"/>
      <c r="GY70" s="928"/>
      <c r="GZ70" s="928"/>
      <c r="HA70" s="928"/>
      <c r="HB70" s="928"/>
      <c r="HC70" s="928"/>
      <c r="HD70" s="928"/>
      <c r="HE70" s="928"/>
      <c r="HF70" s="928"/>
      <c r="HG70" s="928"/>
      <c r="HH70" s="928"/>
      <c r="HI70" s="928"/>
      <c r="HJ70" s="928"/>
      <c r="HK70" s="928"/>
      <c r="HL70" s="928"/>
      <c r="HM70" s="928"/>
      <c r="HN70" s="928"/>
      <c r="HO70" s="928"/>
      <c r="HP70" s="928"/>
      <c r="HQ70" s="928"/>
      <c r="HR70" s="928"/>
      <c r="HS70" s="928"/>
      <c r="HT70" s="928"/>
      <c r="HU70" s="928"/>
      <c r="HV70" s="928"/>
      <c r="HW70" s="928"/>
      <c r="HX70" s="928"/>
      <c r="HY70" s="928"/>
      <c r="HZ70" s="928"/>
      <c r="IA70" s="928"/>
    </row>
    <row r="71" s="929" customFormat="true" ht="39.75" hidden="false" customHeight="true" outlineLevel="0" collapsed="false">
      <c r="A71" s="956"/>
      <c r="B71" s="957"/>
      <c r="C71" s="957"/>
      <c r="D71" s="924" t="str">
        <f aca="false">B14</f>
        <v>Mesa 5</v>
      </c>
      <c r="E71" s="924" t="n">
        <v>0</v>
      </c>
      <c r="F71" s="924" t="n">
        <v>0</v>
      </c>
      <c r="G71" s="924" t="n">
        <v>0</v>
      </c>
      <c r="H71" s="924" t="n">
        <v>0</v>
      </c>
      <c r="I71" s="924" t="n">
        <v>0</v>
      </c>
      <c r="J71" s="924" t="n">
        <v>0</v>
      </c>
      <c r="K71" s="924" t="n">
        <v>0</v>
      </c>
      <c r="L71" s="924" t="n">
        <v>0</v>
      </c>
      <c r="M71" s="924" t="n">
        <v>0</v>
      </c>
      <c r="N71" s="924" t="n">
        <v>0</v>
      </c>
      <c r="O71" s="924" t="n">
        <v>0</v>
      </c>
      <c r="P71" s="924" t="n">
        <v>0</v>
      </c>
      <c r="Q71" s="925" t="n">
        <f aca="false">($T$4*(SUM(E71:P71)))</f>
        <v>0</v>
      </c>
      <c r="R71" s="924" t="n">
        <v>0</v>
      </c>
      <c r="S71" s="924" t="n">
        <v>0</v>
      </c>
      <c r="T71" s="924" t="n">
        <v>0</v>
      </c>
      <c r="U71" s="924" t="n">
        <v>0</v>
      </c>
      <c r="V71" s="924" t="n">
        <v>0</v>
      </c>
      <c r="W71" s="924" t="n">
        <v>0</v>
      </c>
      <c r="X71" s="924" t="n">
        <v>0</v>
      </c>
      <c r="Y71" s="924" t="n">
        <v>0</v>
      </c>
      <c r="Z71" s="924" t="n">
        <v>0</v>
      </c>
      <c r="AA71" s="924" t="n">
        <v>0</v>
      </c>
      <c r="AB71" s="924" t="n">
        <v>0</v>
      </c>
      <c r="AC71" s="956"/>
      <c r="AD71" s="956"/>
      <c r="AE71" s="956"/>
      <c r="AF71" s="928"/>
      <c r="AG71" s="928"/>
      <c r="AH71" s="928"/>
      <c r="AI71" s="928"/>
      <c r="AJ71" s="928"/>
      <c r="AK71" s="928"/>
      <c r="AL71" s="928"/>
      <c r="AM71" s="928"/>
      <c r="AN71" s="928"/>
      <c r="AO71" s="928"/>
      <c r="AP71" s="928"/>
      <c r="AQ71" s="928"/>
      <c r="AR71" s="928"/>
      <c r="AS71" s="928"/>
      <c r="AT71" s="928"/>
      <c r="AU71" s="928"/>
      <c r="AV71" s="928"/>
      <c r="AW71" s="928"/>
      <c r="AX71" s="928"/>
      <c r="AY71" s="928"/>
      <c r="AZ71" s="928"/>
      <c r="BA71" s="928"/>
      <c r="BB71" s="928"/>
      <c r="BC71" s="928"/>
      <c r="BD71" s="928"/>
      <c r="BE71" s="928"/>
      <c r="BF71" s="928"/>
      <c r="BG71" s="928"/>
      <c r="BH71" s="928"/>
      <c r="BI71" s="928"/>
      <c r="BJ71" s="928"/>
      <c r="BK71" s="928"/>
      <c r="BL71" s="928"/>
      <c r="BM71" s="928"/>
      <c r="BN71" s="928"/>
      <c r="BO71" s="928"/>
      <c r="BP71" s="928"/>
      <c r="BQ71" s="928"/>
      <c r="BR71" s="928"/>
      <c r="BS71" s="928"/>
      <c r="BT71" s="928"/>
      <c r="BU71" s="928"/>
      <c r="BV71" s="928"/>
      <c r="BW71" s="928"/>
      <c r="BX71" s="928"/>
      <c r="BY71" s="928"/>
      <c r="BZ71" s="928"/>
      <c r="CA71" s="928"/>
      <c r="CB71" s="928"/>
      <c r="CC71" s="928"/>
      <c r="CD71" s="928"/>
      <c r="CE71" s="928"/>
      <c r="CF71" s="928"/>
      <c r="CG71" s="928"/>
      <c r="CH71" s="928"/>
      <c r="CI71" s="928"/>
      <c r="CJ71" s="928"/>
      <c r="CK71" s="928"/>
      <c r="CL71" s="928"/>
      <c r="CM71" s="928"/>
      <c r="CN71" s="928"/>
      <c r="CO71" s="928"/>
      <c r="CP71" s="928"/>
      <c r="CQ71" s="928"/>
      <c r="CR71" s="928"/>
      <c r="CS71" s="928"/>
      <c r="CT71" s="928"/>
      <c r="CU71" s="928"/>
      <c r="CV71" s="928"/>
      <c r="CW71" s="928"/>
      <c r="CX71" s="928"/>
      <c r="CY71" s="928"/>
      <c r="CZ71" s="928"/>
      <c r="DA71" s="928"/>
      <c r="DB71" s="928"/>
      <c r="DC71" s="928"/>
      <c r="DD71" s="928"/>
      <c r="DE71" s="928"/>
      <c r="DF71" s="928"/>
      <c r="DG71" s="928"/>
      <c r="DH71" s="928"/>
      <c r="DI71" s="928"/>
      <c r="DJ71" s="928"/>
      <c r="DK71" s="928"/>
      <c r="DL71" s="928"/>
      <c r="DM71" s="928"/>
      <c r="DN71" s="928"/>
      <c r="DO71" s="928"/>
      <c r="DP71" s="928"/>
      <c r="DQ71" s="928"/>
      <c r="DR71" s="928"/>
      <c r="DS71" s="928"/>
      <c r="DT71" s="928"/>
      <c r="DU71" s="928"/>
      <c r="DV71" s="928"/>
      <c r="DW71" s="928"/>
      <c r="DX71" s="928"/>
      <c r="DY71" s="928"/>
      <c r="DZ71" s="928"/>
      <c r="EA71" s="928"/>
      <c r="EB71" s="928"/>
      <c r="EC71" s="928"/>
      <c r="ED71" s="928"/>
      <c r="EE71" s="928"/>
      <c r="EF71" s="928"/>
      <c r="EG71" s="928"/>
      <c r="EH71" s="928"/>
      <c r="EI71" s="928"/>
      <c r="EJ71" s="928"/>
      <c r="EK71" s="928"/>
      <c r="EL71" s="928"/>
      <c r="EM71" s="928"/>
      <c r="EN71" s="928"/>
      <c r="EO71" s="928"/>
      <c r="EP71" s="928"/>
      <c r="EQ71" s="928"/>
      <c r="ER71" s="928"/>
      <c r="ES71" s="928"/>
      <c r="ET71" s="928"/>
      <c r="EU71" s="928"/>
      <c r="EV71" s="928"/>
      <c r="EW71" s="928"/>
      <c r="EX71" s="928"/>
      <c r="EY71" s="928"/>
      <c r="EZ71" s="928"/>
      <c r="FA71" s="928"/>
      <c r="FB71" s="928"/>
      <c r="FC71" s="928"/>
      <c r="FD71" s="928"/>
      <c r="FE71" s="928"/>
      <c r="FF71" s="928"/>
      <c r="FG71" s="928"/>
      <c r="FH71" s="928"/>
      <c r="FI71" s="928"/>
      <c r="FJ71" s="928"/>
      <c r="FK71" s="928"/>
      <c r="FL71" s="928"/>
      <c r="FM71" s="928"/>
      <c r="FN71" s="928"/>
      <c r="FO71" s="928"/>
      <c r="FP71" s="928"/>
      <c r="FQ71" s="928"/>
      <c r="FR71" s="928"/>
      <c r="FS71" s="928"/>
      <c r="FT71" s="928"/>
      <c r="FU71" s="928"/>
      <c r="FV71" s="928"/>
      <c r="FW71" s="928"/>
      <c r="FX71" s="928"/>
      <c r="FY71" s="928"/>
      <c r="FZ71" s="928"/>
      <c r="GA71" s="928"/>
      <c r="GB71" s="928"/>
      <c r="GC71" s="928"/>
      <c r="GD71" s="928"/>
      <c r="GE71" s="928"/>
      <c r="GF71" s="928"/>
      <c r="GG71" s="928"/>
      <c r="GH71" s="928"/>
      <c r="GI71" s="928"/>
      <c r="GJ71" s="928"/>
      <c r="GK71" s="928"/>
      <c r="GL71" s="928"/>
      <c r="GM71" s="928"/>
      <c r="GN71" s="928"/>
      <c r="GO71" s="928"/>
      <c r="GP71" s="928"/>
      <c r="GQ71" s="928"/>
      <c r="GR71" s="928"/>
      <c r="GS71" s="928"/>
      <c r="GT71" s="928"/>
      <c r="GU71" s="928"/>
      <c r="GV71" s="928"/>
      <c r="GW71" s="928"/>
      <c r="GX71" s="928"/>
      <c r="GY71" s="928"/>
      <c r="GZ71" s="928"/>
      <c r="HA71" s="928"/>
      <c r="HB71" s="928"/>
      <c r="HC71" s="928"/>
      <c r="HD71" s="928"/>
      <c r="HE71" s="928"/>
      <c r="HF71" s="928"/>
      <c r="HG71" s="928"/>
      <c r="HH71" s="928"/>
      <c r="HI71" s="928"/>
      <c r="HJ71" s="928"/>
      <c r="HK71" s="928"/>
      <c r="HL71" s="928"/>
      <c r="HM71" s="928"/>
      <c r="HN71" s="928"/>
      <c r="HO71" s="928"/>
      <c r="HP71" s="928"/>
      <c r="HQ71" s="928"/>
      <c r="HR71" s="928"/>
      <c r="HS71" s="928"/>
      <c r="HT71" s="928"/>
      <c r="HU71" s="928"/>
      <c r="HV71" s="928"/>
      <c r="HW71" s="928"/>
      <c r="HX71" s="928"/>
      <c r="HY71" s="928"/>
      <c r="HZ71" s="928"/>
      <c r="IA71" s="928"/>
    </row>
    <row r="72" s="929" customFormat="true" ht="39.75" hidden="false" customHeight="true" outlineLevel="0" collapsed="false">
      <c r="A72" s="956"/>
      <c r="B72" s="957"/>
      <c r="C72" s="957"/>
      <c r="D72" s="930" t="str">
        <f aca="false">B15</f>
        <v>Mesa 6</v>
      </c>
      <c r="E72" s="930" t="n">
        <v>0</v>
      </c>
      <c r="F72" s="930" t="n">
        <v>0</v>
      </c>
      <c r="G72" s="930" t="n">
        <v>0</v>
      </c>
      <c r="H72" s="930" t="n">
        <v>0</v>
      </c>
      <c r="I72" s="930" t="n">
        <v>0</v>
      </c>
      <c r="J72" s="930" t="n">
        <v>0</v>
      </c>
      <c r="K72" s="930" t="n">
        <v>0</v>
      </c>
      <c r="L72" s="930" t="n">
        <v>0</v>
      </c>
      <c r="M72" s="930" t="n">
        <v>0</v>
      </c>
      <c r="N72" s="930" t="n">
        <v>0</v>
      </c>
      <c r="O72" s="930" t="n">
        <v>0</v>
      </c>
      <c r="P72" s="930" t="n">
        <v>0</v>
      </c>
      <c r="Q72" s="931" t="n">
        <f aca="false">($T$4*(SUM(E72:P72)))</f>
        <v>0</v>
      </c>
      <c r="R72" s="930" t="n">
        <v>0</v>
      </c>
      <c r="S72" s="930" t="n">
        <v>0</v>
      </c>
      <c r="T72" s="930" t="n">
        <v>0</v>
      </c>
      <c r="U72" s="930" t="n">
        <v>0</v>
      </c>
      <c r="V72" s="930" t="n">
        <v>0</v>
      </c>
      <c r="W72" s="930" t="n">
        <v>0</v>
      </c>
      <c r="X72" s="930" t="n">
        <v>0</v>
      </c>
      <c r="Y72" s="930" t="n">
        <v>0</v>
      </c>
      <c r="Z72" s="930" t="n">
        <v>0</v>
      </c>
      <c r="AA72" s="930" t="n">
        <v>0</v>
      </c>
      <c r="AB72" s="930" t="n">
        <v>0</v>
      </c>
      <c r="AC72" s="956"/>
      <c r="AD72" s="956"/>
      <c r="AE72" s="956"/>
      <c r="AF72" s="928"/>
      <c r="AG72" s="928"/>
      <c r="AH72" s="928"/>
      <c r="AI72" s="928"/>
      <c r="AJ72" s="928"/>
      <c r="AK72" s="928"/>
      <c r="AL72" s="928"/>
      <c r="AM72" s="928"/>
      <c r="AN72" s="928"/>
      <c r="AO72" s="928"/>
      <c r="AP72" s="928"/>
      <c r="AQ72" s="928"/>
      <c r="AR72" s="928"/>
      <c r="AS72" s="928"/>
      <c r="AT72" s="928"/>
      <c r="AU72" s="928"/>
      <c r="AV72" s="928"/>
      <c r="AW72" s="928"/>
      <c r="AX72" s="928"/>
      <c r="AY72" s="928"/>
      <c r="AZ72" s="928"/>
      <c r="BA72" s="928"/>
      <c r="BB72" s="928"/>
      <c r="BC72" s="928"/>
      <c r="BD72" s="928"/>
      <c r="BE72" s="928"/>
      <c r="BF72" s="928"/>
      <c r="BG72" s="928"/>
      <c r="BH72" s="928"/>
      <c r="BI72" s="928"/>
      <c r="BJ72" s="928"/>
      <c r="BK72" s="928"/>
      <c r="BL72" s="928"/>
      <c r="BM72" s="928"/>
      <c r="BN72" s="928"/>
      <c r="BO72" s="928"/>
      <c r="BP72" s="928"/>
      <c r="BQ72" s="928"/>
      <c r="BR72" s="928"/>
      <c r="BS72" s="928"/>
      <c r="BT72" s="928"/>
      <c r="BU72" s="928"/>
      <c r="BV72" s="928"/>
      <c r="BW72" s="928"/>
      <c r="BX72" s="928"/>
      <c r="BY72" s="928"/>
      <c r="BZ72" s="928"/>
      <c r="CA72" s="928"/>
      <c r="CB72" s="928"/>
      <c r="CC72" s="928"/>
      <c r="CD72" s="928"/>
      <c r="CE72" s="928"/>
      <c r="CF72" s="928"/>
      <c r="CG72" s="928"/>
      <c r="CH72" s="928"/>
      <c r="CI72" s="928"/>
      <c r="CJ72" s="928"/>
      <c r="CK72" s="928"/>
      <c r="CL72" s="928"/>
      <c r="CM72" s="928"/>
      <c r="CN72" s="928"/>
      <c r="CO72" s="928"/>
      <c r="CP72" s="928"/>
      <c r="CQ72" s="928"/>
      <c r="CR72" s="928"/>
      <c r="CS72" s="928"/>
      <c r="CT72" s="928"/>
      <c r="CU72" s="928"/>
      <c r="CV72" s="928"/>
      <c r="CW72" s="928"/>
      <c r="CX72" s="928"/>
      <c r="CY72" s="928"/>
      <c r="CZ72" s="928"/>
      <c r="DA72" s="928"/>
      <c r="DB72" s="928"/>
      <c r="DC72" s="928"/>
      <c r="DD72" s="928"/>
      <c r="DE72" s="928"/>
      <c r="DF72" s="928"/>
      <c r="DG72" s="928"/>
      <c r="DH72" s="928"/>
      <c r="DI72" s="928"/>
      <c r="DJ72" s="928"/>
      <c r="DK72" s="928"/>
      <c r="DL72" s="928"/>
      <c r="DM72" s="928"/>
      <c r="DN72" s="928"/>
      <c r="DO72" s="928"/>
      <c r="DP72" s="928"/>
      <c r="DQ72" s="928"/>
      <c r="DR72" s="928"/>
      <c r="DS72" s="928"/>
      <c r="DT72" s="928"/>
      <c r="DU72" s="928"/>
      <c r="DV72" s="928"/>
      <c r="DW72" s="928"/>
      <c r="DX72" s="928"/>
      <c r="DY72" s="928"/>
      <c r="DZ72" s="928"/>
      <c r="EA72" s="928"/>
      <c r="EB72" s="928"/>
      <c r="EC72" s="928"/>
      <c r="ED72" s="928"/>
      <c r="EE72" s="928"/>
      <c r="EF72" s="928"/>
      <c r="EG72" s="928"/>
      <c r="EH72" s="928"/>
      <c r="EI72" s="928"/>
      <c r="EJ72" s="928"/>
      <c r="EK72" s="928"/>
      <c r="EL72" s="928"/>
      <c r="EM72" s="928"/>
      <c r="EN72" s="928"/>
      <c r="EO72" s="928"/>
      <c r="EP72" s="928"/>
      <c r="EQ72" s="928"/>
      <c r="ER72" s="928"/>
      <c r="ES72" s="928"/>
      <c r="ET72" s="928"/>
      <c r="EU72" s="928"/>
      <c r="EV72" s="928"/>
      <c r="EW72" s="928"/>
      <c r="EX72" s="928"/>
      <c r="EY72" s="928"/>
      <c r="EZ72" s="928"/>
      <c r="FA72" s="928"/>
      <c r="FB72" s="928"/>
      <c r="FC72" s="928"/>
      <c r="FD72" s="928"/>
      <c r="FE72" s="928"/>
      <c r="FF72" s="928"/>
      <c r="FG72" s="928"/>
      <c r="FH72" s="928"/>
      <c r="FI72" s="928"/>
      <c r="FJ72" s="928"/>
      <c r="FK72" s="928"/>
      <c r="FL72" s="928"/>
      <c r="FM72" s="928"/>
      <c r="FN72" s="928"/>
      <c r="FO72" s="928"/>
      <c r="FP72" s="928"/>
      <c r="FQ72" s="928"/>
      <c r="FR72" s="928"/>
      <c r="FS72" s="928"/>
      <c r="FT72" s="928"/>
      <c r="FU72" s="928"/>
      <c r="FV72" s="928"/>
      <c r="FW72" s="928"/>
      <c r="FX72" s="928"/>
      <c r="FY72" s="928"/>
      <c r="FZ72" s="928"/>
      <c r="GA72" s="928"/>
      <c r="GB72" s="928"/>
      <c r="GC72" s="928"/>
      <c r="GD72" s="928"/>
      <c r="GE72" s="928"/>
      <c r="GF72" s="928"/>
      <c r="GG72" s="928"/>
      <c r="GH72" s="928"/>
      <c r="GI72" s="928"/>
      <c r="GJ72" s="928"/>
      <c r="GK72" s="928"/>
      <c r="GL72" s="928"/>
      <c r="GM72" s="928"/>
      <c r="GN72" s="928"/>
      <c r="GO72" s="928"/>
      <c r="GP72" s="928"/>
      <c r="GQ72" s="928"/>
      <c r="GR72" s="928"/>
      <c r="GS72" s="928"/>
      <c r="GT72" s="928"/>
      <c r="GU72" s="928"/>
      <c r="GV72" s="928"/>
      <c r="GW72" s="928"/>
      <c r="GX72" s="928"/>
      <c r="GY72" s="928"/>
      <c r="GZ72" s="928"/>
      <c r="HA72" s="928"/>
      <c r="HB72" s="928"/>
      <c r="HC72" s="928"/>
      <c r="HD72" s="928"/>
      <c r="HE72" s="928"/>
      <c r="HF72" s="928"/>
      <c r="HG72" s="928"/>
      <c r="HH72" s="928"/>
      <c r="HI72" s="928"/>
      <c r="HJ72" s="928"/>
      <c r="HK72" s="928"/>
      <c r="HL72" s="928"/>
      <c r="HM72" s="928"/>
      <c r="HN72" s="928"/>
      <c r="HO72" s="928"/>
      <c r="HP72" s="928"/>
      <c r="HQ72" s="928"/>
      <c r="HR72" s="928"/>
      <c r="HS72" s="928"/>
      <c r="HT72" s="928"/>
      <c r="HU72" s="928"/>
      <c r="HV72" s="928"/>
      <c r="HW72" s="928"/>
      <c r="HX72" s="928"/>
      <c r="HY72" s="928"/>
      <c r="HZ72" s="928"/>
      <c r="IA72" s="928"/>
    </row>
    <row r="73" s="929" customFormat="true" ht="39.75" hidden="false" customHeight="true" outlineLevel="0" collapsed="false">
      <c r="A73" s="956"/>
      <c r="B73" s="957"/>
      <c r="C73" s="957"/>
      <c r="D73" s="924" t="str">
        <f aca="false">B16</f>
        <v>Mesa 7</v>
      </c>
      <c r="E73" s="924" t="n">
        <v>0</v>
      </c>
      <c r="F73" s="924" t="n">
        <v>0</v>
      </c>
      <c r="G73" s="924" t="n">
        <v>0</v>
      </c>
      <c r="H73" s="924" t="n">
        <v>0</v>
      </c>
      <c r="I73" s="924" t="n">
        <v>0</v>
      </c>
      <c r="J73" s="924" t="n">
        <v>0</v>
      </c>
      <c r="K73" s="924" t="n">
        <v>0</v>
      </c>
      <c r="L73" s="924" t="n">
        <v>0</v>
      </c>
      <c r="M73" s="924" t="n">
        <v>0</v>
      </c>
      <c r="N73" s="924" t="n">
        <v>0</v>
      </c>
      <c r="O73" s="924" t="n">
        <v>0</v>
      </c>
      <c r="P73" s="924" t="n">
        <v>0</v>
      </c>
      <c r="Q73" s="925" t="n">
        <f aca="false">($T$4*(SUM(E73:P73)))</f>
        <v>0</v>
      </c>
      <c r="R73" s="924" t="n">
        <v>0</v>
      </c>
      <c r="S73" s="924" t="n">
        <v>0</v>
      </c>
      <c r="T73" s="924" t="n">
        <v>0</v>
      </c>
      <c r="U73" s="924" t="n">
        <v>0</v>
      </c>
      <c r="V73" s="924" t="n">
        <v>0</v>
      </c>
      <c r="W73" s="924" t="n">
        <v>0</v>
      </c>
      <c r="X73" s="924" t="n">
        <v>0</v>
      </c>
      <c r="Y73" s="924" t="n">
        <v>0</v>
      </c>
      <c r="Z73" s="924" t="n">
        <v>0</v>
      </c>
      <c r="AA73" s="924" t="n">
        <v>0</v>
      </c>
      <c r="AB73" s="924" t="n">
        <v>0</v>
      </c>
      <c r="AC73" s="956"/>
      <c r="AD73" s="956"/>
      <c r="AE73" s="956"/>
      <c r="AF73" s="928"/>
      <c r="AG73" s="928"/>
      <c r="AH73" s="928"/>
      <c r="AI73" s="928"/>
      <c r="AJ73" s="928"/>
      <c r="AK73" s="928"/>
      <c r="AL73" s="928"/>
      <c r="AM73" s="928"/>
      <c r="AN73" s="928"/>
      <c r="AO73" s="928"/>
      <c r="AP73" s="928"/>
      <c r="AQ73" s="928"/>
      <c r="AR73" s="928"/>
      <c r="AS73" s="928"/>
      <c r="AT73" s="928"/>
      <c r="AU73" s="928"/>
      <c r="AV73" s="928"/>
      <c r="AW73" s="928"/>
      <c r="AX73" s="928"/>
      <c r="AY73" s="928"/>
      <c r="AZ73" s="928"/>
      <c r="BA73" s="928"/>
      <c r="BB73" s="928"/>
      <c r="BC73" s="928"/>
      <c r="BD73" s="928"/>
      <c r="BE73" s="928"/>
      <c r="BF73" s="928"/>
      <c r="BG73" s="928"/>
      <c r="BH73" s="928"/>
      <c r="BI73" s="928"/>
      <c r="BJ73" s="928"/>
      <c r="BK73" s="928"/>
      <c r="BL73" s="928"/>
      <c r="BM73" s="928"/>
      <c r="BN73" s="928"/>
      <c r="BO73" s="928"/>
      <c r="BP73" s="928"/>
      <c r="BQ73" s="928"/>
      <c r="BR73" s="928"/>
      <c r="BS73" s="928"/>
      <c r="BT73" s="928"/>
      <c r="BU73" s="928"/>
      <c r="BV73" s="928"/>
      <c r="BW73" s="928"/>
      <c r="BX73" s="928"/>
      <c r="BY73" s="928"/>
      <c r="BZ73" s="928"/>
      <c r="CA73" s="928"/>
      <c r="CB73" s="928"/>
      <c r="CC73" s="928"/>
      <c r="CD73" s="928"/>
      <c r="CE73" s="928"/>
      <c r="CF73" s="928"/>
      <c r="CG73" s="928"/>
      <c r="CH73" s="928"/>
      <c r="CI73" s="928"/>
      <c r="CJ73" s="928"/>
      <c r="CK73" s="928"/>
      <c r="CL73" s="928"/>
      <c r="CM73" s="928"/>
      <c r="CN73" s="928"/>
      <c r="CO73" s="928"/>
      <c r="CP73" s="928"/>
      <c r="CQ73" s="928"/>
      <c r="CR73" s="928"/>
      <c r="CS73" s="928"/>
      <c r="CT73" s="928"/>
      <c r="CU73" s="928"/>
      <c r="CV73" s="928"/>
      <c r="CW73" s="928"/>
      <c r="CX73" s="928"/>
      <c r="CY73" s="928"/>
      <c r="CZ73" s="928"/>
      <c r="DA73" s="928"/>
      <c r="DB73" s="928"/>
      <c r="DC73" s="928"/>
      <c r="DD73" s="928"/>
      <c r="DE73" s="928"/>
      <c r="DF73" s="928"/>
      <c r="DG73" s="928"/>
      <c r="DH73" s="928"/>
      <c r="DI73" s="928"/>
      <c r="DJ73" s="928"/>
      <c r="DK73" s="928"/>
      <c r="DL73" s="928"/>
      <c r="DM73" s="928"/>
      <c r="DN73" s="928"/>
      <c r="DO73" s="928"/>
      <c r="DP73" s="928"/>
      <c r="DQ73" s="928"/>
      <c r="DR73" s="928"/>
      <c r="DS73" s="928"/>
      <c r="DT73" s="928"/>
      <c r="DU73" s="928"/>
      <c r="DV73" s="928"/>
      <c r="DW73" s="928"/>
      <c r="DX73" s="928"/>
      <c r="DY73" s="928"/>
      <c r="DZ73" s="928"/>
      <c r="EA73" s="928"/>
      <c r="EB73" s="928"/>
      <c r="EC73" s="928"/>
      <c r="ED73" s="928"/>
      <c r="EE73" s="928"/>
      <c r="EF73" s="928"/>
      <c r="EG73" s="928"/>
      <c r="EH73" s="928"/>
      <c r="EI73" s="928"/>
      <c r="EJ73" s="928"/>
      <c r="EK73" s="928"/>
      <c r="EL73" s="928"/>
      <c r="EM73" s="928"/>
      <c r="EN73" s="928"/>
      <c r="EO73" s="928"/>
      <c r="EP73" s="928"/>
      <c r="EQ73" s="928"/>
      <c r="ER73" s="928"/>
      <c r="ES73" s="928"/>
      <c r="ET73" s="928"/>
      <c r="EU73" s="928"/>
      <c r="EV73" s="928"/>
      <c r="EW73" s="928"/>
      <c r="EX73" s="928"/>
      <c r="EY73" s="928"/>
      <c r="EZ73" s="928"/>
      <c r="FA73" s="928"/>
      <c r="FB73" s="928"/>
      <c r="FC73" s="928"/>
      <c r="FD73" s="928"/>
      <c r="FE73" s="928"/>
      <c r="FF73" s="928"/>
      <c r="FG73" s="928"/>
      <c r="FH73" s="928"/>
      <c r="FI73" s="928"/>
      <c r="FJ73" s="928"/>
      <c r="FK73" s="928"/>
      <c r="FL73" s="928"/>
      <c r="FM73" s="928"/>
      <c r="FN73" s="928"/>
      <c r="FO73" s="928"/>
      <c r="FP73" s="928"/>
      <c r="FQ73" s="928"/>
      <c r="FR73" s="928"/>
      <c r="FS73" s="928"/>
      <c r="FT73" s="928"/>
      <c r="FU73" s="928"/>
      <c r="FV73" s="928"/>
      <c r="FW73" s="928"/>
      <c r="FX73" s="928"/>
      <c r="FY73" s="928"/>
      <c r="FZ73" s="928"/>
      <c r="GA73" s="928"/>
      <c r="GB73" s="928"/>
      <c r="GC73" s="928"/>
      <c r="GD73" s="928"/>
      <c r="GE73" s="928"/>
      <c r="GF73" s="928"/>
      <c r="GG73" s="928"/>
      <c r="GH73" s="928"/>
      <c r="GI73" s="928"/>
      <c r="GJ73" s="928"/>
      <c r="GK73" s="928"/>
      <c r="GL73" s="928"/>
      <c r="GM73" s="928"/>
      <c r="GN73" s="928"/>
      <c r="GO73" s="928"/>
      <c r="GP73" s="928"/>
      <c r="GQ73" s="928"/>
      <c r="GR73" s="928"/>
      <c r="GS73" s="928"/>
      <c r="GT73" s="928"/>
      <c r="GU73" s="928"/>
      <c r="GV73" s="928"/>
      <c r="GW73" s="928"/>
      <c r="GX73" s="928"/>
      <c r="GY73" s="928"/>
      <c r="GZ73" s="928"/>
      <c r="HA73" s="928"/>
      <c r="HB73" s="928"/>
      <c r="HC73" s="928"/>
      <c r="HD73" s="928"/>
      <c r="HE73" s="928"/>
      <c r="HF73" s="928"/>
      <c r="HG73" s="928"/>
      <c r="HH73" s="928"/>
      <c r="HI73" s="928"/>
      <c r="HJ73" s="928"/>
      <c r="HK73" s="928"/>
      <c r="HL73" s="928"/>
      <c r="HM73" s="928"/>
      <c r="HN73" s="928"/>
      <c r="HO73" s="928"/>
      <c r="HP73" s="928"/>
      <c r="HQ73" s="928"/>
      <c r="HR73" s="928"/>
      <c r="HS73" s="928"/>
      <c r="HT73" s="928"/>
      <c r="HU73" s="928"/>
      <c r="HV73" s="928"/>
      <c r="HW73" s="928"/>
      <c r="HX73" s="928"/>
      <c r="HY73" s="928"/>
      <c r="HZ73" s="928"/>
      <c r="IA73" s="928"/>
    </row>
    <row r="74" s="929" customFormat="true" ht="39.75" hidden="false" customHeight="true" outlineLevel="0" collapsed="false">
      <c r="A74" s="956"/>
      <c r="B74" s="957"/>
      <c r="C74" s="957"/>
      <c r="D74" s="930" t="str">
        <f aca="false">B17</f>
        <v>Mesa 8</v>
      </c>
      <c r="E74" s="930" t="n">
        <v>0</v>
      </c>
      <c r="F74" s="930" t="n">
        <v>0</v>
      </c>
      <c r="G74" s="930" t="n">
        <v>0</v>
      </c>
      <c r="H74" s="930" t="n">
        <v>0</v>
      </c>
      <c r="I74" s="930" t="n">
        <v>0</v>
      </c>
      <c r="J74" s="930" t="n">
        <v>0</v>
      </c>
      <c r="K74" s="930" t="n">
        <v>0</v>
      </c>
      <c r="L74" s="930" t="n">
        <v>0</v>
      </c>
      <c r="M74" s="930" t="n">
        <v>0</v>
      </c>
      <c r="N74" s="930" t="n">
        <v>0</v>
      </c>
      <c r="O74" s="930" t="n">
        <v>0</v>
      </c>
      <c r="P74" s="930" t="n">
        <v>0</v>
      </c>
      <c r="Q74" s="931" t="n">
        <f aca="false">($T$4*(SUM(E74:P74)))</f>
        <v>0</v>
      </c>
      <c r="R74" s="930" t="n">
        <v>0</v>
      </c>
      <c r="S74" s="930" t="n">
        <v>0</v>
      </c>
      <c r="T74" s="930" t="n">
        <v>0</v>
      </c>
      <c r="U74" s="930" t="n">
        <v>0</v>
      </c>
      <c r="V74" s="930" t="n">
        <v>0</v>
      </c>
      <c r="W74" s="930" t="n">
        <v>0</v>
      </c>
      <c r="X74" s="930" t="n">
        <v>0</v>
      </c>
      <c r="Y74" s="930" t="n">
        <v>0</v>
      </c>
      <c r="Z74" s="930" t="n">
        <v>0</v>
      </c>
      <c r="AA74" s="930" t="n">
        <v>0</v>
      </c>
      <c r="AB74" s="930" t="n">
        <v>0</v>
      </c>
      <c r="AC74" s="956"/>
      <c r="AD74" s="956"/>
      <c r="AE74" s="956"/>
      <c r="AF74" s="928"/>
      <c r="AG74" s="928"/>
      <c r="AH74" s="928"/>
      <c r="AI74" s="928"/>
      <c r="AJ74" s="928"/>
      <c r="AK74" s="928"/>
      <c r="AL74" s="928"/>
      <c r="AM74" s="928"/>
      <c r="AN74" s="928"/>
      <c r="AO74" s="928"/>
      <c r="AP74" s="928"/>
      <c r="AQ74" s="928"/>
      <c r="AR74" s="928"/>
      <c r="AS74" s="928"/>
      <c r="AT74" s="928"/>
      <c r="AU74" s="928"/>
      <c r="AV74" s="928"/>
      <c r="AW74" s="928"/>
      <c r="AX74" s="928"/>
      <c r="AY74" s="928"/>
      <c r="AZ74" s="928"/>
      <c r="BA74" s="928"/>
      <c r="BB74" s="928"/>
      <c r="BC74" s="928"/>
      <c r="BD74" s="928"/>
      <c r="BE74" s="928"/>
      <c r="BF74" s="928"/>
      <c r="BG74" s="928"/>
      <c r="BH74" s="928"/>
      <c r="BI74" s="928"/>
      <c r="BJ74" s="928"/>
      <c r="BK74" s="928"/>
      <c r="BL74" s="928"/>
      <c r="BM74" s="928"/>
      <c r="BN74" s="928"/>
      <c r="BO74" s="928"/>
      <c r="BP74" s="928"/>
      <c r="BQ74" s="928"/>
      <c r="BR74" s="928"/>
      <c r="BS74" s="928"/>
      <c r="BT74" s="928"/>
      <c r="BU74" s="928"/>
      <c r="BV74" s="928"/>
      <c r="BW74" s="928"/>
      <c r="BX74" s="928"/>
      <c r="BY74" s="928"/>
      <c r="BZ74" s="928"/>
      <c r="CA74" s="928"/>
      <c r="CB74" s="928"/>
      <c r="CC74" s="928"/>
      <c r="CD74" s="928"/>
      <c r="CE74" s="928"/>
      <c r="CF74" s="928"/>
      <c r="CG74" s="928"/>
      <c r="CH74" s="928"/>
      <c r="CI74" s="928"/>
      <c r="CJ74" s="928"/>
      <c r="CK74" s="928"/>
      <c r="CL74" s="928"/>
      <c r="CM74" s="928"/>
      <c r="CN74" s="928"/>
      <c r="CO74" s="928"/>
      <c r="CP74" s="928"/>
      <c r="CQ74" s="928"/>
      <c r="CR74" s="928"/>
      <c r="CS74" s="928"/>
      <c r="CT74" s="928"/>
      <c r="CU74" s="928"/>
      <c r="CV74" s="928"/>
      <c r="CW74" s="928"/>
      <c r="CX74" s="928"/>
      <c r="CY74" s="928"/>
      <c r="CZ74" s="928"/>
      <c r="DA74" s="928"/>
      <c r="DB74" s="928"/>
      <c r="DC74" s="928"/>
      <c r="DD74" s="928"/>
      <c r="DE74" s="928"/>
      <c r="DF74" s="928"/>
      <c r="DG74" s="928"/>
      <c r="DH74" s="928"/>
      <c r="DI74" s="928"/>
      <c r="DJ74" s="928"/>
      <c r="DK74" s="928"/>
      <c r="DL74" s="928"/>
      <c r="DM74" s="928"/>
      <c r="DN74" s="928"/>
      <c r="DO74" s="928"/>
      <c r="DP74" s="928"/>
      <c r="DQ74" s="928"/>
      <c r="DR74" s="928"/>
      <c r="DS74" s="928"/>
      <c r="DT74" s="928"/>
      <c r="DU74" s="928"/>
      <c r="DV74" s="928"/>
      <c r="DW74" s="928"/>
      <c r="DX74" s="928"/>
      <c r="DY74" s="928"/>
      <c r="DZ74" s="928"/>
      <c r="EA74" s="928"/>
      <c r="EB74" s="928"/>
      <c r="EC74" s="928"/>
      <c r="ED74" s="928"/>
      <c r="EE74" s="928"/>
      <c r="EF74" s="928"/>
      <c r="EG74" s="928"/>
      <c r="EH74" s="928"/>
      <c r="EI74" s="928"/>
      <c r="EJ74" s="928"/>
      <c r="EK74" s="928"/>
      <c r="EL74" s="928"/>
      <c r="EM74" s="928"/>
      <c r="EN74" s="928"/>
      <c r="EO74" s="928"/>
      <c r="EP74" s="928"/>
      <c r="EQ74" s="928"/>
      <c r="ER74" s="928"/>
      <c r="ES74" s="928"/>
      <c r="ET74" s="928"/>
      <c r="EU74" s="928"/>
      <c r="EV74" s="928"/>
      <c r="EW74" s="928"/>
      <c r="EX74" s="928"/>
      <c r="EY74" s="928"/>
      <c r="EZ74" s="928"/>
      <c r="FA74" s="928"/>
      <c r="FB74" s="928"/>
      <c r="FC74" s="928"/>
      <c r="FD74" s="928"/>
      <c r="FE74" s="928"/>
      <c r="FF74" s="928"/>
      <c r="FG74" s="928"/>
      <c r="FH74" s="928"/>
      <c r="FI74" s="928"/>
      <c r="FJ74" s="928"/>
      <c r="FK74" s="928"/>
      <c r="FL74" s="928"/>
      <c r="FM74" s="928"/>
      <c r="FN74" s="928"/>
      <c r="FO74" s="928"/>
      <c r="FP74" s="928"/>
      <c r="FQ74" s="928"/>
      <c r="FR74" s="928"/>
      <c r="FS74" s="928"/>
      <c r="FT74" s="928"/>
      <c r="FU74" s="928"/>
      <c r="FV74" s="928"/>
      <c r="FW74" s="928"/>
      <c r="FX74" s="928"/>
      <c r="FY74" s="928"/>
      <c r="FZ74" s="928"/>
      <c r="GA74" s="928"/>
      <c r="GB74" s="928"/>
      <c r="GC74" s="928"/>
      <c r="GD74" s="928"/>
      <c r="GE74" s="928"/>
      <c r="GF74" s="928"/>
      <c r="GG74" s="928"/>
      <c r="GH74" s="928"/>
      <c r="GI74" s="928"/>
      <c r="GJ74" s="928"/>
      <c r="GK74" s="928"/>
      <c r="GL74" s="928"/>
      <c r="GM74" s="928"/>
      <c r="GN74" s="928"/>
      <c r="GO74" s="928"/>
      <c r="GP74" s="928"/>
      <c r="GQ74" s="928"/>
      <c r="GR74" s="928"/>
      <c r="GS74" s="928"/>
      <c r="GT74" s="928"/>
      <c r="GU74" s="928"/>
      <c r="GV74" s="928"/>
      <c r="GW74" s="928"/>
      <c r="GX74" s="928"/>
      <c r="GY74" s="928"/>
      <c r="GZ74" s="928"/>
      <c r="HA74" s="928"/>
      <c r="HB74" s="928"/>
      <c r="HC74" s="928"/>
      <c r="HD74" s="928"/>
      <c r="HE74" s="928"/>
      <c r="HF74" s="928"/>
      <c r="HG74" s="928"/>
      <c r="HH74" s="928"/>
      <c r="HI74" s="928"/>
      <c r="HJ74" s="928"/>
      <c r="HK74" s="928"/>
      <c r="HL74" s="928"/>
      <c r="HM74" s="928"/>
      <c r="HN74" s="928"/>
      <c r="HO74" s="928"/>
      <c r="HP74" s="928"/>
      <c r="HQ74" s="928"/>
      <c r="HR74" s="928"/>
      <c r="HS74" s="928"/>
      <c r="HT74" s="928"/>
      <c r="HU74" s="928"/>
      <c r="HV74" s="928"/>
      <c r="HW74" s="928"/>
      <c r="HX74" s="928"/>
      <c r="HY74" s="928"/>
      <c r="HZ74" s="928"/>
      <c r="IA74" s="928"/>
    </row>
    <row r="75" s="929" customFormat="true" ht="39.75" hidden="false" customHeight="true" outlineLevel="0" collapsed="false">
      <c r="A75" s="956"/>
      <c r="B75" s="957"/>
      <c r="C75" s="957"/>
      <c r="D75" s="924" t="str">
        <f aca="false">B18</f>
        <v>Mesa 9</v>
      </c>
      <c r="E75" s="924" t="n">
        <v>0</v>
      </c>
      <c r="F75" s="924" t="n">
        <v>0</v>
      </c>
      <c r="G75" s="924" t="n">
        <v>2</v>
      </c>
      <c r="H75" s="924" t="n">
        <v>0</v>
      </c>
      <c r="I75" s="924" t="n">
        <v>0</v>
      </c>
      <c r="J75" s="924" t="n">
        <v>0</v>
      </c>
      <c r="K75" s="924" t="n">
        <v>0</v>
      </c>
      <c r="L75" s="924" t="n">
        <v>0</v>
      </c>
      <c r="M75" s="924" t="n">
        <v>0</v>
      </c>
      <c r="N75" s="924" t="n">
        <v>0</v>
      </c>
      <c r="O75" s="924" t="n">
        <v>0</v>
      </c>
      <c r="P75" s="924" t="n">
        <v>0</v>
      </c>
      <c r="Q75" s="925" t="n">
        <f aca="false">($T$4*(SUM(E75:P75)))</f>
        <v>526</v>
      </c>
      <c r="R75" s="924" t="n">
        <v>0</v>
      </c>
      <c r="S75" s="924" t="n">
        <v>0</v>
      </c>
      <c r="T75" s="924" t="n">
        <v>0</v>
      </c>
      <c r="U75" s="924" t="n">
        <v>0</v>
      </c>
      <c r="V75" s="924" t="n">
        <v>0</v>
      </c>
      <c r="W75" s="924" t="n">
        <v>0</v>
      </c>
      <c r="X75" s="924" t="n">
        <v>0</v>
      </c>
      <c r="Y75" s="924" t="n">
        <v>0</v>
      </c>
      <c r="Z75" s="924" t="n">
        <v>0</v>
      </c>
      <c r="AA75" s="924" t="n">
        <v>0</v>
      </c>
      <c r="AB75" s="924" t="n">
        <v>0</v>
      </c>
      <c r="AC75" s="956"/>
      <c r="AD75" s="956"/>
      <c r="AE75" s="956"/>
      <c r="AF75" s="928"/>
      <c r="AG75" s="928"/>
      <c r="AH75" s="928"/>
      <c r="AI75" s="928"/>
      <c r="AJ75" s="928"/>
      <c r="AK75" s="928"/>
      <c r="AL75" s="928"/>
      <c r="AM75" s="928"/>
      <c r="AN75" s="928"/>
      <c r="AO75" s="928"/>
      <c r="AP75" s="928"/>
      <c r="AQ75" s="928"/>
      <c r="AR75" s="928"/>
      <c r="AS75" s="928"/>
      <c r="AT75" s="928"/>
      <c r="AU75" s="928"/>
      <c r="AV75" s="928"/>
      <c r="AW75" s="928"/>
      <c r="AX75" s="928"/>
      <c r="AY75" s="928"/>
      <c r="AZ75" s="928"/>
      <c r="BA75" s="928"/>
      <c r="BB75" s="928"/>
      <c r="BC75" s="928"/>
      <c r="BD75" s="928"/>
      <c r="BE75" s="928"/>
      <c r="BF75" s="928"/>
      <c r="BG75" s="928"/>
      <c r="BH75" s="928"/>
      <c r="BI75" s="928"/>
      <c r="BJ75" s="928"/>
      <c r="BK75" s="928"/>
      <c r="BL75" s="928"/>
      <c r="BM75" s="928"/>
      <c r="BN75" s="928"/>
      <c r="BO75" s="928"/>
      <c r="BP75" s="928"/>
      <c r="BQ75" s="928"/>
      <c r="BR75" s="928"/>
      <c r="BS75" s="928"/>
      <c r="BT75" s="928"/>
      <c r="BU75" s="928"/>
      <c r="BV75" s="928"/>
      <c r="BW75" s="928"/>
      <c r="BX75" s="928"/>
      <c r="BY75" s="928"/>
      <c r="BZ75" s="928"/>
      <c r="CA75" s="928"/>
      <c r="CB75" s="928"/>
      <c r="CC75" s="928"/>
      <c r="CD75" s="928"/>
      <c r="CE75" s="928"/>
      <c r="CF75" s="928"/>
      <c r="CG75" s="928"/>
      <c r="CH75" s="928"/>
      <c r="CI75" s="928"/>
      <c r="CJ75" s="928"/>
      <c r="CK75" s="928"/>
      <c r="CL75" s="928"/>
      <c r="CM75" s="928"/>
      <c r="CN75" s="928"/>
      <c r="CO75" s="928"/>
      <c r="CP75" s="928"/>
      <c r="CQ75" s="928"/>
      <c r="CR75" s="928"/>
      <c r="CS75" s="928"/>
      <c r="CT75" s="928"/>
      <c r="CU75" s="928"/>
      <c r="CV75" s="928"/>
      <c r="CW75" s="928"/>
      <c r="CX75" s="928"/>
      <c r="CY75" s="928"/>
      <c r="CZ75" s="928"/>
      <c r="DA75" s="928"/>
      <c r="DB75" s="928"/>
      <c r="DC75" s="928"/>
      <c r="DD75" s="928"/>
      <c r="DE75" s="928"/>
      <c r="DF75" s="928"/>
      <c r="DG75" s="928"/>
      <c r="DH75" s="928"/>
      <c r="DI75" s="928"/>
      <c r="DJ75" s="928"/>
      <c r="DK75" s="928"/>
      <c r="DL75" s="928"/>
      <c r="DM75" s="928"/>
      <c r="DN75" s="928"/>
      <c r="DO75" s="928"/>
      <c r="DP75" s="928"/>
      <c r="DQ75" s="928"/>
      <c r="DR75" s="928"/>
      <c r="DS75" s="928"/>
      <c r="DT75" s="928"/>
      <c r="DU75" s="928"/>
      <c r="DV75" s="928"/>
      <c r="DW75" s="928"/>
      <c r="DX75" s="928"/>
      <c r="DY75" s="928"/>
      <c r="DZ75" s="928"/>
      <c r="EA75" s="928"/>
      <c r="EB75" s="928"/>
      <c r="EC75" s="928"/>
      <c r="ED75" s="928"/>
      <c r="EE75" s="928"/>
      <c r="EF75" s="928"/>
      <c r="EG75" s="928"/>
      <c r="EH75" s="928"/>
      <c r="EI75" s="928"/>
      <c r="EJ75" s="928"/>
      <c r="EK75" s="928"/>
      <c r="EL75" s="928"/>
      <c r="EM75" s="928"/>
      <c r="EN75" s="928"/>
      <c r="EO75" s="928"/>
      <c r="EP75" s="928"/>
      <c r="EQ75" s="928"/>
      <c r="ER75" s="928"/>
      <c r="ES75" s="928"/>
      <c r="ET75" s="928"/>
      <c r="EU75" s="928"/>
      <c r="EV75" s="928"/>
      <c r="EW75" s="928"/>
      <c r="EX75" s="928"/>
      <c r="EY75" s="928"/>
      <c r="EZ75" s="928"/>
      <c r="FA75" s="928"/>
      <c r="FB75" s="928"/>
      <c r="FC75" s="928"/>
      <c r="FD75" s="928"/>
      <c r="FE75" s="928"/>
      <c r="FF75" s="928"/>
      <c r="FG75" s="928"/>
      <c r="FH75" s="928"/>
      <c r="FI75" s="928"/>
      <c r="FJ75" s="928"/>
      <c r="FK75" s="928"/>
      <c r="FL75" s="928"/>
      <c r="FM75" s="928"/>
      <c r="FN75" s="928"/>
      <c r="FO75" s="928"/>
      <c r="FP75" s="928"/>
      <c r="FQ75" s="928"/>
      <c r="FR75" s="928"/>
      <c r="FS75" s="928"/>
      <c r="FT75" s="928"/>
      <c r="FU75" s="928"/>
      <c r="FV75" s="928"/>
      <c r="FW75" s="928"/>
      <c r="FX75" s="928"/>
      <c r="FY75" s="928"/>
      <c r="FZ75" s="928"/>
      <c r="GA75" s="928"/>
      <c r="GB75" s="928"/>
      <c r="GC75" s="928"/>
      <c r="GD75" s="928"/>
      <c r="GE75" s="928"/>
      <c r="GF75" s="928"/>
      <c r="GG75" s="928"/>
      <c r="GH75" s="928"/>
      <c r="GI75" s="928"/>
      <c r="GJ75" s="928"/>
      <c r="GK75" s="928"/>
      <c r="GL75" s="928"/>
      <c r="GM75" s="928"/>
      <c r="GN75" s="928"/>
      <c r="GO75" s="928"/>
      <c r="GP75" s="928"/>
      <c r="GQ75" s="928"/>
      <c r="GR75" s="928"/>
      <c r="GS75" s="928"/>
      <c r="GT75" s="928"/>
      <c r="GU75" s="928"/>
      <c r="GV75" s="928"/>
      <c r="GW75" s="928"/>
      <c r="GX75" s="928"/>
      <c r="GY75" s="928"/>
      <c r="GZ75" s="928"/>
      <c r="HA75" s="928"/>
      <c r="HB75" s="928"/>
      <c r="HC75" s="928"/>
      <c r="HD75" s="928"/>
      <c r="HE75" s="928"/>
      <c r="HF75" s="928"/>
      <c r="HG75" s="928"/>
      <c r="HH75" s="928"/>
      <c r="HI75" s="928"/>
      <c r="HJ75" s="928"/>
      <c r="HK75" s="928"/>
      <c r="HL75" s="928"/>
      <c r="HM75" s="928"/>
      <c r="HN75" s="928"/>
      <c r="HO75" s="928"/>
      <c r="HP75" s="928"/>
      <c r="HQ75" s="928"/>
      <c r="HR75" s="928"/>
      <c r="HS75" s="928"/>
      <c r="HT75" s="928"/>
      <c r="HU75" s="928"/>
      <c r="HV75" s="928"/>
      <c r="HW75" s="928"/>
      <c r="HX75" s="928"/>
      <c r="HY75" s="928"/>
      <c r="HZ75" s="928"/>
      <c r="IA75" s="928"/>
    </row>
    <row r="76" s="929" customFormat="true" ht="39.75" hidden="false" customHeight="true" outlineLevel="0" collapsed="false">
      <c r="A76" s="956"/>
      <c r="B76" s="957"/>
      <c r="C76" s="957"/>
      <c r="D76" s="930" t="str">
        <f aca="false">B19</f>
        <v>Mesa 10</v>
      </c>
      <c r="E76" s="930" t="n">
        <v>0</v>
      </c>
      <c r="F76" s="930" t="n">
        <v>0</v>
      </c>
      <c r="G76" s="930" t="n">
        <v>0</v>
      </c>
      <c r="H76" s="930" t="n">
        <v>0</v>
      </c>
      <c r="I76" s="930" t="n">
        <v>0</v>
      </c>
      <c r="J76" s="930" t="n">
        <v>0</v>
      </c>
      <c r="K76" s="930" t="n">
        <v>0</v>
      </c>
      <c r="L76" s="930" t="n">
        <v>0</v>
      </c>
      <c r="M76" s="930" t="n">
        <v>0</v>
      </c>
      <c r="N76" s="930" t="n">
        <v>0</v>
      </c>
      <c r="O76" s="930" t="n">
        <v>0</v>
      </c>
      <c r="P76" s="930" t="n">
        <v>0</v>
      </c>
      <c r="Q76" s="931" t="n">
        <f aca="false">($T$4*(SUM(E76:P76)))</f>
        <v>0</v>
      </c>
      <c r="R76" s="930" t="n">
        <v>0</v>
      </c>
      <c r="S76" s="930" t="n">
        <v>0</v>
      </c>
      <c r="T76" s="930" t="n">
        <v>0</v>
      </c>
      <c r="U76" s="930" t="n">
        <v>0</v>
      </c>
      <c r="V76" s="930" t="n">
        <v>0</v>
      </c>
      <c r="W76" s="930" t="n">
        <v>0</v>
      </c>
      <c r="X76" s="930" t="n">
        <v>0</v>
      </c>
      <c r="Y76" s="930" t="n">
        <v>0</v>
      </c>
      <c r="Z76" s="930" t="n">
        <v>0</v>
      </c>
      <c r="AA76" s="930" t="n">
        <v>0</v>
      </c>
      <c r="AB76" s="930" t="n">
        <v>0</v>
      </c>
      <c r="AC76" s="956"/>
      <c r="AD76" s="956"/>
      <c r="AE76" s="956"/>
      <c r="AF76" s="928"/>
      <c r="AG76" s="928"/>
      <c r="AH76" s="928"/>
      <c r="AI76" s="928"/>
      <c r="AJ76" s="928"/>
      <c r="AK76" s="928"/>
      <c r="AL76" s="928"/>
      <c r="AM76" s="928"/>
      <c r="AN76" s="928"/>
      <c r="AO76" s="928"/>
      <c r="AP76" s="928"/>
      <c r="AQ76" s="928"/>
      <c r="AR76" s="928"/>
      <c r="AS76" s="928"/>
      <c r="AT76" s="928"/>
      <c r="AU76" s="928"/>
      <c r="AV76" s="928"/>
      <c r="AW76" s="928"/>
      <c r="AX76" s="928"/>
      <c r="AY76" s="928"/>
      <c r="AZ76" s="928"/>
      <c r="BA76" s="928"/>
      <c r="BB76" s="928"/>
      <c r="BC76" s="928"/>
      <c r="BD76" s="928"/>
      <c r="BE76" s="928"/>
      <c r="BF76" s="928"/>
      <c r="BG76" s="928"/>
      <c r="BH76" s="928"/>
      <c r="BI76" s="928"/>
      <c r="BJ76" s="928"/>
      <c r="BK76" s="928"/>
      <c r="BL76" s="928"/>
      <c r="BM76" s="928"/>
      <c r="BN76" s="928"/>
      <c r="BO76" s="928"/>
      <c r="BP76" s="928"/>
      <c r="BQ76" s="928"/>
      <c r="BR76" s="928"/>
      <c r="BS76" s="928"/>
      <c r="BT76" s="928"/>
      <c r="BU76" s="928"/>
      <c r="BV76" s="928"/>
      <c r="BW76" s="928"/>
      <c r="BX76" s="928"/>
      <c r="BY76" s="928"/>
      <c r="BZ76" s="928"/>
      <c r="CA76" s="928"/>
      <c r="CB76" s="928"/>
      <c r="CC76" s="928"/>
      <c r="CD76" s="928"/>
      <c r="CE76" s="928"/>
      <c r="CF76" s="928"/>
      <c r="CG76" s="928"/>
      <c r="CH76" s="928"/>
      <c r="CI76" s="928"/>
      <c r="CJ76" s="928"/>
      <c r="CK76" s="928"/>
      <c r="CL76" s="928"/>
      <c r="CM76" s="928"/>
      <c r="CN76" s="928"/>
      <c r="CO76" s="928"/>
      <c r="CP76" s="928"/>
      <c r="CQ76" s="928"/>
      <c r="CR76" s="928"/>
      <c r="CS76" s="928"/>
      <c r="CT76" s="928"/>
      <c r="CU76" s="928"/>
      <c r="CV76" s="928"/>
      <c r="CW76" s="928"/>
      <c r="CX76" s="928"/>
      <c r="CY76" s="928"/>
      <c r="CZ76" s="928"/>
      <c r="DA76" s="928"/>
      <c r="DB76" s="928"/>
      <c r="DC76" s="928"/>
      <c r="DD76" s="928"/>
      <c r="DE76" s="928"/>
      <c r="DF76" s="928"/>
      <c r="DG76" s="928"/>
      <c r="DH76" s="928"/>
      <c r="DI76" s="928"/>
      <c r="DJ76" s="928"/>
      <c r="DK76" s="928"/>
      <c r="DL76" s="928"/>
      <c r="DM76" s="928"/>
      <c r="DN76" s="928"/>
      <c r="DO76" s="928"/>
      <c r="DP76" s="928"/>
      <c r="DQ76" s="928"/>
      <c r="DR76" s="928"/>
      <c r="DS76" s="928"/>
      <c r="DT76" s="928"/>
      <c r="DU76" s="928"/>
      <c r="DV76" s="928"/>
      <c r="DW76" s="928"/>
      <c r="DX76" s="928"/>
      <c r="DY76" s="928"/>
      <c r="DZ76" s="928"/>
      <c r="EA76" s="928"/>
      <c r="EB76" s="928"/>
      <c r="EC76" s="928"/>
      <c r="ED76" s="928"/>
      <c r="EE76" s="928"/>
      <c r="EF76" s="928"/>
      <c r="EG76" s="928"/>
      <c r="EH76" s="928"/>
      <c r="EI76" s="928"/>
      <c r="EJ76" s="928"/>
      <c r="EK76" s="928"/>
      <c r="EL76" s="928"/>
      <c r="EM76" s="928"/>
      <c r="EN76" s="928"/>
      <c r="EO76" s="928"/>
      <c r="EP76" s="928"/>
      <c r="EQ76" s="928"/>
      <c r="ER76" s="928"/>
      <c r="ES76" s="928"/>
      <c r="ET76" s="928"/>
      <c r="EU76" s="928"/>
      <c r="EV76" s="928"/>
      <c r="EW76" s="928"/>
      <c r="EX76" s="928"/>
      <c r="EY76" s="928"/>
      <c r="EZ76" s="928"/>
      <c r="FA76" s="928"/>
      <c r="FB76" s="928"/>
      <c r="FC76" s="928"/>
      <c r="FD76" s="928"/>
      <c r="FE76" s="928"/>
      <c r="FF76" s="928"/>
      <c r="FG76" s="928"/>
      <c r="FH76" s="928"/>
      <c r="FI76" s="928"/>
      <c r="FJ76" s="928"/>
      <c r="FK76" s="928"/>
      <c r="FL76" s="928"/>
      <c r="FM76" s="928"/>
      <c r="FN76" s="928"/>
      <c r="FO76" s="928"/>
      <c r="FP76" s="928"/>
      <c r="FQ76" s="928"/>
      <c r="FR76" s="928"/>
      <c r="FS76" s="928"/>
      <c r="FT76" s="928"/>
      <c r="FU76" s="928"/>
      <c r="FV76" s="928"/>
      <c r="FW76" s="928"/>
      <c r="FX76" s="928"/>
      <c r="FY76" s="928"/>
      <c r="FZ76" s="928"/>
      <c r="GA76" s="928"/>
      <c r="GB76" s="928"/>
      <c r="GC76" s="928"/>
      <c r="GD76" s="928"/>
      <c r="GE76" s="928"/>
      <c r="GF76" s="928"/>
      <c r="GG76" s="928"/>
      <c r="GH76" s="928"/>
      <c r="GI76" s="928"/>
      <c r="GJ76" s="928"/>
      <c r="GK76" s="928"/>
      <c r="GL76" s="928"/>
      <c r="GM76" s="928"/>
      <c r="GN76" s="928"/>
      <c r="GO76" s="928"/>
      <c r="GP76" s="928"/>
      <c r="GQ76" s="928"/>
      <c r="GR76" s="928"/>
      <c r="GS76" s="928"/>
      <c r="GT76" s="928"/>
      <c r="GU76" s="928"/>
      <c r="GV76" s="928"/>
      <c r="GW76" s="928"/>
      <c r="GX76" s="928"/>
      <c r="GY76" s="928"/>
      <c r="GZ76" s="928"/>
      <c r="HA76" s="928"/>
      <c r="HB76" s="928"/>
      <c r="HC76" s="928"/>
      <c r="HD76" s="928"/>
      <c r="HE76" s="928"/>
      <c r="HF76" s="928"/>
      <c r="HG76" s="928"/>
      <c r="HH76" s="928"/>
      <c r="HI76" s="928"/>
      <c r="HJ76" s="928"/>
      <c r="HK76" s="928"/>
      <c r="HL76" s="928"/>
      <c r="HM76" s="928"/>
      <c r="HN76" s="928"/>
      <c r="HO76" s="928"/>
      <c r="HP76" s="928"/>
      <c r="HQ76" s="928"/>
      <c r="HR76" s="928"/>
      <c r="HS76" s="928"/>
      <c r="HT76" s="928"/>
      <c r="HU76" s="928"/>
      <c r="HV76" s="928"/>
      <c r="HW76" s="928"/>
      <c r="HX76" s="928"/>
      <c r="HY76" s="928"/>
      <c r="HZ76" s="928"/>
      <c r="IA76" s="928"/>
    </row>
    <row r="77" s="929" customFormat="true" ht="39.75" hidden="false" customHeight="true" outlineLevel="0" collapsed="false">
      <c r="A77" s="956"/>
      <c r="B77" s="957"/>
      <c r="C77" s="957"/>
      <c r="D77" s="924" t="str">
        <f aca="false">B20</f>
        <v>Mesa 11</v>
      </c>
      <c r="E77" s="924" t="n">
        <v>0</v>
      </c>
      <c r="F77" s="924" t="n">
        <v>0</v>
      </c>
      <c r="G77" s="924" t="n">
        <v>0</v>
      </c>
      <c r="H77" s="924" t="n">
        <v>0</v>
      </c>
      <c r="I77" s="924" t="n">
        <v>0</v>
      </c>
      <c r="J77" s="924" t="n">
        <v>0</v>
      </c>
      <c r="K77" s="924" t="n">
        <v>0</v>
      </c>
      <c r="L77" s="924" t="n">
        <v>0</v>
      </c>
      <c r="M77" s="924" t="n">
        <v>0</v>
      </c>
      <c r="N77" s="924" t="n">
        <v>0</v>
      </c>
      <c r="O77" s="924" t="n">
        <v>0</v>
      </c>
      <c r="P77" s="924" t="n">
        <v>0</v>
      </c>
      <c r="Q77" s="925" t="n">
        <f aca="false">($T$4*(SUM(E77:P77)))</f>
        <v>0</v>
      </c>
      <c r="R77" s="924" t="n">
        <v>0</v>
      </c>
      <c r="S77" s="924" t="n">
        <v>0</v>
      </c>
      <c r="T77" s="924" t="n">
        <v>0</v>
      </c>
      <c r="U77" s="924" t="n">
        <v>0</v>
      </c>
      <c r="V77" s="924" t="n">
        <v>0</v>
      </c>
      <c r="W77" s="924" t="n">
        <v>0</v>
      </c>
      <c r="X77" s="924" t="n">
        <v>0</v>
      </c>
      <c r="Y77" s="924" t="n">
        <v>0</v>
      </c>
      <c r="Z77" s="924" t="n">
        <v>0</v>
      </c>
      <c r="AA77" s="924" t="n">
        <v>0</v>
      </c>
      <c r="AB77" s="924" t="n">
        <v>0</v>
      </c>
      <c r="AC77" s="956"/>
      <c r="AD77" s="956"/>
      <c r="AE77" s="956"/>
      <c r="AF77" s="928"/>
      <c r="AG77" s="928"/>
      <c r="AH77" s="928"/>
      <c r="AI77" s="928"/>
      <c r="AJ77" s="928"/>
      <c r="AK77" s="928"/>
      <c r="AL77" s="928"/>
      <c r="AM77" s="928"/>
      <c r="AN77" s="928"/>
      <c r="AO77" s="928"/>
      <c r="AP77" s="928"/>
      <c r="AQ77" s="928"/>
      <c r="AR77" s="928"/>
      <c r="AS77" s="928"/>
      <c r="AT77" s="928"/>
      <c r="AU77" s="928"/>
      <c r="AV77" s="928"/>
      <c r="AW77" s="928"/>
      <c r="AX77" s="928"/>
      <c r="AY77" s="928"/>
      <c r="AZ77" s="928"/>
      <c r="BA77" s="928"/>
      <c r="BB77" s="928"/>
      <c r="BC77" s="928"/>
      <c r="BD77" s="928"/>
      <c r="BE77" s="928"/>
      <c r="BF77" s="928"/>
      <c r="BG77" s="928"/>
      <c r="BH77" s="928"/>
      <c r="BI77" s="928"/>
      <c r="BJ77" s="928"/>
      <c r="BK77" s="928"/>
      <c r="BL77" s="928"/>
      <c r="BM77" s="928"/>
      <c r="BN77" s="928"/>
      <c r="BO77" s="928"/>
      <c r="BP77" s="928"/>
      <c r="BQ77" s="928"/>
      <c r="BR77" s="928"/>
      <c r="BS77" s="928"/>
      <c r="BT77" s="928"/>
      <c r="BU77" s="928"/>
      <c r="BV77" s="928"/>
      <c r="BW77" s="928"/>
      <c r="BX77" s="928"/>
      <c r="BY77" s="928"/>
      <c r="BZ77" s="928"/>
      <c r="CA77" s="928"/>
      <c r="CB77" s="928"/>
      <c r="CC77" s="928"/>
      <c r="CD77" s="928"/>
      <c r="CE77" s="928"/>
      <c r="CF77" s="928"/>
      <c r="CG77" s="928"/>
      <c r="CH77" s="928"/>
      <c r="CI77" s="928"/>
      <c r="CJ77" s="928"/>
      <c r="CK77" s="928"/>
      <c r="CL77" s="928"/>
      <c r="CM77" s="928"/>
      <c r="CN77" s="928"/>
      <c r="CO77" s="928"/>
      <c r="CP77" s="928"/>
      <c r="CQ77" s="928"/>
      <c r="CR77" s="928"/>
      <c r="CS77" s="928"/>
      <c r="CT77" s="928"/>
      <c r="CU77" s="928"/>
      <c r="CV77" s="928"/>
      <c r="CW77" s="928"/>
      <c r="CX77" s="928"/>
      <c r="CY77" s="928"/>
      <c r="CZ77" s="928"/>
      <c r="DA77" s="928"/>
      <c r="DB77" s="928"/>
      <c r="DC77" s="928"/>
      <c r="DD77" s="928"/>
      <c r="DE77" s="928"/>
      <c r="DF77" s="928"/>
      <c r="DG77" s="928"/>
      <c r="DH77" s="928"/>
      <c r="DI77" s="928"/>
      <c r="DJ77" s="928"/>
      <c r="DK77" s="928"/>
      <c r="DL77" s="928"/>
      <c r="DM77" s="928"/>
      <c r="DN77" s="928"/>
      <c r="DO77" s="928"/>
      <c r="DP77" s="928"/>
      <c r="DQ77" s="928"/>
      <c r="DR77" s="928"/>
      <c r="DS77" s="928"/>
      <c r="DT77" s="928"/>
      <c r="DU77" s="928"/>
      <c r="DV77" s="928"/>
      <c r="DW77" s="928"/>
      <c r="DX77" s="928"/>
      <c r="DY77" s="928"/>
      <c r="DZ77" s="928"/>
      <c r="EA77" s="928"/>
      <c r="EB77" s="928"/>
      <c r="EC77" s="928"/>
      <c r="ED77" s="928"/>
      <c r="EE77" s="928"/>
      <c r="EF77" s="928"/>
      <c r="EG77" s="928"/>
      <c r="EH77" s="928"/>
      <c r="EI77" s="928"/>
      <c r="EJ77" s="928"/>
      <c r="EK77" s="928"/>
      <c r="EL77" s="928"/>
      <c r="EM77" s="928"/>
      <c r="EN77" s="928"/>
      <c r="EO77" s="928"/>
      <c r="EP77" s="928"/>
      <c r="EQ77" s="928"/>
      <c r="ER77" s="928"/>
      <c r="ES77" s="928"/>
      <c r="ET77" s="928"/>
      <c r="EU77" s="928"/>
      <c r="EV77" s="928"/>
      <c r="EW77" s="928"/>
      <c r="EX77" s="928"/>
      <c r="EY77" s="928"/>
      <c r="EZ77" s="928"/>
      <c r="FA77" s="928"/>
      <c r="FB77" s="928"/>
      <c r="FC77" s="928"/>
      <c r="FD77" s="928"/>
      <c r="FE77" s="928"/>
      <c r="FF77" s="928"/>
      <c r="FG77" s="928"/>
      <c r="FH77" s="928"/>
      <c r="FI77" s="928"/>
      <c r="FJ77" s="928"/>
      <c r="FK77" s="928"/>
      <c r="FL77" s="928"/>
      <c r="FM77" s="928"/>
      <c r="FN77" s="928"/>
      <c r="FO77" s="928"/>
      <c r="FP77" s="928"/>
      <c r="FQ77" s="928"/>
      <c r="FR77" s="928"/>
      <c r="FS77" s="928"/>
      <c r="FT77" s="928"/>
      <c r="FU77" s="928"/>
      <c r="FV77" s="928"/>
      <c r="FW77" s="928"/>
      <c r="FX77" s="928"/>
      <c r="FY77" s="928"/>
      <c r="FZ77" s="928"/>
      <c r="GA77" s="928"/>
      <c r="GB77" s="928"/>
      <c r="GC77" s="928"/>
      <c r="GD77" s="928"/>
      <c r="GE77" s="928"/>
      <c r="GF77" s="928"/>
      <c r="GG77" s="928"/>
      <c r="GH77" s="928"/>
      <c r="GI77" s="928"/>
      <c r="GJ77" s="928"/>
      <c r="GK77" s="928"/>
      <c r="GL77" s="928"/>
      <c r="GM77" s="928"/>
      <c r="GN77" s="928"/>
      <c r="GO77" s="928"/>
      <c r="GP77" s="928"/>
      <c r="GQ77" s="928"/>
      <c r="GR77" s="928"/>
      <c r="GS77" s="928"/>
      <c r="GT77" s="928"/>
      <c r="GU77" s="928"/>
      <c r="GV77" s="928"/>
      <c r="GW77" s="928"/>
      <c r="GX77" s="928"/>
      <c r="GY77" s="928"/>
      <c r="GZ77" s="928"/>
      <c r="HA77" s="928"/>
      <c r="HB77" s="928"/>
      <c r="HC77" s="928"/>
      <c r="HD77" s="928"/>
      <c r="HE77" s="928"/>
      <c r="HF77" s="928"/>
      <c r="HG77" s="928"/>
      <c r="HH77" s="928"/>
      <c r="HI77" s="928"/>
      <c r="HJ77" s="928"/>
      <c r="HK77" s="928"/>
      <c r="HL77" s="928"/>
      <c r="HM77" s="928"/>
      <c r="HN77" s="928"/>
      <c r="HO77" s="928"/>
      <c r="HP77" s="928"/>
      <c r="HQ77" s="928"/>
      <c r="HR77" s="928"/>
      <c r="HS77" s="928"/>
      <c r="HT77" s="928"/>
      <c r="HU77" s="928"/>
      <c r="HV77" s="928"/>
      <c r="HW77" s="928"/>
      <c r="HX77" s="928"/>
      <c r="HY77" s="928"/>
      <c r="HZ77" s="928"/>
      <c r="IA77" s="928"/>
    </row>
    <row r="78" s="929" customFormat="true" ht="39.75" hidden="false" customHeight="true" outlineLevel="0" collapsed="false">
      <c r="A78" s="956"/>
      <c r="B78" s="957"/>
      <c r="C78" s="957"/>
      <c r="D78" s="930" t="str">
        <f aca="false">B21</f>
        <v>Mesa 12</v>
      </c>
      <c r="E78" s="930" t="n">
        <v>0</v>
      </c>
      <c r="F78" s="930" t="n">
        <v>0</v>
      </c>
      <c r="G78" s="930" t="n">
        <v>0</v>
      </c>
      <c r="H78" s="930" t="n">
        <v>0</v>
      </c>
      <c r="I78" s="930" t="n">
        <v>0</v>
      </c>
      <c r="J78" s="930" t="n">
        <v>0</v>
      </c>
      <c r="K78" s="930" t="n">
        <v>0</v>
      </c>
      <c r="L78" s="930" t="n">
        <v>0</v>
      </c>
      <c r="M78" s="930" t="n">
        <v>0</v>
      </c>
      <c r="N78" s="930" t="n">
        <v>0</v>
      </c>
      <c r="O78" s="930" t="n">
        <v>0</v>
      </c>
      <c r="P78" s="930" t="n">
        <v>0</v>
      </c>
      <c r="Q78" s="931" t="n">
        <f aca="false">($T$4*(SUM(E78:P78)))</f>
        <v>0</v>
      </c>
      <c r="R78" s="930" t="n">
        <v>0</v>
      </c>
      <c r="S78" s="930" t="n">
        <v>0</v>
      </c>
      <c r="T78" s="930" t="n">
        <v>0</v>
      </c>
      <c r="U78" s="930" t="n">
        <v>0</v>
      </c>
      <c r="V78" s="930" t="n">
        <v>0</v>
      </c>
      <c r="W78" s="930" t="n">
        <v>0</v>
      </c>
      <c r="X78" s="930" t="n">
        <v>0</v>
      </c>
      <c r="Y78" s="930" t="n">
        <v>0</v>
      </c>
      <c r="Z78" s="930" t="n">
        <v>0</v>
      </c>
      <c r="AA78" s="930" t="n">
        <v>0</v>
      </c>
      <c r="AB78" s="930" t="n">
        <v>0</v>
      </c>
      <c r="AC78" s="956"/>
      <c r="AD78" s="956"/>
      <c r="AE78" s="956"/>
      <c r="AF78" s="928"/>
      <c r="AG78" s="928"/>
      <c r="AH78" s="928"/>
      <c r="AI78" s="928"/>
      <c r="AJ78" s="928"/>
      <c r="AK78" s="928"/>
      <c r="AL78" s="928"/>
      <c r="AM78" s="928"/>
      <c r="AN78" s="928"/>
      <c r="AO78" s="928"/>
      <c r="AP78" s="928"/>
      <c r="AQ78" s="928"/>
      <c r="AR78" s="928"/>
      <c r="AS78" s="928"/>
      <c r="AT78" s="928"/>
      <c r="AU78" s="928"/>
      <c r="AV78" s="928"/>
      <c r="AW78" s="928"/>
      <c r="AX78" s="928"/>
      <c r="AY78" s="928"/>
      <c r="AZ78" s="928"/>
      <c r="BA78" s="928"/>
      <c r="BB78" s="928"/>
      <c r="BC78" s="928"/>
      <c r="BD78" s="928"/>
      <c r="BE78" s="928"/>
      <c r="BF78" s="928"/>
      <c r="BG78" s="928"/>
      <c r="BH78" s="928"/>
      <c r="BI78" s="928"/>
      <c r="BJ78" s="928"/>
      <c r="BK78" s="928"/>
      <c r="BL78" s="928"/>
      <c r="BM78" s="928"/>
      <c r="BN78" s="928"/>
      <c r="BO78" s="928"/>
      <c r="BP78" s="928"/>
      <c r="BQ78" s="928"/>
      <c r="BR78" s="928"/>
      <c r="BS78" s="928"/>
      <c r="BT78" s="928"/>
      <c r="BU78" s="928"/>
      <c r="BV78" s="928"/>
      <c r="BW78" s="928"/>
      <c r="BX78" s="928"/>
      <c r="BY78" s="928"/>
      <c r="BZ78" s="928"/>
      <c r="CA78" s="928"/>
      <c r="CB78" s="928"/>
      <c r="CC78" s="928"/>
      <c r="CD78" s="928"/>
      <c r="CE78" s="928"/>
      <c r="CF78" s="928"/>
      <c r="CG78" s="928"/>
      <c r="CH78" s="928"/>
      <c r="CI78" s="928"/>
      <c r="CJ78" s="928"/>
      <c r="CK78" s="928"/>
      <c r="CL78" s="928"/>
      <c r="CM78" s="928"/>
      <c r="CN78" s="928"/>
      <c r="CO78" s="928"/>
      <c r="CP78" s="928"/>
      <c r="CQ78" s="928"/>
      <c r="CR78" s="928"/>
      <c r="CS78" s="928"/>
      <c r="CT78" s="928"/>
      <c r="CU78" s="928"/>
      <c r="CV78" s="928"/>
      <c r="CW78" s="928"/>
      <c r="CX78" s="928"/>
      <c r="CY78" s="928"/>
      <c r="CZ78" s="928"/>
      <c r="DA78" s="928"/>
      <c r="DB78" s="928"/>
      <c r="DC78" s="928"/>
      <c r="DD78" s="928"/>
      <c r="DE78" s="928"/>
      <c r="DF78" s="928"/>
      <c r="DG78" s="928"/>
      <c r="DH78" s="928"/>
      <c r="DI78" s="928"/>
      <c r="DJ78" s="928"/>
      <c r="DK78" s="928"/>
      <c r="DL78" s="928"/>
      <c r="DM78" s="928"/>
      <c r="DN78" s="928"/>
      <c r="DO78" s="928"/>
      <c r="DP78" s="928"/>
      <c r="DQ78" s="928"/>
      <c r="DR78" s="928"/>
      <c r="DS78" s="928"/>
      <c r="DT78" s="928"/>
      <c r="DU78" s="928"/>
      <c r="DV78" s="928"/>
      <c r="DW78" s="928"/>
      <c r="DX78" s="928"/>
      <c r="DY78" s="928"/>
      <c r="DZ78" s="928"/>
      <c r="EA78" s="928"/>
      <c r="EB78" s="928"/>
      <c r="EC78" s="928"/>
      <c r="ED78" s="928"/>
      <c r="EE78" s="928"/>
      <c r="EF78" s="928"/>
      <c r="EG78" s="928"/>
      <c r="EH78" s="928"/>
      <c r="EI78" s="928"/>
      <c r="EJ78" s="928"/>
      <c r="EK78" s="928"/>
      <c r="EL78" s="928"/>
      <c r="EM78" s="928"/>
      <c r="EN78" s="928"/>
      <c r="EO78" s="928"/>
      <c r="EP78" s="928"/>
      <c r="EQ78" s="928"/>
      <c r="ER78" s="928"/>
      <c r="ES78" s="928"/>
      <c r="ET78" s="928"/>
      <c r="EU78" s="928"/>
      <c r="EV78" s="928"/>
      <c r="EW78" s="928"/>
      <c r="EX78" s="928"/>
      <c r="EY78" s="928"/>
      <c r="EZ78" s="928"/>
      <c r="FA78" s="928"/>
      <c r="FB78" s="928"/>
      <c r="FC78" s="928"/>
      <c r="FD78" s="928"/>
      <c r="FE78" s="928"/>
      <c r="FF78" s="928"/>
      <c r="FG78" s="928"/>
      <c r="FH78" s="928"/>
      <c r="FI78" s="928"/>
      <c r="FJ78" s="928"/>
      <c r="FK78" s="928"/>
      <c r="FL78" s="928"/>
      <c r="FM78" s="928"/>
      <c r="FN78" s="928"/>
      <c r="FO78" s="928"/>
      <c r="FP78" s="928"/>
      <c r="FQ78" s="928"/>
      <c r="FR78" s="928"/>
      <c r="FS78" s="928"/>
      <c r="FT78" s="928"/>
      <c r="FU78" s="928"/>
      <c r="FV78" s="928"/>
      <c r="FW78" s="928"/>
      <c r="FX78" s="928"/>
      <c r="FY78" s="928"/>
      <c r="FZ78" s="928"/>
      <c r="GA78" s="928"/>
      <c r="GB78" s="928"/>
      <c r="GC78" s="928"/>
      <c r="GD78" s="928"/>
      <c r="GE78" s="928"/>
      <c r="GF78" s="928"/>
      <c r="GG78" s="928"/>
      <c r="GH78" s="928"/>
      <c r="GI78" s="928"/>
      <c r="GJ78" s="928"/>
      <c r="GK78" s="928"/>
      <c r="GL78" s="928"/>
      <c r="GM78" s="928"/>
      <c r="GN78" s="928"/>
      <c r="GO78" s="928"/>
      <c r="GP78" s="928"/>
      <c r="GQ78" s="928"/>
      <c r="GR78" s="928"/>
      <c r="GS78" s="928"/>
      <c r="GT78" s="928"/>
      <c r="GU78" s="928"/>
      <c r="GV78" s="928"/>
      <c r="GW78" s="928"/>
      <c r="GX78" s="928"/>
      <c r="GY78" s="928"/>
      <c r="GZ78" s="928"/>
      <c r="HA78" s="928"/>
      <c r="HB78" s="928"/>
      <c r="HC78" s="928"/>
      <c r="HD78" s="928"/>
      <c r="HE78" s="928"/>
      <c r="HF78" s="928"/>
      <c r="HG78" s="928"/>
      <c r="HH78" s="928"/>
      <c r="HI78" s="928"/>
      <c r="HJ78" s="928"/>
      <c r="HK78" s="928"/>
      <c r="HL78" s="928"/>
      <c r="HM78" s="928"/>
      <c r="HN78" s="928"/>
      <c r="HO78" s="928"/>
      <c r="HP78" s="928"/>
      <c r="HQ78" s="928"/>
      <c r="HR78" s="928"/>
      <c r="HS78" s="928"/>
      <c r="HT78" s="928"/>
      <c r="HU78" s="928"/>
      <c r="HV78" s="928"/>
      <c r="HW78" s="928"/>
      <c r="HX78" s="928"/>
      <c r="HY78" s="928"/>
      <c r="HZ78" s="928"/>
      <c r="IA78" s="928"/>
    </row>
    <row r="79" s="929" customFormat="true" ht="39.75" hidden="false" customHeight="true" outlineLevel="0" collapsed="false">
      <c r="A79" s="956"/>
      <c r="B79" s="957"/>
      <c r="C79" s="957"/>
      <c r="D79" s="924" t="str">
        <f aca="false">B22</f>
        <v>Mesa 13</v>
      </c>
      <c r="E79" s="924" t="n">
        <v>0</v>
      </c>
      <c r="F79" s="924" t="n">
        <v>0</v>
      </c>
      <c r="G79" s="924" t="n">
        <v>0</v>
      </c>
      <c r="H79" s="924" t="n">
        <v>0</v>
      </c>
      <c r="I79" s="924" t="n">
        <v>0</v>
      </c>
      <c r="J79" s="924" t="n">
        <v>0</v>
      </c>
      <c r="K79" s="924" t="n">
        <v>0</v>
      </c>
      <c r="L79" s="924" t="n">
        <v>0</v>
      </c>
      <c r="M79" s="924" t="n">
        <v>0</v>
      </c>
      <c r="N79" s="924" t="n">
        <v>0</v>
      </c>
      <c r="O79" s="924" t="n">
        <v>0</v>
      </c>
      <c r="P79" s="924" t="n">
        <v>0</v>
      </c>
      <c r="Q79" s="925" t="n">
        <f aca="false">($T$4*(SUM(E79:P79)))</f>
        <v>0</v>
      </c>
      <c r="R79" s="924" t="n">
        <v>0</v>
      </c>
      <c r="S79" s="924" t="n">
        <v>0</v>
      </c>
      <c r="T79" s="924" t="n">
        <v>0</v>
      </c>
      <c r="U79" s="924" t="n">
        <v>0</v>
      </c>
      <c r="V79" s="924" t="n">
        <v>0</v>
      </c>
      <c r="W79" s="924" t="n">
        <v>0</v>
      </c>
      <c r="X79" s="924" t="n">
        <v>0</v>
      </c>
      <c r="Y79" s="924" t="n">
        <v>0</v>
      </c>
      <c r="Z79" s="924" t="n">
        <v>0</v>
      </c>
      <c r="AA79" s="924" t="n">
        <v>0</v>
      </c>
      <c r="AB79" s="924" t="n">
        <v>0</v>
      </c>
      <c r="AC79" s="956"/>
      <c r="AD79" s="956"/>
      <c r="AE79" s="956"/>
      <c r="AF79" s="928"/>
      <c r="AG79" s="928"/>
      <c r="AH79" s="928"/>
      <c r="AI79" s="928"/>
      <c r="AJ79" s="928"/>
      <c r="AK79" s="928"/>
      <c r="AL79" s="928"/>
      <c r="AM79" s="928"/>
      <c r="AN79" s="928"/>
      <c r="AO79" s="928"/>
      <c r="AP79" s="928"/>
      <c r="AQ79" s="928"/>
      <c r="AR79" s="928"/>
      <c r="AS79" s="928"/>
      <c r="AT79" s="928"/>
      <c r="AU79" s="928"/>
      <c r="AV79" s="928"/>
      <c r="AW79" s="928"/>
      <c r="AX79" s="928"/>
      <c r="AY79" s="928"/>
      <c r="AZ79" s="928"/>
      <c r="BA79" s="928"/>
      <c r="BB79" s="928"/>
      <c r="BC79" s="928"/>
      <c r="BD79" s="928"/>
      <c r="BE79" s="928"/>
      <c r="BF79" s="928"/>
      <c r="BG79" s="928"/>
      <c r="BH79" s="928"/>
      <c r="BI79" s="928"/>
      <c r="BJ79" s="928"/>
      <c r="BK79" s="928"/>
      <c r="BL79" s="928"/>
      <c r="BM79" s="928"/>
      <c r="BN79" s="928"/>
      <c r="BO79" s="928"/>
      <c r="BP79" s="928"/>
      <c r="BQ79" s="928"/>
      <c r="BR79" s="928"/>
      <c r="BS79" s="928"/>
      <c r="BT79" s="928"/>
      <c r="BU79" s="928"/>
      <c r="BV79" s="928"/>
      <c r="BW79" s="928"/>
      <c r="BX79" s="928"/>
      <c r="BY79" s="928"/>
      <c r="BZ79" s="928"/>
      <c r="CA79" s="928"/>
      <c r="CB79" s="928"/>
      <c r="CC79" s="928"/>
      <c r="CD79" s="928"/>
      <c r="CE79" s="928"/>
      <c r="CF79" s="928"/>
      <c r="CG79" s="928"/>
      <c r="CH79" s="928"/>
      <c r="CI79" s="928"/>
      <c r="CJ79" s="928"/>
      <c r="CK79" s="928"/>
      <c r="CL79" s="928"/>
      <c r="CM79" s="928"/>
      <c r="CN79" s="928"/>
      <c r="CO79" s="928"/>
      <c r="CP79" s="928"/>
      <c r="CQ79" s="928"/>
      <c r="CR79" s="928"/>
      <c r="CS79" s="928"/>
      <c r="CT79" s="928"/>
      <c r="CU79" s="928"/>
      <c r="CV79" s="928"/>
      <c r="CW79" s="928"/>
      <c r="CX79" s="928"/>
      <c r="CY79" s="928"/>
      <c r="CZ79" s="928"/>
      <c r="DA79" s="928"/>
      <c r="DB79" s="928"/>
      <c r="DC79" s="928"/>
      <c r="DD79" s="928"/>
      <c r="DE79" s="928"/>
      <c r="DF79" s="928"/>
      <c r="DG79" s="928"/>
      <c r="DH79" s="928"/>
      <c r="DI79" s="928"/>
      <c r="DJ79" s="928"/>
      <c r="DK79" s="928"/>
      <c r="DL79" s="928"/>
      <c r="DM79" s="928"/>
      <c r="DN79" s="928"/>
      <c r="DO79" s="928"/>
      <c r="DP79" s="928"/>
      <c r="DQ79" s="928"/>
      <c r="DR79" s="928"/>
      <c r="DS79" s="928"/>
      <c r="DT79" s="928"/>
      <c r="DU79" s="928"/>
      <c r="DV79" s="928"/>
      <c r="DW79" s="928"/>
      <c r="DX79" s="928"/>
      <c r="DY79" s="928"/>
      <c r="DZ79" s="928"/>
      <c r="EA79" s="928"/>
      <c r="EB79" s="928"/>
      <c r="EC79" s="928"/>
      <c r="ED79" s="928"/>
      <c r="EE79" s="928"/>
      <c r="EF79" s="928"/>
      <c r="EG79" s="928"/>
      <c r="EH79" s="928"/>
      <c r="EI79" s="928"/>
      <c r="EJ79" s="928"/>
      <c r="EK79" s="928"/>
      <c r="EL79" s="928"/>
      <c r="EM79" s="928"/>
      <c r="EN79" s="928"/>
      <c r="EO79" s="928"/>
      <c r="EP79" s="928"/>
      <c r="EQ79" s="928"/>
      <c r="ER79" s="928"/>
      <c r="ES79" s="928"/>
      <c r="ET79" s="928"/>
      <c r="EU79" s="928"/>
      <c r="EV79" s="928"/>
      <c r="EW79" s="928"/>
      <c r="EX79" s="928"/>
      <c r="EY79" s="928"/>
      <c r="EZ79" s="928"/>
      <c r="FA79" s="928"/>
      <c r="FB79" s="928"/>
      <c r="FC79" s="928"/>
      <c r="FD79" s="928"/>
      <c r="FE79" s="928"/>
      <c r="FF79" s="928"/>
      <c r="FG79" s="928"/>
      <c r="FH79" s="928"/>
      <c r="FI79" s="928"/>
      <c r="FJ79" s="928"/>
      <c r="FK79" s="928"/>
      <c r="FL79" s="928"/>
      <c r="FM79" s="928"/>
      <c r="FN79" s="928"/>
      <c r="FO79" s="928"/>
      <c r="FP79" s="928"/>
      <c r="FQ79" s="928"/>
      <c r="FR79" s="928"/>
      <c r="FS79" s="928"/>
      <c r="FT79" s="928"/>
      <c r="FU79" s="928"/>
      <c r="FV79" s="928"/>
      <c r="FW79" s="928"/>
      <c r="FX79" s="928"/>
      <c r="FY79" s="928"/>
      <c r="FZ79" s="928"/>
      <c r="GA79" s="928"/>
      <c r="GB79" s="928"/>
      <c r="GC79" s="928"/>
      <c r="GD79" s="928"/>
      <c r="GE79" s="928"/>
      <c r="GF79" s="928"/>
      <c r="GG79" s="928"/>
      <c r="GH79" s="928"/>
      <c r="GI79" s="928"/>
      <c r="GJ79" s="928"/>
      <c r="GK79" s="928"/>
      <c r="GL79" s="928"/>
      <c r="GM79" s="928"/>
      <c r="GN79" s="928"/>
      <c r="GO79" s="928"/>
      <c r="GP79" s="928"/>
      <c r="GQ79" s="928"/>
      <c r="GR79" s="928"/>
      <c r="GS79" s="928"/>
      <c r="GT79" s="928"/>
      <c r="GU79" s="928"/>
      <c r="GV79" s="928"/>
      <c r="GW79" s="928"/>
      <c r="GX79" s="928"/>
      <c r="GY79" s="928"/>
      <c r="GZ79" s="928"/>
      <c r="HA79" s="928"/>
      <c r="HB79" s="928"/>
      <c r="HC79" s="928"/>
      <c r="HD79" s="928"/>
      <c r="HE79" s="928"/>
      <c r="HF79" s="928"/>
      <c r="HG79" s="928"/>
      <c r="HH79" s="928"/>
      <c r="HI79" s="928"/>
      <c r="HJ79" s="928"/>
      <c r="HK79" s="928"/>
      <c r="HL79" s="928"/>
      <c r="HM79" s="928"/>
      <c r="HN79" s="928"/>
      <c r="HO79" s="928"/>
      <c r="HP79" s="928"/>
      <c r="HQ79" s="928"/>
      <c r="HR79" s="928"/>
      <c r="HS79" s="928"/>
      <c r="HT79" s="928"/>
      <c r="HU79" s="928"/>
      <c r="HV79" s="928"/>
      <c r="HW79" s="928"/>
      <c r="HX79" s="928"/>
      <c r="HY79" s="928"/>
      <c r="HZ79" s="928"/>
      <c r="IA79" s="928"/>
    </row>
    <row r="80" s="929" customFormat="true" ht="39.75" hidden="false" customHeight="true" outlineLevel="0" collapsed="false">
      <c r="A80" s="956"/>
      <c r="B80" s="957"/>
      <c r="C80" s="957"/>
      <c r="D80" s="930" t="str">
        <f aca="false">B23</f>
        <v>Mesa 14</v>
      </c>
      <c r="E80" s="930" t="n">
        <v>0</v>
      </c>
      <c r="F80" s="930" t="n">
        <v>0</v>
      </c>
      <c r="G80" s="930" t="n">
        <v>0</v>
      </c>
      <c r="H80" s="930" t="n">
        <v>0</v>
      </c>
      <c r="I80" s="930" t="n">
        <v>0</v>
      </c>
      <c r="J80" s="930" t="n">
        <v>0</v>
      </c>
      <c r="K80" s="930" t="n">
        <v>0</v>
      </c>
      <c r="L80" s="930" t="n">
        <v>0</v>
      </c>
      <c r="M80" s="930" t="n">
        <v>0</v>
      </c>
      <c r="N80" s="930" t="n">
        <v>0</v>
      </c>
      <c r="O80" s="930" t="n">
        <v>0</v>
      </c>
      <c r="P80" s="930" t="n">
        <v>0</v>
      </c>
      <c r="Q80" s="931" t="n">
        <f aca="false">($T$4*(SUM(E80:P80)))</f>
        <v>0</v>
      </c>
      <c r="R80" s="930" t="n">
        <v>0</v>
      </c>
      <c r="S80" s="930" t="n">
        <v>0</v>
      </c>
      <c r="T80" s="930" t="n">
        <v>0</v>
      </c>
      <c r="U80" s="930" t="n">
        <v>0</v>
      </c>
      <c r="V80" s="930" t="n">
        <v>0</v>
      </c>
      <c r="W80" s="930" t="n">
        <v>0</v>
      </c>
      <c r="X80" s="930" t="n">
        <v>0</v>
      </c>
      <c r="Y80" s="930" t="n">
        <v>0</v>
      </c>
      <c r="Z80" s="930" t="n">
        <v>0</v>
      </c>
      <c r="AA80" s="930" t="n">
        <v>0</v>
      </c>
      <c r="AB80" s="930" t="n">
        <v>0</v>
      </c>
      <c r="AC80" s="956"/>
      <c r="AD80" s="956"/>
      <c r="AE80" s="956"/>
      <c r="AF80" s="928"/>
      <c r="AG80" s="928"/>
      <c r="AH80" s="928"/>
      <c r="AI80" s="928"/>
      <c r="AJ80" s="928"/>
      <c r="AK80" s="928"/>
      <c r="AL80" s="928"/>
      <c r="AM80" s="928"/>
      <c r="AN80" s="928"/>
      <c r="AO80" s="928"/>
      <c r="AP80" s="928"/>
      <c r="AQ80" s="928"/>
      <c r="AR80" s="928"/>
      <c r="AS80" s="928"/>
      <c r="AT80" s="928"/>
      <c r="AU80" s="928"/>
      <c r="AV80" s="928"/>
      <c r="AW80" s="928"/>
      <c r="AX80" s="928"/>
      <c r="AY80" s="928"/>
      <c r="AZ80" s="928"/>
      <c r="BA80" s="928"/>
      <c r="BB80" s="928"/>
      <c r="BC80" s="928"/>
      <c r="BD80" s="928"/>
      <c r="BE80" s="928"/>
      <c r="BF80" s="928"/>
      <c r="BG80" s="928"/>
      <c r="BH80" s="928"/>
      <c r="BI80" s="928"/>
      <c r="BJ80" s="928"/>
      <c r="BK80" s="928"/>
      <c r="BL80" s="928"/>
      <c r="BM80" s="928"/>
      <c r="BN80" s="928"/>
      <c r="BO80" s="928"/>
      <c r="BP80" s="928"/>
      <c r="BQ80" s="928"/>
      <c r="BR80" s="928"/>
      <c r="BS80" s="928"/>
      <c r="BT80" s="928"/>
      <c r="BU80" s="928"/>
      <c r="BV80" s="928"/>
      <c r="BW80" s="928"/>
      <c r="BX80" s="928"/>
      <c r="BY80" s="928"/>
      <c r="BZ80" s="928"/>
      <c r="CA80" s="928"/>
      <c r="CB80" s="928"/>
      <c r="CC80" s="928"/>
      <c r="CD80" s="928"/>
      <c r="CE80" s="928"/>
      <c r="CF80" s="928"/>
      <c r="CG80" s="928"/>
      <c r="CH80" s="928"/>
      <c r="CI80" s="928"/>
      <c r="CJ80" s="928"/>
      <c r="CK80" s="928"/>
      <c r="CL80" s="928"/>
      <c r="CM80" s="928"/>
      <c r="CN80" s="928"/>
      <c r="CO80" s="928"/>
      <c r="CP80" s="928"/>
      <c r="CQ80" s="928"/>
      <c r="CR80" s="928"/>
      <c r="CS80" s="928"/>
      <c r="CT80" s="928"/>
      <c r="CU80" s="928"/>
      <c r="CV80" s="928"/>
      <c r="CW80" s="928"/>
      <c r="CX80" s="928"/>
      <c r="CY80" s="928"/>
      <c r="CZ80" s="928"/>
      <c r="DA80" s="928"/>
      <c r="DB80" s="928"/>
      <c r="DC80" s="928"/>
      <c r="DD80" s="928"/>
      <c r="DE80" s="928"/>
      <c r="DF80" s="928"/>
      <c r="DG80" s="928"/>
      <c r="DH80" s="928"/>
      <c r="DI80" s="928"/>
      <c r="DJ80" s="928"/>
      <c r="DK80" s="928"/>
      <c r="DL80" s="928"/>
      <c r="DM80" s="928"/>
      <c r="DN80" s="928"/>
      <c r="DO80" s="928"/>
      <c r="DP80" s="928"/>
      <c r="DQ80" s="928"/>
      <c r="DR80" s="928"/>
      <c r="DS80" s="928"/>
      <c r="DT80" s="928"/>
      <c r="DU80" s="928"/>
      <c r="DV80" s="928"/>
      <c r="DW80" s="928"/>
      <c r="DX80" s="928"/>
      <c r="DY80" s="928"/>
      <c r="DZ80" s="928"/>
      <c r="EA80" s="928"/>
      <c r="EB80" s="928"/>
      <c r="EC80" s="928"/>
      <c r="ED80" s="928"/>
      <c r="EE80" s="928"/>
      <c r="EF80" s="928"/>
      <c r="EG80" s="928"/>
      <c r="EH80" s="928"/>
      <c r="EI80" s="928"/>
      <c r="EJ80" s="928"/>
      <c r="EK80" s="928"/>
      <c r="EL80" s="928"/>
      <c r="EM80" s="928"/>
      <c r="EN80" s="928"/>
      <c r="EO80" s="928"/>
      <c r="EP80" s="928"/>
      <c r="EQ80" s="928"/>
      <c r="ER80" s="928"/>
      <c r="ES80" s="928"/>
      <c r="ET80" s="928"/>
      <c r="EU80" s="928"/>
      <c r="EV80" s="928"/>
      <c r="EW80" s="928"/>
      <c r="EX80" s="928"/>
      <c r="EY80" s="928"/>
      <c r="EZ80" s="928"/>
      <c r="FA80" s="928"/>
      <c r="FB80" s="928"/>
      <c r="FC80" s="928"/>
      <c r="FD80" s="928"/>
      <c r="FE80" s="928"/>
      <c r="FF80" s="928"/>
      <c r="FG80" s="928"/>
      <c r="FH80" s="928"/>
      <c r="FI80" s="928"/>
      <c r="FJ80" s="928"/>
      <c r="FK80" s="928"/>
      <c r="FL80" s="928"/>
      <c r="FM80" s="928"/>
      <c r="FN80" s="928"/>
      <c r="FO80" s="928"/>
      <c r="FP80" s="928"/>
      <c r="FQ80" s="928"/>
      <c r="FR80" s="928"/>
      <c r="FS80" s="928"/>
      <c r="FT80" s="928"/>
      <c r="FU80" s="928"/>
      <c r="FV80" s="928"/>
      <c r="FW80" s="928"/>
      <c r="FX80" s="928"/>
      <c r="FY80" s="928"/>
      <c r="FZ80" s="928"/>
      <c r="GA80" s="928"/>
      <c r="GB80" s="928"/>
      <c r="GC80" s="928"/>
      <c r="GD80" s="928"/>
      <c r="GE80" s="928"/>
      <c r="GF80" s="928"/>
      <c r="GG80" s="928"/>
      <c r="GH80" s="928"/>
      <c r="GI80" s="928"/>
      <c r="GJ80" s="928"/>
      <c r="GK80" s="928"/>
      <c r="GL80" s="928"/>
      <c r="GM80" s="928"/>
      <c r="GN80" s="928"/>
      <c r="GO80" s="928"/>
      <c r="GP80" s="928"/>
      <c r="GQ80" s="928"/>
      <c r="GR80" s="928"/>
      <c r="GS80" s="928"/>
      <c r="GT80" s="928"/>
      <c r="GU80" s="928"/>
      <c r="GV80" s="928"/>
      <c r="GW80" s="928"/>
      <c r="GX80" s="928"/>
      <c r="GY80" s="928"/>
      <c r="GZ80" s="928"/>
      <c r="HA80" s="928"/>
      <c r="HB80" s="928"/>
      <c r="HC80" s="928"/>
      <c r="HD80" s="928"/>
      <c r="HE80" s="928"/>
      <c r="HF80" s="928"/>
      <c r="HG80" s="928"/>
      <c r="HH80" s="928"/>
      <c r="HI80" s="928"/>
      <c r="HJ80" s="928"/>
      <c r="HK80" s="928"/>
      <c r="HL80" s="928"/>
      <c r="HM80" s="928"/>
      <c r="HN80" s="928"/>
      <c r="HO80" s="928"/>
      <c r="HP80" s="928"/>
      <c r="HQ80" s="928"/>
      <c r="HR80" s="928"/>
      <c r="HS80" s="928"/>
      <c r="HT80" s="928"/>
      <c r="HU80" s="928"/>
      <c r="HV80" s="928"/>
      <c r="HW80" s="928"/>
      <c r="HX80" s="928"/>
      <c r="HY80" s="928"/>
      <c r="HZ80" s="928"/>
      <c r="IA80" s="928"/>
    </row>
    <row r="81" s="929" customFormat="true" ht="39.75" hidden="false" customHeight="true" outlineLevel="0" collapsed="false">
      <c r="A81" s="956"/>
      <c r="B81" s="957"/>
      <c r="C81" s="957"/>
      <c r="D81" s="924" t="str">
        <f aca="false">B24</f>
        <v>Mesa 15</v>
      </c>
      <c r="E81" s="924" t="n">
        <v>0</v>
      </c>
      <c r="F81" s="924" t="n">
        <v>0</v>
      </c>
      <c r="G81" s="924" t="n">
        <v>0</v>
      </c>
      <c r="H81" s="924" t="n">
        <v>0</v>
      </c>
      <c r="I81" s="924" t="n">
        <v>0</v>
      </c>
      <c r="J81" s="924" t="n">
        <v>0</v>
      </c>
      <c r="K81" s="924" t="n">
        <v>0</v>
      </c>
      <c r="L81" s="924" t="n">
        <v>0</v>
      </c>
      <c r="M81" s="924" t="n">
        <v>0</v>
      </c>
      <c r="N81" s="924" t="n">
        <v>0</v>
      </c>
      <c r="O81" s="924" t="n">
        <v>0</v>
      </c>
      <c r="P81" s="924" t="n">
        <v>0</v>
      </c>
      <c r="Q81" s="925" t="n">
        <f aca="false">($T$4*(SUM(E81:P81)))</f>
        <v>0</v>
      </c>
      <c r="R81" s="924" t="n">
        <v>0</v>
      </c>
      <c r="S81" s="924" t="n">
        <v>0</v>
      </c>
      <c r="T81" s="924" t="n">
        <v>0</v>
      </c>
      <c r="U81" s="924" t="n">
        <v>0</v>
      </c>
      <c r="V81" s="924" t="n">
        <v>0</v>
      </c>
      <c r="W81" s="924" t="n">
        <v>0</v>
      </c>
      <c r="X81" s="924" t="n">
        <v>0</v>
      </c>
      <c r="Y81" s="924" t="n">
        <v>0</v>
      </c>
      <c r="Z81" s="924" t="n">
        <v>0</v>
      </c>
      <c r="AA81" s="924" t="n">
        <v>0</v>
      </c>
      <c r="AB81" s="924" t="n">
        <v>0</v>
      </c>
      <c r="AC81" s="956"/>
      <c r="AD81" s="956"/>
      <c r="AE81" s="956"/>
      <c r="AF81" s="928"/>
      <c r="AG81" s="928"/>
      <c r="AH81" s="928"/>
      <c r="AI81" s="928"/>
      <c r="AJ81" s="928"/>
      <c r="AK81" s="928"/>
      <c r="AL81" s="928"/>
      <c r="AM81" s="928"/>
      <c r="AN81" s="928"/>
      <c r="AO81" s="928"/>
      <c r="AP81" s="928"/>
      <c r="AQ81" s="928"/>
      <c r="AR81" s="928"/>
      <c r="AS81" s="928"/>
      <c r="AT81" s="928"/>
      <c r="AU81" s="928"/>
      <c r="AV81" s="928"/>
      <c r="AW81" s="928"/>
      <c r="AX81" s="928"/>
      <c r="AY81" s="928"/>
      <c r="AZ81" s="928"/>
      <c r="BA81" s="928"/>
      <c r="BB81" s="928"/>
      <c r="BC81" s="928"/>
      <c r="BD81" s="928"/>
      <c r="BE81" s="928"/>
      <c r="BF81" s="928"/>
      <c r="BG81" s="928"/>
      <c r="BH81" s="928"/>
      <c r="BI81" s="928"/>
      <c r="BJ81" s="928"/>
      <c r="BK81" s="928"/>
      <c r="BL81" s="928"/>
      <c r="BM81" s="928"/>
      <c r="BN81" s="928"/>
      <c r="BO81" s="928"/>
      <c r="BP81" s="928"/>
      <c r="BQ81" s="928"/>
      <c r="BR81" s="928"/>
      <c r="BS81" s="928"/>
      <c r="BT81" s="928"/>
      <c r="BU81" s="928"/>
      <c r="BV81" s="928"/>
      <c r="BW81" s="928"/>
      <c r="BX81" s="928"/>
      <c r="BY81" s="928"/>
      <c r="BZ81" s="928"/>
      <c r="CA81" s="928"/>
      <c r="CB81" s="928"/>
      <c r="CC81" s="928"/>
      <c r="CD81" s="928"/>
      <c r="CE81" s="928"/>
      <c r="CF81" s="928"/>
      <c r="CG81" s="928"/>
      <c r="CH81" s="928"/>
      <c r="CI81" s="928"/>
      <c r="CJ81" s="928"/>
      <c r="CK81" s="928"/>
      <c r="CL81" s="928"/>
      <c r="CM81" s="928"/>
      <c r="CN81" s="928"/>
      <c r="CO81" s="928"/>
      <c r="CP81" s="928"/>
      <c r="CQ81" s="928"/>
      <c r="CR81" s="928"/>
      <c r="CS81" s="928"/>
      <c r="CT81" s="928"/>
      <c r="CU81" s="928"/>
      <c r="CV81" s="928"/>
      <c r="CW81" s="928"/>
      <c r="CX81" s="928"/>
      <c r="CY81" s="928"/>
      <c r="CZ81" s="928"/>
      <c r="DA81" s="928"/>
      <c r="DB81" s="928"/>
      <c r="DC81" s="928"/>
      <c r="DD81" s="928"/>
      <c r="DE81" s="928"/>
      <c r="DF81" s="928"/>
      <c r="DG81" s="928"/>
      <c r="DH81" s="928"/>
      <c r="DI81" s="928"/>
      <c r="DJ81" s="928"/>
      <c r="DK81" s="928"/>
      <c r="DL81" s="928"/>
      <c r="DM81" s="928"/>
      <c r="DN81" s="928"/>
      <c r="DO81" s="928"/>
      <c r="DP81" s="928"/>
      <c r="DQ81" s="928"/>
      <c r="DR81" s="928"/>
      <c r="DS81" s="928"/>
      <c r="DT81" s="928"/>
      <c r="DU81" s="928"/>
      <c r="DV81" s="928"/>
      <c r="DW81" s="928"/>
      <c r="DX81" s="928"/>
      <c r="DY81" s="928"/>
      <c r="DZ81" s="928"/>
      <c r="EA81" s="928"/>
      <c r="EB81" s="928"/>
      <c r="EC81" s="928"/>
      <c r="ED81" s="928"/>
      <c r="EE81" s="928"/>
      <c r="EF81" s="928"/>
      <c r="EG81" s="928"/>
      <c r="EH81" s="928"/>
      <c r="EI81" s="928"/>
      <c r="EJ81" s="928"/>
      <c r="EK81" s="928"/>
      <c r="EL81" s="928"/>
      <c r="EM81" s="928"/>
      <c r="EN81" s="928"/>
      <c r="EO81" s="928"/>
      <c r="EP81" s="928"/>
      <c r="EQ81" s="928"/>
      <c r="ER81" s="928"/>
      <c r="ES81" s="928"/>
      <c r="ET81" s="928"/>
      <c r="EU81" s="928"/>
      <c r="EV81" s="928"/>
      <c r="EW81" s="928"/>
      <c r="EX81" s="928"/>
      <c r="EY81" s="928"/>
      <c r="EZ81" s="928"/>
      <c r="FA81" s="928"/>
      <c r="FB81" s="928"/>
      <c r="FC81" s="928"/>
      <c r="FD81" s="928"/>
      <c r="FE81" s="928"/>
      <c r="FF81" s="928"/>
      <c r="FG81" s="928"/>
      <c r="FH81" s="928"/>
      <c r="FI81" s="928"/>
      <c r="FJ81" s="928"/>
      <c r="FK81" s="928"/>
      <c r="FL81" s="928"/>
      <c r="FM81" s="928"/>
      <c r="FN81" s="928"/>
      <c r="FO81" s="928"/>
      <c r="FP81" s="928"/>
      <c r="FQ81" s="928"/>
      <c r="FR81" s="928"/>
      <c r="FS81" s="928"/>
      <c r="FT81" s="928"/>
      <c r="FU81" s="928"/>
      <c r="FV81" s="928"/>
      <c r="FW81" s="928"/>
      <c r="FX81" s="928"/>
      <c r="FY81" s="928"/>
      <c r="FZ81" s="928"/>
      <c r="GA81" s="928"/>
      <c r="GB81" s="928"/>
      <c r="GC81" s="928"/>
      <c r="GD81" s="928"/>
      <c r="GE81" s="928"/>
      <c r="GF81" s="928"/>
      <c r="GG81" s="928"/>
      <c r="GH81" s="928"/>
      <c r="GI81" s="928"/>
      <c r="GJ81" s="928"/>
      <c r="GK81" s="928"/>
      <c r="GL81" s="928"/>
      <c r="GM81" s="928"/>
      <c r="GN81" s="928"/>
      <c r="GO81" s="928"/>
      <c r="GP81" s="928"/>
      <c r="GQ81" s="928"/>
      <c r="GR81" s="928"/>
      <c r="GS81" s="928"/>
      <c r="GT81" s="928"/>
      <c r="GU81" s="928"/>
      <c r="GV81" s="928"/>
      <c r="GW81" s="928"/>
      <c r="GX81" s="928"/>
      <c r="GY81" s="928"/>
      <c r="GZ81" s="928"/>
      <c r="HA81" s="928"/>
      <c r="HB81" s="928"/>
      <c r="HC81" s="928"/>
      <c r="HD81" s="928"/>
      <c r="HE81" s="928"/>
      <c r="HF81" s="928"/>
      <c r="HG81" s="928"/>
      <c r="HH81" s="928"/>
      <c r="HI81" s="928"/>
      <c r="HJ81" s="928"/>
      <c r="HK81" s="928"/>
      <c r="HL81" s="928"/>
      <c r="HM81" s="928"/>
      <c r="HN81" s="928"/>
      <c r="HO81" s="928"/>
      <c r="HP81" s="928"/>
      <c r="HQ81" s="928"/>
      <c r="HR81" s="928"/>
      <c r="HS81" s="928"/>
      <c r="HT81" s="928"/>
      <c r="HU81" s="928"/>
      <c r="HV81" s="928"/>
      <c r="HW81" s="928"/>
      <c r="HX81" s="928"/>
      <c r="HY81" s="928"/>
      <c r="HZ81" s="928"/>
      <c r="IA81" s="928"/>
    </row>
    <row r="82" s="929" customFormat="true" ht="39.75" hidden="false" customHeight="true" outlineLevel="0" collapsed="false">
      <c r="A82" s="956"/>
      <c r="B82" s="957"/>
      <c r="C82" s="957"/>
      <c r="D82" s="930" t="str">
        <f aca="false">B25</f>
        <v>Mesa 16</v>
      </c>
      <c r="E82" s="930" t="n">
        <v>0</v>
      </c>
      <c r="F82" s="930" t="n">
        <v>0</v>
      </c>
      <c r="G82" s="930" t="n">
        <v>0</v>
      </c>
      <c r="H82" s="930" t="n">
        <v>0</v>
      </c>
      <c r="I82" s="930" t="n">
        <v>0</v>
      </c>
      <c r="J82" s="930" t="n">
        <v>0</v>
      </c>
      <c r="K82" s="930" t="n">
        <v>0</v>
      </c>
      <c r="L82" s="930" t="n">
        <v>0</v>
      </c>
      <c r="M82" s="930" t="n">
        <v>0</v>
      </c>
      <c r="N82" s="930" t="n">
        <v>0</v>
      </c>
      <c r="O82" s="930" t="n">
        <v>0</v>
      </c>
      <c r="P82" s="930" t="n">
        <v>0</v>
      </c>
      <c r="Q82" s="931" t="n">
        <f aca="false">($T$4*(SUM(E82:P82)))</f>
        <v>0</v>
      </c>
      <c r="R82" s="930" t="n">
        <v>0</v>
      </c>
      <c r="S82" s="930" t="n">
        <v>0</v>
      </c>
      <c r="T82" s="930" t="n">
        <v>0</v>
      </c>
      <c r="U82" s="930" t="n">
        <v>0</v>
      </c>
      <c r="V82" s="930" t="n">
        <v>0</v>
      </c>
      <c r="W82" s="930" t="n">
        <v>0</v>
      </c>
      <c r="X82" s="930" t="n">
        <v>0</v>
      </c>
      <c r="Y82" s="930" t="n">
        <v>0</v>
      </c>
      <c r="Z82" s="930" t="n">
        <v>0</v>
      </c>
      <c r="AA82" s="930" t="n">
        <v>0</v>
      </c>
      <c r="AB82" s="930" t="n">
        <v>0</v>
      </c>
      <c r="AC82" s="956"/>
      <c r="AD82" s="956"/>
      <c r="AE82" s="956"/>
      <c r="AF82" s="928"/>
      <c r="AG82" s="928"/>
      <c r="AH82" s="928"/>
      <c r="AI82" s="928"/>
      <c r="AJ82" s="928"/>
      <c r="AK82" s="928"/>
      <c r="AL82" s="928"/>
      <c r="AM82" s="928"/>
      <c r="AN82" s="928"/>
      <c r="AO82" s="928"/>
      <c r="AP82" s="928"/>
      <c r="AQ82" s="928"/>
      <c r="AR82" s="928"/>
      <c r="AS82" s="928"/>
      <c r="AT82" s="928"/>
      <c r="AU82" s="928"/>
      <c r="AV82" s="928"/>
      <c r="AW82" s="928"/>
      <c r="AX82" s="928"/>
      <c r="AY82" s="928"/>
      <c r="AZ82" s="928"/>
      <c r="BA82" s="928"/>
      <c r="BB82" s="928"/>
      <c r="BC82" s="928"/>
      <c r="BD82" s="928"/>
      <c r="BE82" s="928"/>
      <c r="BF82" s="928"/>
      <c r="BG82" s="928"/>
      <c r="BH82" s="928"/>
      <c r="BI82" s="928"/>
      <c r="BJ82" s="928"/>
      <c r="BK82" s="928"/>
      <c r="BL82" s="928"/>
      <c r="BM82" s="928"/>
      <c r="BN82" s="928"/>
      <c r="BO82" s="928"/>
      <c r="BP82" s="928"/>
      <c r="BQ82" s="928"/>
      <c r="BR82" s="928"/>
      <c r="BS82" s="928"/>
      <c r="BT82" s="928"/>
      <c r="BU82" s="928"/>
      <c r="BV82" s="928"/>
      <c r="BW82" s="928"/>
      <c r="BX82" s="928"/>
      <c r="BY82" s="928"/>
      <c r="BZ82" s="928"/>
      <c r="CA82" s="928"/>
      <c r="CB82" s="928"/>
      <c r="CC82" s="928"/>
      <c r="CD82" s="928"/>
      <c r="CE82" s="928"/>
      <c r="CF82" s="928"/>
      <c r="CG82" s="928"/>
      <c r="CH82" s="928"/>
      <c r="CI82" s="928"/>
      <c r="CJ82" s="928"/>
      <c r="CK82" s="928"/>
      <c r="CL82" s="928"/>
      <c r="CM82" s="928"/>
      <c r="CN82" s="928"/>
      <c r="CO82" s="928"/>
      <c r="CP82" s="928"/>
      <c r="CQ82" s="928"/>
      <c r="CR82" s="928"/>
      <c r="CS82" s="928"/>
      <c r="CT82" s="928"/>
      <c r="CU82" s="928"/>
      <c r="CV82" s="928"/>
      <c r="CW82" s="928"/>
      <c r="CX82" s="928"/>
      <c r="CY82" s="928"/>
      <c r="CZ82" s="928"/>
      <c r="DA82" s="928"/>
      <c r="DB82" s="928"/>
      <c r="DC82" s="928"/>
      <c r="DD82" s="928"/>
      <c r="DE82" s="928"/>
      <c r="DF82" s="928"/>
      <c r="DG82" s="928"/>
      <c r="DH82" s="928"/>
      <c r="DI82" s="928"/>
      <c r="DJ82" s="928"/>
      <c r="DK82" s="928"/>
      <c r="DL82" s="928"/>
      <c r="DM82" s="928"/>
      <c r="DN82" s="928"/>
      <c r="DO82" s="928"/>
      <c r="DP82" s="928"/>
      <c r="DQ82" s="928"/>
      <c r="DR82" s="928"/>
      <c r="DS82" s="928"/>
      <c r="DT82" s="928"/>
      <c r="DU82" s="928"/>
      <c r="DV82" s="928"/>
      <c r="DW82" s="928"/>
      <c r="DX82" s="928"/>
      <c r="DY82" s="928"/>
      <c r="DZ82" s="928"/>
      <c r="EA82" s="928"/>
      <c r="EB82" s="928"/>
      <c r="EC82" s="928"/>
      <c r="ED82" s="928"/>
      <c r="EE82" s="928"/>
      <c r="EF82" s="928"/>
      <c r="EG82" s="928"/>
      <c r="EH82" s="928"/>
      <c r="EI82" s="928"/>
      <c r="EJ82" s="928"/>
      <c r="EK82" s="928"/>
      <c r="EL82" s="928"/>
      <c r="EM82" s="928"/>
      <c r="EN82" s="928"/>
      <c r="EO82" s="928"/>
      <c r="EP82" s="928"/>
      <c r="EQ82" s="928"/>
      <c r="ER82" s="928"/>
      <c r="ES82" s="928"/>
      <c r="ET82" s="928"/>
      <c r="EU82" s="928"/>
      <c r="EV82" s="928"/>
      <c r="EW82" s="928"/>
      <c r="EX82" s="928"/>
      <c r="EY82" s="928"/>
      <c r="EZ82" s="928"/>
      <c r="FA82" s="928"/>
      <c r="FB82" s="928"/>
      <c r="FC82" s="928"/>
      <c r="FD82" s="928"/>
      <c r="FE82" s="928"/>
      <c r="FF82" s="928"/>
      <c r="FG82" s="928"/>
      <c r="FH82" s="928"/>
      <c r="FI82" s="928"/>
      <c r="FJ82" s="928"/>
      <c r="FK82" s="928"/>
      <c r="FL82" s="928"/>
      <c r="FM82" s="928"/>
      <c r="FN82" s="928"/>
      <c r="FO82" s="928"/>
      <c r="FP82" s="928"/>
      <c r="FQ82" s="928"/>
      <c r="FR82" s="928"/>
      <c r="FS82" s="928"/>
      <c r="FT82" s="928"/>
      <c r="FU82" s="928"/>
      <c r="FV82" s="928"/>
      <c r="FW82" s="928"/>
      <c r="FX82" s="928"/>
      <c r="FY82" s="928"/>
      <c r="FZ82" s="928"/>
      <c r="GA82" s="928"/>
      <c r="GB82" s="928"/>
      <c r="GC82" s="928"/>
      <c r="GD82" s="928"/>
      <c r="GE82" s="928"/>
      <c r="GF82" s="928"/>
      <c r="GG82" s="928"/>
      <c r="GH82" s="928"/>
      <c r="GI82" s="928"/>
      <c r="GJ82" s="928"/>
      <c r="GK82" s="928"/>
      <c r="GL82" s="928"/>
      <c r="GM82" s="928"/>
      <c r="GN82" s="928"/>
      <c r="GO82" s="928"/>
      <c r="GP82" s="928"/>
      <c r="GQ82" s="928"/>
      <c r="GR82" s="928"/>
      <c r="GS82" s="928"/>
      <c r="GT82" s="928"/>
      <c r="GU82" s="928"/>
      <c r="GV82" s="928"/>
      <c r="GW82" s="928"/>
      <c r="GX82" s="928"/>
      <c r="GY82" s="928"/>
      <c r="GZ82" s="928"/>
      <c r="HA82" s="928"/>
      <c r="HB82" s="928"/>
      <c r="HC82" s="928"/>
      <c r="HD82" s="928"/>
      <c r="HE82" s="928"/>
      <c r="HF82" s="928"/>
      <c r="HG82" s="928"/>
      <c r="HH82" s="928"/>
      <c r="HI82" s="928"/>
      <c r="HJ82" s="928"/>
      <c r="HK82" s="928"/>
      <c r="HL82" s="928"/>
      <c r="HM82" s="928"/>
      <c r="HN82" s="928"/>
      <c r="HO82" s="928"/>
      <c r="HP82" s="928"/>
      <c r="HQ82" s="928"/>
      <c r="HR82" s="928"/>
      <c r="HS82" s="928"/>
      <c r="HT82" s="928"/>
      <c r="HU82" s="928"/>
      <c r="HV82" s="928"/>
      <c r="HW82" s="928"/>
      <c r="HX82" s="928"/>
      <c r="HY82" s="928"/>
      <c r="HZ82" s="928"/>
      <c r="IA82" s="928"/>
    </row>
    <row r="83" s="929" customFormat="true" ht="39.75" hidden="false" customHeight="true" outlineLevel="0" collapsed="false">
      <c r="A83" s="956"/>
      <c r="B83" s="957"/>
      <c r="C83" s="957"/>
      <c r="D83" s="924" t="str">
        <f aca="false">B26</f>
        <v>Mesa 17</v>
      </c>
      <c r="E83" s="924" t="n">
        <v>0</v>
      </c>
      <c r="F83" s="924" t="n">
        <v>0</v>
      </c>
      <c r="G83" s="924" t="n">
        <v>0</v>
      </c>
      <c r="H83" s="924" t="n">
        <v>0</v>
      </c>
      <c r="I83" s="924" t="n">
        <v>0</v>
      </c>
      <c r="J83" s="924" t="n">
        <v>0</v>
      </c>
      <c r="K83" s="924" t="n">
        <v>0</v>
      </c>
      <c r="L83" s="924" t="n">
        <v>0</v>
      </c>
      <c r="M83" s="924" t="n">
        <v>0</v>
      </c>
      <c r="N83" s="924" t="n">
        <v>0</v>
      </c>
      <c r="O83" s="924" t="n">
        <v>0</v>
      </c>
      <c r="P83" s="924" t="n">
        <v>0</v>
      </c>
      <c r="Q83" s="925" t="n">
        <f aca="false">($T$4*(SUM(E83:P83)))</f>
        <v>0</v>
      </c>
      <c r="R83" s="924" t="n">
        <v>0</v>
      </c>
      <c r="S83" s="924" t="n">
        <v>0</v>
      </c>
      <c r="T83" s="924" t="n">
        <v>0</v>
      </c>
      <c r="U83" s="924" t="n">
        <v>0</v>
      </c>
      <c r="V83" s="924" t="n">
        <v>0</v>
      </c>
      <c r="W83" s="924" t="n">
        <v>0</v>
      </c>
      <c r="X83" s="924" t="n">
        <v>0</v>
      </c>
      <c r="Y83" s="924" t="n">
        <v>0</v>
      </c>
      <c r="Z83" s="924" t="n">
        <v>0</v>
      </c>
      <c r="AA83" s="924" t="n">
        <v>0</v>
      </c>
      <c r="AB83" s="924" t="n">
        <v>0</v>
      </c>
      <c r="AC83" s="956"/>
      <c r="AD83" s="956"/>
      <c r="AE83" s="956"/>
      <c r="AF83" s="928"/>
      <c r="AG83" s="928"/>
      <c r="AH83" s="928"/>
      <c r="AI83" s="928"/>
      <c r="AJ83" s="928"/>
      <c r="AK83" s="928"/>
      <c r="AL83" s="928"/>
      <c r="AM83" s="928"/>
      <c r="AN83" s="928"/>
      <c r="AO83" s="928"/>
      <c r="AP83" s="928"/>
      <c r="AQ83" s="928"/>
      <c r="AR83" s="928"/>
      <c r="AS83" s="928"/>
      <c r="AT83" s="928"/>
      <c r="AU83" s="928"/>
      <c r="AV83" s="928"/>
      <c r="AW83" s="928"/>
      <c r="AX83" s="928"/>
      <c r="AY83" s="928"/>
      <c r="AZ83" s="928"/>
      <c r="BA83" s="928"/>
      <c r="BB83" s="928"/>
      <c r="BC83" s="928"/>
      <c r="BD83" s="928"/>
      <c r="BE83" s="928"/>
      <c r="BF83" s="928"/>
      <c r="BG83" s="928"/>
      <c r="BH83" s="928"/>
      <c r="BI83" s="928"/>
      <c r="BJ83" s="928"/>
      <c r="BK83" s="928"/>
      <c r="BL83" s="928"/>
      <c r="BM83" s="928"/>
      <c r="BN83" s="928"/>
      <c r="BO83" s="928"/>
      <c r="BP83" s="928"/>
      <c r="BQ83" s="928"/>
      <c r="BR83" s="928"/>
      <c r="BS83" s="928"/>
      <c r="BT83" s="928"/>
      <c r="BU83" s="928"/>
      <c r="BV83" s="928"/>
      <c r="BW83" s="928"/>
      <c r="BX83" s="928"/>
      <c r="BY83" s="928"/>
      <c r="BZ83" s="928"/>
      <c r="CA83" s="928"/>
      <c r="CB83" s="928"/>
      <c r="CC83" s="928"/>
      <c r="CD83" s="928"/>
      <c r="CE83" s="928"/>
      <c r="CF83" s="928"/>
      <c r="CG83" s="928"/>
      <c r="CH83" s="928"/>
      <c r="CI83" s="928"/>
      <c r="CJ83" s="928"/>
      <c r="CK83" s="928"/>
      <c r="CL83" s="928"/>
      <c r="CM83" s="928"/>
      <c r="CN83" s="928"/>
      <c r="CO83" s="928"/>
      <c r="CP83" s="928"/>
      <c r="CQ83" s="928"/>
      <c r="CR83" s="928"/>
      <c r="CS83" s="928"/>
      <c r="CT83" s="928"/>
      <c r="CU83" s="928"/>
      <c r="CV83" s="928"/>
      <c r="CW83" s="928"/>
      <c r="CX83" s="928"/>
      <c r="CY83" s="928"/>
      <c r="CZ83" s="928"/>
      <c r="DA83" s="928"/>
      <c r="DB83" s="928"/>
      <c r="DC83" s="928"/>
      <c r="DD83" s="928"/>
      <c r="DE83" s="928"/>
      <c r="DF83" s="928"/>
      <c r="DG83" s="928"/>
      <c r="DH83" s="928"/>
      <c r="DI83" s="928"/>
      <c r="DJ83" s="928"/>
      <c r="DK83" s="928"/>
      <c r="DL83" s="928"/>
      <c r="DM83" s="928"/>
      <c r="DN83" s="928"/>
      <c r="DO83" s="928"/>
      <c r="DP83" s="928"/>
      <c r="DQ83" s="928"/>
      <c r="DR83" s="928"/>
      <c r="DS83" s="928"/>
      <c r="DT83" s="928"/>
      <c r="DU83" s="928"/>
      <c r="DV83" s="928"/>
      <c r="DW83" s="928"/>
      <c r="DX83" s="928"/>
      <c r="DY83" s="928"/>
      <c r="DZ83" s="928"/>
      <c r="EA83" s="928"/>
      <c r="EB83" s="928"/>
      <c r="EC83" s="928"/>
      <c r="ED83" s="928"/>
      <c r="EE83" s="928"/>
      <c r="EF83" s="928"/>
      <c r="EG83" s="928"/>
      <c r="EH83" s="928"/>
      <c r="EI83" s="928"/>
      <c r="EJ83" s="928"/>
      <c r="EK83" s="928"/>
      <c r="EL83" s="928"/>
      <c r="EM83" s="928"/>
      <c r="EN83" s="928"/>
      <c r="EO83" s="928"/>
      <c r="EP83" s="928"/>
      <c r="EQ83" s="928"/>
      <c r="ER83" s="928"/>
      <c r="ES83" s="928"/>
      <c r="ET83" s="928"/>
      <c r="EU83" s="928"/>
      <c r="EV83" s="928"/>
      <c r="EW83" s="928"/>
      <c r="EX83" s="928"/>
      <c r="EY83" s="928"/>
      <c r="EZ83" s="928"/>
      <c r="FA83" s="928"/>
      <c r="FB83" s="928"/>
      <c r="FC83" s="928"/>
      <c r="FD83" s="928"/>
      <c r="FE83" s="928"/>
      <c r="FF83" s="928"/>
      <c r="FG83" s="928"/>
      <c r="FH83" s="928"/>
      <c r="FI83" s="928"/>
      <c r="FJ83" s="928"/>
      <c r="FK83" s="928"/>
      <c r="FL83" s="928"/>
      <c r="FM83" s="928"/>
      <c r="FN83" s="928"/>
      <c r="FO83" s="928"/>
      <c r="FP83" s="928"/>
      <c r="FQ83" s="928"/>
      <c r="FR83" s="928"/>
      <c r="FS83" s="928"/>
      <c r="FT83" s="928"/>
      <c r="FU83" s="928"/>
      <c r="FV83" s="928"/>
      <c r="FW83" s="928"/>
      <c r="FX83" s="928"/>
      <c r="FY83" s="928"/>
      <c r="FZ83" s="928"/>
      <c r="GA83" s="928"/>
      <c r="GB83" s="928"/>
      <c r="GC83" s="928"/>
      <c r="GD83" s="928"/>
      <c r="GE83" s="928"/>
      <c r="GF83" s="928"/>
      <c r="GG83" s="928"/>
      <c r="GH83" s="928"/>
      <c r="GI83" s="928"/>
      <c r="GJ83" s="928"/>
      <c r="GK83" s="928"/>
      <c r="GL83" s="928"/>
      <c r="GM83" s="928"/>
      <c r="GN83" s="928"/>
      <c r="GO83" s="928"/>
      <c r="GP83" s="928"/>
      <c r="GQ83" s="928"/>
      <c r="GR83" s="928"/>
      <c r="GS83" s="928"/>
      <c r="GT83" s="928"/>
      <c r="GU83" s="928"/>
      <c r="GV83" s="928"/>
      <c r="GW83" s="928"/>
      <c r="GX83" s="928"/>
      <c r="GY83" s="928"/>
      <c r="GZ83" s="928"/>
      <c r="HA83" s="928"/>
      <c r="HB83" s="928"/>
      <c r="HC83" s="928"/>
      <c r="HD83" s="928"/>
      <c r="HE83" s="928"/>
      <c r="HF83" s="928"/>
      <c r="HG83" s="928"/>
      <c r="HH83" s="928"/>
      <c r="HI83" s="928"/>
      <c r="HJ83" s="928"/>
      <c r="HK83" s="928"/>
      <c r="HL83" s="928"/>
      <c r="HM83" s="928"/>
      <c r="HN83" s="928"/>
      <c r="HO83" s="928"/>
      <c r="HP83" s="928"/>
      <c r="HQ83" s="928"/>
      <c r="HR83" s="928"/>
      <c r="HS83" s="928"/>
      <c r="HT83" s="928"/>
      <c r="HU83" s="928"/>
      <c r="HV83" s="928"/>
      <c r="HW83" s="928"/>
      <c r="HX83" s="928"/>
      <c r="HY83" s="928"/>
      <c r="HZ83" s="928"/>
      <c r="IA83" s="928"/>
    </row>
    <row r="84" s="929" customFormat="true" ht="39.75" hidden="false" customHeight="true" outlineLevel="0" collapsed="false">
      <c r="A84" s="956"/>
      <c r="B84" s="957"/>
      <c r="C84" s="957"/>
      <c r="D84" s="930" t="str">
        <f aca="false">B27</f>
        <v>Mesa 18</v>
      </c>
      <c r="E84" s="930" t="n">
        <v>0</v>
      </c>
      <c r="F84" s="930" t="n">
        <v>0</v>
      </c>
      <c r="G84" s="930" t="n">
        <v>0</v>
      </c>
      <c r="H84" s="930" t="n">
        <v>0</v>
      </c>
      <c r="I84" s="930" t="n">
        <v>0</v>
      </c>
      <c r="J84" s="930" t="n">
        <v>0</v>
      </c>
      <c r="K84" s="930" t="n">
        <v>0</v>
      </c>
      <c r="L84" s="930" t="n">
        <v>0</v>
      </c>
      <c r="M84" s="930" t="n">
        <v>0</v>
      </c>
      <c r="N84" s="930" t="n">
        <v>0</v>
      </c>
      <c r="O84" s="930" t="n">
        <v>0</v>
      </c>
      <c r="P84" s="930" t="n">
        <v>0</v>
      </c>
      <c r="Q84" s="931" t="n">
        <f aca="false">($T$4*(SUM(E84:P84)))</f>
        <v>0</v>
      </c>
      <c r="R84" s="930" t="n">
        <v>0</v>
      </c>
      <c r="S84" s="930" t="n">
        <v>0</v>
      </c>
      <c r="T84" s="930" t="n">
        <v>0</v>
      </c>
      <c r="U84" s="930" t="n">
        <v>0</v>
      </c>
      <c r="V84" s="930" t="n">
        <v>0</v>
      </c>
      <c r="W84" s="930" t="n">
        <v>0</v>
      </c>
      <c r="X84" s="930" t="n">
        <v>0</v>
      </c>
      <c r="Y84" s="930" t="n">
        <v>0</v>
      </c>
      <c r="Z84" s="930" t="n">
        <v>0</v>
      </c>
      <c r="AA84" s="930" t="n">
        <v>0</v>
      </c>
      <c r="AB84" s="930" t="n">
        <v>0</v>
      </c>
      <c r="AC84" s="956"/>
      <c r="AD84" s="956"/>
      <c r="AE84" s="956"/>
      <c r="AF84" s="928"/>
      <c r="AG84" s="928"/>
      <c r="AH84" s="928"/>
      <c r="AI84" s="928"/>
      <c r="AJ84" s="928"/>
      <c r="AK84" s="928"/>
      <c r="AL84" s="928"/>
      <c r="AM84" s="928"/>
      <c r="AN84" s="928"/>
      <c r="AO84" s="928"/>
      <c r="AP84" s="928"/>
      <c r="AQ84" s="928"/>
      <c r="AR84" s="928"/>
      <c r="AS84" s="928"/>
      <c r="AT84" s="928"/>
      <c r="AU84" s="928"/>
      <c r="AV84" s="928"/>
      <c r="AW84" s="928"/>
      <c r="AX84" s="928"/>
      <c r="AY84" s="928"/>
      <c r="AZ84" s="928"/>
      <c r="BA84" s="928"/>
      <c r="BB84" s="928"/>
      <c r="BC84" s="928"/>
      <c r="BD84" s="928"/>
      <c r="BE84" s="928"/>
      <c r="BF84" s="928"/>
      <c r="BG84" s="928"/>
      <c r="BH84" s="928"/>
      <c r="BI84" s="928"/>
      <c r="BJ84" s="928"/>
      <c r="BK84" s="928"/>
      <c r="BL84" s="928"/>
      <c r="BM84" s="928"/>
      <c r="BN84" s="928"/>
      <c r="BO84" s="928"/>
      <c r="BP84" s="928"/>
      <c r="BQ84" s="928"/>
      <c r="BR84" s="928"/>
      <c r="BS84" s="928"/>
      <c r="BT84" s="928"/>
      <c r="BU84" s="928"/>
      <c r="BV84" s="928"/>
      <c r="BW84" s="928"/>
      <c r="BX84" s="928"/>
      <c r="BY84" s="928"/>
      <c r="BZ84" s="928"/>
      <c r="CA84" s="928"/>
      <c r="CB84" s="928"/>
      <c r="CC84" s="928"/>
      <c r="CD84" s="928"/>
      <c r="CE84" s="928"/>
      <c r="CF84" s="928"/>
      <c r="CG84" s="928"/>
      <c r="CH84" s="928"/>
      <c r="CI84" s="928"/>
      <c r="CJ84" s="928"/>
      <c r="CK84" s="928"/>
      <c r="CL84" s="928"/>
      <c r="CM84" s="928"/>
      <c r="CN84" s="928"/>
      <c r="CO84" s="928"/>
      <c r="CP84" s="928"/>
      <c r="CQ84" s="928"/>
      <c r="CR84" s="928"/>
      <c r="CS84" s="928"/>
      <c r="CT84" s="928"/>
      <c r="CU84" s="928"/>
      <c r="CV84" s="928"/>
      <c r="CW84" s="928"/>
      <c r="CX84" s="928"/>
      <c r="CY84" s="928"/>
      <c r="CZ84" s="928"/>
      <c r="DA84" s="928"/>
      <c r="DB84" s="928"/>
      <c r="DC84" s="928"/>
      <c r="DD84" s="928"/>
      <c r="DE84" s="928"/>
      <c r="DF84" s="928"/>
      <c r="DG84" s="928"/>
      <c r="DH84" s="928"/>
      <c r="DI84" s="928"/>
      <c r="DJ84" s="928"/>
      <c r="DK84" s="928"/>
      <c r="DL84" s="928"/>
      <c r="DM84" s="928"/>
      <c r="DN84" s="928"/>
      <c r="DO84" s="928"/>
      <c r="DP84" s="928"/>
      <c r="DQ84" s="928"/>
      <c r="DR84" s="928"/>
      <c r="DS84" s="928"/>
      <c r="DT84" s="928"/>
      <c r="DU84" s="928"/>
      <c r="DV84" s="928"/>
      <c r="DW84" s="928"/>
      <c r="DX84" s="928"/>
      <c r="DY84" s="928"/>
      <c r="DZ84" s="928"/>
      <c r="EA84" s="928"/>
      <c r="EB84" s="928"/>
      <c r="EC84" s="928"/>
      <c r="ED84" s="928"/>
      <c r="EE84" s="928"/>
      <c r="EF84" s="928"/>
      <c r="EG84" s="928"/>
      <c r="EH84" s="928"/>
      <c r="EI84" s="928"/>
      <c r="EJ84" s="928"/>
      <c r="EK84" s="928"/>
      <c r="EL84" s="928"/>
      <c r="EM84" s="928"/>
      <c r="EN84" s="928"/>
      <c r="EO84" s="928"/>
      <c r="EP84" s="928"/>
      <c r="EQ84" s="928"/>
      <c r="ER84" s="928"/>
      <c r="ES84" s="928"/>
      <c r="ET84" s="928"/>
      <c r="EU84" s="928"/>
      <c r="EV84" s="928"/>
      <c r="EW84" s="928"/>
      <c r="EX84" s="928"/>
      <c r="EY84" s="928"/>
      <c r="EZ84" s="928"/>
      <c r="FA84" s="928"/>
      <c r="FB84" s="928"/>
      <c r="FC84" s="928"/>
      <c r="FD84" s="928"/>
      <c r="FE84" s="928"/>
      <c r="FF84" s="928"/>
      <c r="FG84" s="928"/>
      <c r="FH84" s="928"/>
      <c r="FI84" s="928"/>
      <c r="FJ84" s="928"/>
      <c r="FK84" s="928"/>
      <c r="FL84" s="928"/>
      <c r="FM84" s="928"/>
      <c r="FN84" s="928"/>
      <c r="FO84" s="928"/>
      <c r="FP84" s="928"/>
      <c r="FQ84" s="928"/>
      <c r="FR84" s="928"/>
      <c r="FS84" s="928"/>
      <c r="FT84" s="928"/>
      <c r="FU84" s="928"/>
      <c r="FV84" s="928"/>
      <c r="FW84" s="928"/>
      <c r="FX84" s="928"/>
      <c r="FY84" s="928"/>
      <c r="FZ84" s="928"/>
      <c r="GA84" s="928"/>
      <c r="GB84" s="928"/>
      <c r="GC84" s="928"/>
      <c r="GD84" s="928"/>
      <c r="GE84" s="928"/>
      <c r="GF84" s="928"/>
      <c r="GG84" s="928"/>
      <c r="GH84" s="928"/>
      <c r="GI84" s="928"/>
      <c r="GJ84" s="928"/>
      <c r="GK84" s="928"/>
      <c r="GL84" s="928"/>
      <c r="GM84" s="928"/>
      <c r="GN84" s="928"/>
      <c r="GO84" s="928"/>
      <c r="GP84" s="928"/>
      <c r="GQ84" s="928"/>
      <c r="GR84" s="928"/>
      <c r="GS84" s="928"/>
      <c r="GT84" s="928"/>
      <c r="GU84" s="928"/>
      <c r="GV84" s="928"/>
      <c r="GW84" s="928"/>
      <c r="GX84" s="928"/>
      <c r="GY84" s="928"/>
      <c r="GZ84" s="928"/>
      <c r="HA84" s="928"/>
      <c r="HB84" s="928"/>
      <c r="HC84" s="928"/>
      <c r="HD84" s="928"/>
      <c r="HE84" s="928"/>
      <c r="HF84" s="928"/>
      <c r="HG84" s="928"/>
      <c r="HH84" s="928"/>
      <c r="HI84" s="928"/>
      <c r="HJ84" s="928"/>
      <c r="HK84" s="928"/>
      <c r="HL84" s="928"/>
      <c r="HM84" s="928"/>
      <c r="HN84" s="928"/>
      <c r="HO84" s="928"/>
      <c r="HP84" s="928"/>
      <c r="HQ84" s="928"/>
      <c r="HR84" s="928"/>
      <c r="HS84" s="928"/>
      <c r="HT84" s="928"/>
      <c r="HU84" s="928"/>
      <c r="HV84" s="928"/>
      <c r="HW84" s="928"/>
      <c r="HX84" s="928"/>
      <c r="HY84" s="928"/>
      <c r="HZ84" s="928"/>
      <c r="IA84" s="928"/>
    </row>
    <row r="85" s="929" customFormat="true" ht="39.75" hidden="false" customHeight="true" outlineLevel="0" collapsed="false">
      <c r="A85" s="956"/>
      <c r="B85" s="957"/>
      <c r="C85" s="957"/>
      <c r="D85" s="924" t="str">
        <f aca="false">B28</f>
        <v>Mesa 19</v>
      </c>
      <c r="E85" s="924" t="n">
        <v>0</v>
      </c>
      <c r="F85" s="924" t="n">
        <v>0</v>
      </c>
      <c r="G85" s="924" t="n">
        <v>0</v>
      </c>
      <c r="H85" s="924" t="n">
        <v>0</v>
      </c>
      <c r="I85" s="924" t="n">
        <v>0</v>
      </c>
      <c r="J85" s="924" t="n">
        <v>0</v>
      </c>
      <c r="K85" s="924" t="n">
        <v>0</v>
      </c>
      <c r="L85" s="924" t="n">
        <v>0</v>
      </c>
      <c r="M85" s="924" t="n">
        <v>0</v>
      </c>
      <c r="N85" s="924" t="n">
        <v>0</v>
      </c>
      <c r="O85" s="924" t="n">
        <v>0</v>
      </c>
      <c r="P85" s="924" t="n">
        <v>0</v>
      </c>
      <c r="Q85" s="925" t="n">
        <f aca="false">($T$4*(SUM(E85:P85)))</f>
        <v>0</v>
      </c>
      <c r="R85" s="924" t="n">
        <v>0</v>
      </c>
      <c r="S85" s="924" t="n">
        <v>0</v>
      </c>
      <c r="T85" s="924" t="n">
        <v>0</v>
      </c>
      <c r="U85" s="924" t="n">
        <v>0</v>
      </c>
      <c r="V85" s="924" t="n">
        <v>0</v>
      </c>
      <c r="W85" s="924" t="n">
        <v>0</v>
      </c>
      <c r="X85" s="924" t="n">
        <v>0</v>
      </c>
      <c r="Y85" s="924" t="n">
        <v>0</v>
      </c>
      <c r="Z85" s="924" t="n">
        <v>0</v>
      </c>
      <c r="AA85" s="924" t="n">
        <v>0</v>
      </c>
      <c r="AB85" s="924" t="n">
        <v>0</v>
      </c>
      <c r="AC85" s="956"/>
      <c r="AD85" s="956"/>
      <c r="AE85" s="956"/>
      <c r="AF85" s="928"/>
      <c r="AG85" s="928"/>
      <c r="AH85" s="928"/>
      <c r="AI85" s="928"/>
      <c r="AJ85" s="928"/>
      <c r="AK85" s="928"/>
      <c r="AL85" s="928"/>
      <c r="AM85" s="928"/>
      <c r="AN85" s="928"/>
      <c r="AO85" s="928"/>
      <c r="AP85" s="928"/>
      <c r="AQ85" s="928"/>
      <c r="AR85" s="928"/>
      <c r="AS85" s="928"/>
      <c r="AT85" s="928"/>
      <c r="AU85" s="928"/>
      <c r="AV85" s="928"/>
      <c r="AW85" s="928"/>
      <c r="AX85" s="928"/>
      <c r="AY85" s="928"/>
      <c r="AZ85" s="928"/>
      <c r="BA85" s="928"/>
      <c r="BB85" s="928"/>
      <c r="BC85" s="928"/>
      <c r="BD85" s="928"/>
      <c r="BE85" s="928"/>
      <c r="BF85" s="928"/>
      <c r="BG85" s="928"/>
      <c r="BH85" s="928"/>
      <c r="BI85" s="928"/>
      <c r="BJ85" s="928"/>
      <c r="BK85" s="928"/>
      <c r="BL85" s="928"/>
      <c r="BM85" s="928"/>
      <c r="BN85" s="928"/>
      <c r="BO85" s="928"/>
      <c r="BP85" s="928"/>
      <c r="BQ85" s="928"/>
      <c r="BR85" s="928"/>
      <c r="BS85" s="928"/>
      <c r="BT85" s="928"/>
      <c r="BU85" s="928"/>
      <c r="BV85" s="928"/>
      <c r="BW85" s="928"/>
      <c r="BX85" s="928"/>
      <c r="BY85" s="928"/>
      <c r="BZ85" s="928"/>
      <c r="CA85" s="928"/>
      <c r="CB85" s="928"/>
      <c r="CC85" s="928"/>
      <c r="CD85" s="928"/>
      <c r="CE85" s="928"/>
      <c r="CF85" s="928"/>
      <c r="CG85" s="928"/>
      <c r="CH85" s="928"/>
      <c r="CI85" s="928"/>
      <c r="CJ85" s="928"/>
      <c r="CK85" s="928"/>
      <c r="CL85" s="928"/>
      <c r="CM85" s="928"/>
      <c r="CN85" s="928"/>
      <c r="CO85" s="928"/>
      <c r="CP85" s="928"/>
      <c r="CQ85" s="928"/>
      <c r="CR85" s="928"/>
      <c r="CS85" s="928"/>
      <c r="CT85" s="928"/>
      <c r="CU85" s="928"/>
      <c r="CV85" s="928"/>
      <c r="CW85" s="928"/>
      <c r="CX85" s="928"/>
      <c r="CY85" s="928"/>
      <c r="CZ85" s="928"/>
      <c r="DA85" s="928"/>
      <c r="DB85" s="928"/>
      <c r="DC85" s="928"/>
      <c r="DD85" s="928"/>
      <c r="DE85" s="928"/>
      <c r="DF85" s="928"/>
      <c r="DG85" s="928"/>
      <c r="DH85" s="928"/>
      <c r="DI85" s="928"/>
      <c r="DJ85" s="928"/>
      <c r="DK85" s="928"/>
      <c r="DL85" s="928"/>
      <c r="DM85" s="928"/>
      <c r="DN85" s="928"/>
      <c r="DO85" s="928"/>
      <c r="DP85" s="928"/>
      <c r="DQ85" s="928"/>
      <c r="DR85" s="928"/>
      <c r="DS85" s="928"/>
      <c r="DT85" s="928"/>
      <c r="DU85" s="928"/>
      <c r="DV85" s="928"/>
      <c r="DW85" s="928"/>
      <c r="DX85" s="928"/>
      <c r="DY85" s="928"/>
      <c r="DZ85" s="928"/>
      <c r="EA85" s="928"/>
      <c r="EB85" s="928"/>
      <c r="EC85" s="928"/>
      <c r="ED85" s="928"/>
      <c r="EE85" s="928"/>
      <c r="EF85" s="928"/>
      <c r="EG85" s="928"/>
      <c r="EH85" s="928"/>
      <c r="EI85" s="928"/>
      <c r="EJ85" s="928"/>
      <c r="EK85" s="928"/>
      <c r="EL85" s="928"/>
      <c r="EM85" s="928"/>
      <c r="EN85" s="928"/>
      <c r="EO85" s="928"/>
      <c r="EP85" s="928"/>
      <c r="EQ85" s="928"/>
      <c r="ER85" s="928"/>
      <c r="ES85" s="928"/>
      <c r="ET85" s="928"/>
      <c r="EU85" s="928"/>
      <c r="EV85" s="928"/>
      <c r="EW85" s="928"/>
      <c r="EX85" s="928"/>
      <c r="EY85" s="928"/>
      <c r="EZ85" s="928"/>
      <c r="FA85" s="928"/>
      <c r="FB85" s="928"/>
      <c r="FC85" s="928"/>
      <c r="FD85" s="928"/>
      <c r="FE85" s="928"/>
      <c r="FF85" s="928"/>
      <c r="FG85" s="928"/>
      <c r="FH85" s="928"/>
      <c r="FI85" s="928"/>
      <c r="FJ85" s="928"/>
      <c r="FK85" s="928"/>
      <c r="FL85" s="928"/>
      <c r="FM85" s="928"/>
      <c r="FN85" s="928"/>
      <c r="FO85" s="928"/>
      <c r="FP85" s="928"/>
      <c r="FQ85" s="928"/>
      <c r="FR85" s="928"/>
      <c r="FS85" s="928"/>
      <c r="FT85" s="928"/>
      <c r="FU85" s="928"/>
      <c r="FV85" s="928"/>
      <c r="FW85" s="928"/>
      <c r="FX85" s="928"/>
      <c r="FY85" s="928"/>
      <c r="FZ85" s="928"/>
      <c r="GA85" s="928"/>
      <c r="GB85" s="928"/>
      <c r="GC85" s="928"/>
      <c r="GD85" s="928"/>
      <c r="GE85" s="928"/>
      <c r="GF85" s="928"/>
      <c r="GG85" s="928"/>
      <c r="GH85" s="928"/>
      <c r="GI85" s="928"/>
      <c r="GJ85" s="928"/>
      <c r="GK85" s="928"/>
      <c r="GL85" s="928"/>
      <c r="GM85" s="928"/>
      <c r="GN85" s="928"/>
      <c r="GO85" s="928"/>
      <c r="GP85" s="928"/>
      <c r="GQ85" s="928"/>
      <c r="GR85" s="928"/>
      <c r="GS85" s="928"/>
      <c r="GT85" s="928"/>
      <c r="GU85" s="928"/>
      <c r="GV85" s="928"/>
      <c r="GW85" s="928"/>
      <c r="GX85" s="928"/>
      <c r="GY85" s="928"/>
      <c r="GZ85" s="928"/>
      <c r="HA85" s="928"/>
      <c r="HB85" s="928"/>
      <c r="HC85" s="928"/>
      <c r="HD85" s="928"/>
      <c r="HE85" s="928"/>
      <c r="HF85" s="928"/>
      <c r="HG85" s="928"/>
      <c r="HH85" s="928"/>
      <c r="HI85" s="928"/>
      <c r="HJ85" s="928"/>
      <c r="HK85" s="928"/>
      <c r="HL85" s="928"/>
      <c r="HM85" s="928"/>
      <c r="HN85" s="928"/>
      <c r="HO85" s="928"/>
      <c r="HP85" s="928"/>
      <c r="HQ85" s="928"/>
      <c r="HR85" s="928"/>
      <c r="HS85" s="928"/>
      <c r="HT85" s="928"/>
      <c r="HU85" s="928"/>
      <c r="HV85" s="928"/>
      <c r="HW85" s="928"/>
      <c r="HX85" s="928"/>
      <c r="HY85" s="928"/>
      <c r="HZ85" s="928"/>
      <c r="IA85" s="928"/>
    </row>
    <row r="86" s="929" customFormat="true" ht="39.75" hidden="false" customHeight="true" outlineLevel="0" collapsed="false">
      <c r="A86" s="956"/>
      <c r="B86" s="957"/>
      <c r="C86" s="957"/>
      <c r="D86" s="930" t="str">
        <f aca="false">B29</f>
        <v>Mesa 20</v>
      </c>
      <c r="E86" s="930" t="n">
        <v>0</v>
      </c>
      <c r="F86" s="930" t="n">
        <v>0</v>
      </c>
      <c r="G86" s="930" t="n">
        <v>0</v>
      </c>
      <c r="H86" s="930" t="n">
        <v>0</v>
      </c>
      <c r="I86" s="930" t="n">
        <v>0</v>
      </c>
      <c r="J86" s="930" t="n">
        <v>0</v>
      </c>
      <c r="K86" s="930" t="n">
        <v>0</v>
      </c>
      <c r="L86" s="930" t="n">
        <v>0</v>
      </c>
      <c r="M86" s="930" t="n">
        <v>0</v>
      </c>
      <c r="N86" s="930" t="n">
        <v>0</v>
      </c>
      <c r="O86" s="930" t="n">
        <v>0</v>
      </c>
      <c r="P86" s="930" t="n">
        <v>0</v>
      </c>
      <c r="Q86" s="931" t="n">
        <f aca="false">($T$4*(SUM(E86:P86)))</f>
        <v>0</v>
      </c>
      <c r="R86" s="930" t="n">
        <v>0</v>
      </c>
      <c r="S86" s="930" t="n">
        <v>0</v>
      </c>
      <c r="T86" s="930" t="n">
        <v>0</v>
      </c>
      <c r="U86" s="930" t="n">
        <v>0</v>
      </c>
      <c r="V86" s="930" t="n">
        <v>0</v>
      </c>
      <c r="W86" s="930" t="n">
        <v>0</v>
      </c>
      <c r="X86" s="930" t="n">
        <v>0</v>
      </c>
      <c r="Y86" s="930" t="n">
        <v>0</v>
      </c>
      <c r="Z86" s="930" t="n">
        <v>0</v>
      </c>
      <c r="AA86" s="930" t="n">
        <v>0</v>
      </c>
      <c r="AB86" s="930" t="n">
        <v>0</v>
      </c>
      <c r="AC86" s="956"/>
      <c r="AD86" s="956"/>
      <c r="AE86" s="956"/>
      <c r="AF86" s="928"/>
      <c r="AG86" s="928"/>
      <c r="AH86" s="928"/>
      <c r="AI86" s="928"/>
      <c r="AJ86" s="928"/>
      <c r="AK86" s="928"/>
      <c r="AL86" s="928"/>
      <c r="AM86" s="928"/>
      <c r="AN86" s="928"/>
      <c r="AO86" s="928"/>
      <c r="AP86" s="928"/>
      <c r="AQ86" s="928"/>
      <c r="AR86" s="928"/>
      <c r="AS86" s="928"/>
      <c r="AT86" s="928"/>
      <c r="AU86" s="928"/>
      <c r="AV86" s="928"/>
      <c r="AW86" s="928"/>
      <c r="AX86" s="928"/>
      <c r="AY86" s="928"/>
      <c r="AZ86" s="928"/>
      <c r="BA86" s="928"/>
      <c r="BB86" s="928"/>
      <c r="BC86" s="928"/>
      <c r="BD86" s="928"/>
      <c r="BE86" s="928"/>
      <c r="BF86" s="928"/>
      <c r="BG86" s="928"/>
      <c r="BH86" s="928"/>
      <c r="BI86" s="928"/>
      <c r="BJ86" s="928"/>
      <c r="BK86" s="928"/>
      <c r="BL86" s="928"/>
      <c r="BM86" s="928"/>
      <c r="BN86" s="928"/>
      <c r="BO86" s="928"/>
      <c r="BP86" s="928"/>
      <c r="BQ86" s="928"/>
      <c r="BR86" s="928"/>
      <c r="BS86" s="928"/>
      <c r="BT86" s="928"/>
      <c r="BU86" s="928"/>
      <c r="BV86" s="928"/>
      <c r="BW86" s="928"/>
      <c r="BX86" s="928"/>
      <c r="BY86" s="928"/>
      <c r="BZ86" s="928"/>
      <c r="CA86" s="928"/>
      <c r="CB86" s="928"/>
      <c r="CC86" s="928"/>
      <c r="CD86" s="928"/>
      <c r="CE86" s="928"/>
      <c r="CF86" s="928"/>
      <c r="CG86" s="928"/>
      <c r="CH86" s="928"/>
      <c r="CI86" s="928"/>
      <c r="CJ86" s="928"/>
      <c r="CK86" s="928"/>
      <c r="CL86" s="928"/>
      <c r="CM86" s="928"/>
      <c r="CN86" s="928"/>
      <c r="CO86" s="928"/>
      <c r="CP86" s="928"/>
      <c r="CQ86" s="928"/>
      <c r="CR86" s="928"/>
      <c r="CS86" s="928"/>
      <c r="CT86" s="928"/>
      <c r="CU86" s="928"/>
      <c r="CV86" s="928"/>
      <c r="CW86" s="928"/>
      <c r="CX86" s="928"/>
      <c r="CY86" s="928"/>
      <c r="CZ86" s="928"/>
      <c r="DA86" s="928"/>
      <c r="DB86" s="928"/>
      <c r="DC86" s="928"/>
      <c r="DD86" s="928"/>
      <c r="DE86" s="928"/>
      <c r="DF86" s="928"/>
      <c r="DG86" s="928"/>
      <c r="DH86" s="928"/>
      <c r="DI86" s="928"/>
      <c r="DJ86" s="928"/>
      <c r="DK86" s="928"/>
      <c r="DL86" s="928"/>
      <c r="DM86" s="928"/>
      <c r="DN86" s="928"/>
      <c r="DO86" s="928"/>
      <c r="DP86" s="928"/>
      <c r="DQ86" s="928"/>
      <c r="DR86" s="928"/>
      <c r="DS86" s="928"/>
      <c r="DT86" s="928"/>
      <c r="DU86" s="928"/>
      <c r="DV86" s="928"/>
      <c r="DW86" s="928"/>
      <c r="DX86" s="928"/>
      <c r="DY86" s="928"/>
      <c r="DZ86" s="928"/>
      <c r="EA86" s="928"/>
      <c r="EB86" s="928"/>
      <c r="EC86" s="928"/>
      <c r="ED86" s="928"/>
      <c r="EE86" s="928"/>
      <c r="EF86" s="928"/>
      <c r="EG86" s="928"/>
      <c r="EH86" s="928"/>
      <c r="EI86" s="928"/>
      <c r="EJ86" s="928"/>
      <c r="EK86" s="928"/>
      <c r="EL86" s="928"/>
      <c r="EM86" s="928"/>
      <c r="EN86" s="928"/>
      <c r="EO86" s="928"/>
      <c r="EP86" s="928"/>
      <c r="EQ86" s="928"/>
      <c r="ER86" s="928"/>
      <c r="ES86" s="928"/>
      <c r="ET86" s="928"/>
      <c r="EU86" s="928"/>
      <c r="EV86" s="928"/>
      <c r="EW86" s="928"/>
      <c r="EX86" s="928"/>
      <c r="EY86" s="928"/>
      <c r="EZ86" s="928"/>
      <c r="FA86" s="928"/>
      <c r="FB86" s="928"/>
      <c r="FC86" s="928"/>
      <c r="FD86" s="928"/>
      <c r="FE86" s="928"/>
      <c r="FF86" s="928"/>
      <c r="FG86" s="928"/>
      <c r="FH86" s="928"/>
      <c r="FI86" s="928"/>
      <c r="FJ86" s="928"/>
      <c r="FK86" s="928"/>
      <c r="FL86" s="928"/>
      <c r="FM86" s="928"/>
      <c r="FN86" s="928"/>
      <c r="FO86" s="928"/>
      <c r="FP86" s="928"/>
      <c r="FQ86" s="928"/>
      <c r="FR86" s="928"/>
      <c r="FS86" s="928"/>
      <c r="FT86" s="928"/>
      <c r="FU86" s="928"/>
      <c r="FV86" s="928"/>
      <c r="FW86" s="928"/>
      <c r="FX86" s="928"/>
      <c r="FY86" s="928"/>
      <c r="FZ86" s="928"/>
      <c r="GA86" s="928"/>
      <c r="GB86" s="928"/>
      <c r="GC86" s="928"/>
      <c r="GD86" s="928"/>
      <c r="GE86" s="928"/>
      <c r="GF86" s="928"/>
      <c r="GG86" s="928"/>
      <c r="GH86" s="928"/>
      <c r="GI86" s="928"/>
      <c r="GJ86" s="928"/>
      <c r="GK86" s="928"/>
      <c r="GL86" s="928"/>
      <c r="GM86" s="928"/>
      <c r="GN86" s="928"/>
      <c r="GO86" s="928"/>
      <c r="GP86" s="928"/>
      <c r="GQ86" s="928"/>
      <c r="GR86" s="928"/>
      <c r="GS86" s="928"/>
      <c r="GT86" s="928"/>
      <c r="GU86" s="928"/>
      <c r="GV86" s="928"/>
      <c r="GW86" s="928"/>
      <c r="GX86" s="928"/>
      <c r="GY86" s="928"/>
      <c r="GZ86" s="928"/>
      <c r="HA86" s="928"/>
      <c r="HB86" s="928"/>
      <c r="HC86" s="928"/>
      <c r="HD86" s="928"/>
      <c r="HE86" s="928"/>
      <c r="HF86" s="928"/>
      <c r="HG86" s="928"/>
      <c r="HH86" s="928"/>
      <c r="HI86" s="928"/>
      <c r="HJ86" s="928"/>
      <c r="HK86" s="928"/>
      <c r="HL86" s="928"/>
      <c r="HM86" s="928"/>
      <c r="HN86" s="928"/>
      <c r="HO86" s="928"/>
      <c r="HP86" s="928"/>
      <c r="HQ86" s="928"/>
      <c r="HR86" s="928"/>
      <c r="HS86" s="928"/>
      <c r="HT86" s="928"/>
      <c r="HU86" s="928"/>
      <c r="HV86" s="928"/>
      <c r="HW86" s="928"/>
      <c r="HX86" s="928"/>
      <c r="HY86" s="928"/>
      <c r="HZ86" s="928"/>
      <c r="IA86" s="928"/>
    </row>
    <row r="87" s="929" customFormat="true" ht="39.75" hidden="false" customHeight="true" outlineLevel="0" collapsed="false">
      <c r="A87" s="956"/>
      <c r="B87" s="957"/>
      <c r="C87" s="957"/>
      <c r="D87" s="924" t="str">
        <f aca="false">B30</f>
        <v>Mesa 21</v>
      </c>
      <c r="E87" s="924" t="n">
        <v>0</v>
      </c>
      <c r="F87" s="924" t="n">
        <v>0</v>
      </c>
      <c r="G87" s="924" t="n">
        <v>0</v>
      </c>
      <c r="H87" s="924" t="n">
        <v>0</v>
      </c>
      <c r="I87" s="924" t="n">
        <v>0</v>
      </c>
      <c r="J87" s="924" t="n">
        <v>0</v>
      </c>
      <c r="K87" s="924" t="n">
        <v>0</v>
      </c>
      <c r="L87" s="924" t="n">
        <v>0</v>
      </c>
      <c r="M87" s="924" t="n">
        <v>0</v>
      </c>
      <c r="N87" s="924" t="n">
        <v>0</v>
      </c>
      <c r="O87" s="924" t="n">
        <v>0</v>
      </c>
      <c r="P87" s="924" t="n">
        <v>0</v>
      </c>
      <c r="Q87" s="925" t="n">
        <f aca="false">($T$4*(SUM(E87:P87)))</f>
        <v>0</v>
      </c>
      <c r="R87" s="924" t="n">
        <v>0</v>
      </c>
      <c r="S87" s="924" t="n">
        <v>0</v>
      </c>
      <c r="T87" s="924" t="n">
        <v>0</v>
      </c>
      <c r="U87" s="924" t="n">
        <v>0</v>
      </c>
      <c r="V87" s="924" t="n">
        <v>0</v>
      </c>
      <c r="W87" s="924" t="n">
        <v>0</v>
      </c>
      <c r="X87" s="924" t="n">
        <v>0</v>
      </c>
      <c r="Y87" s="924" t="n">
        <v>0</v>
      </c>
      <c r="Z87" s="924" t="n">
        <v>0</v>
      </c>
      <c r="AA87" s="924" t="n">
        <v>0</v>
      </c>
      <c r="AB87" s="924" t="n">
        <v>0</v>
      </c>
      <c r="AC87" s="956"/>
      <c r="AD87" s="956"/>
      <c r="AE87" s="956"/>
      <c r="AF87" s="928"/>
      <c r="AG87" s="928"/>
      <c r="AH87" s="928"/>
      <c r="AI87" s="928"/>
      <c r="AJ87" s="928"/>
      <c r="AK87" s="928"/>
      <c r="AL87" s="928"/>
      <c r="AM87" s="928"/>
      <c r="AN87" s="928"/>
      <c r="AO87" s="928"/>
      <c r="AP87" s="928"/>
      <c r="AQ87" s="928"/>
      <c r="AR87" s="928"/>
      <c r="AS87" s="928"/>
      <c r="AT87" s="928"/>
      <c r="AU87" s="928"/>
      <c r="AV87" s="928"/>
      <c r="AW87" s="928"/>
      <c r="AX87" s="928"/>
      <c r="AY87" s="928"/>
      <c r="AZ87" s="928"/>
      <c r="BA87" s="928"/>
      <c r="BB87" s="928"/>
      <c r="BC87" s="928"/>
      <c r="BD87" s="928"/>
      <c r="BE87" s="928"/>
      <c r="BF87" s="928"/>
      <c r="BG87" s="928"/>
      <c r="BH87" s="928"/>
      <c r="BI87" s="928"/>
      <c r="BJ87" s="928"/>
      <c r="BK87" s="928"/>
      <c r="BL87" s="928"/>
      <c r="BM87" s="928"/>
      <c r="BN87" s="928"/>
      <c r="BO87" s="928"/>
      <c r="BP87" s="928"/>
      <c r="BQ87" s="928"/>
      <c r="BR87" s="928"/>
      <c r="BS87" s="928"/>
      <c r="BT87" s="928"/>
      <c r="BU87" s="928"/>
      <c r="BV87" s="928"/>
      <c r="BW87" s="928"/>
      <c r="BX87" s="928"/>
      <c r="BY87" s="928"/>
      <c r="BZ87" s="928"/>
      <c r="CA87" s="928"/>
      <c r="CB87" s="928"/>
      <c r="CC87" s="928"/>
      <c r="CD87" s="928"/>
      <c r="CE87" s="928"/>
      <c r="CF87" s="928"/>
      <c r="CG87" s="928"/>
      <c r="CH87" s="928"/>
      <c r="CI87" s="928"/>
      <c r="CJ87" s="928"/>
      <c r="CK87" s="928"/>
      <c r="CL87" s="928"/>
      <c r="CM87" s="928"/>
      <c r="CN87" s="928"/>
      <c r="CO87" s="928"/>
      <c r="CP87" s="928"/>
      <c r="CQ87" s="928"/>
      <c r="CR87" s="928"/>
      <c r="CS87" s="928"/>
      <c r="CT87" s="928"/>
      <c r="CU87" s="928"/>
      <c r="CV87" s="928"/>
      <c r="CW87" s="928"/>
      <c r="CX87" s="928"/>
      <c r="CY87" s="928"/>
      <c r="CZ87" s="928"/>
      <c r="DA87" s="928"/>
      <c r="DB87" s="928"/>
      <c r="DC87" s="928"/>
      <c r="DD87" s="928"/>
      <c r="DE87" s="928"/>
      <c r="DF87" s="928"/>
      <c r="DG87" s="928"/>
      <c r="DH87" s="928"/>
      <c r="DI87" s="928"/>
      <c r="DJ87" s="928"/>
      <c r="DK87" s="928"/>
      <c r="DL87" s="928"/>
      <c r="DM87" s="928"/>
      <c r="DN87" s="928"/>
      <c r="DO87" s="928"/>
      <c r="DP87" s="928"/>
      <c r="DQ87" s="928"/>
      <c r="DR87" s="928"/>
      <c r="DS87" s="928"/>
      <c r="DT87" s="928"/>
      <c r="DU87" s="928"/>
      <c r="DV87" s="928"/>
      <c r="DW87" s="928"/>
      <c r="DX87" s="928"/>
      <c r="DY87" s="928"/>
      <c r="DZ87" s="928"/>
      <c r="EA87" s="928"/>
      <c r="EB87" s="928"/>
      <c r="EC87" s="928"/>
      <c r="ED87" s="928"/>
      <c r="EE87" s="928"/>
      <c r="EF87" s="928"/>
      <c r="EG87" s="928"/>
      <c r="EH87" s="928"/>
      <c r="EI87" s="928"/>
      <c r="EJ87" s="928"/>
      <c r="EK87" s="928"/>
      <c r="EL87" s="928"/>
      <c r="EM87" s="928"/>
      <c r="EN87" s="928"/>
      <c r="EO87" s="928"/>
      <c r="EP87" s="928"/>
      <c r="EQ87" s="928"/>
      <c r="ER87" s="928"/>
      <c r="ES87" s="928"/>
      <c r="ET87" s="928"/>
      <c r="EU87" s="928"/>
      <c r="EV87" s="928"/>
      <c r="EW87" s="928"/>
      <c r="EX87" s="928"/>
      <c r="EY87" s="928"/>
      <c r="EZ87" s="928"/>
      <c r="FA87" s="928"/>
      <c r="FB87" s="928"/>
      <c r="FC87" s="928"/>
      <c r="FD87" s="928"/>
      <c r="FE87" s="928"/>
      <c r="FF87" s="928"/>
      <c r="FG87" s="928"/>
      <c r="FH87" s="928"/>
      <c r="FI87" s="928"/>
      <c r="FJ87" s="928"/>
      <c r="FK87" s="928"/>
      <c r="FL87" s="928"/>
      <c r="FM87" s="928"/>
      <c r="FN87" s="928"/>
      <c r="FO87" s="928"/>
      <c r="FP87" s="928"/>
      <c r="FQ87" s="928"/>
      <c r="FR87" s="928"/>
      <c r="FS87" s="928"/>
      <c r="FT87" s="928"/>
      <c r="FU87" s="928"/>
      <c r="FV87" s="928"/>
      <c r="FW87" s="928"/>
      <c r="FX87" s="928"/>
      <c r="FY87" s="928"/>
      <c r="FZ87" s="928"/>
      <c r="GA87" s="928"/>
      <c r="GB87" s="928"/>
      <c r="GC87" s="928"/>
      <c r="GD87" s="928"/>
      <c r="GE87" s="928"/>
      <c r="GF87" s="928"/>
      <c r="GG87" s="928"/>
      <c r="GH87" s="928"/>
      <c r="GI87" s="928"/>
      <c r="GJ87" s="928"/>
      <c r="GK87" s="928"/>
      <c r="GL87" s="928"/>
      <c r="GM87" s="928"/>
      <c r="GN87" s="928"/>
      <c r="GO87" s="928"/>
      <c r="GP87" s="928"/>
      <c r="GQ87" s="928"/>
      <c r="GR87" s="928"/>
      <c r="GS87" s="928"/>
      <c r="GT87" s="928"/>
      <c r="GU87" s="928"/>
      <c r="GV87" s="928"/>
      <c r="GW87" s="928"/>
      <c r="GX87" s="928"/>
      <c r="GY87" s="928"/>
      <c r="GZ87" s="928"/>
      <c r="HA87" s="928"/>
      <c r="HB87" s="928"/>
      <c r="HC87" s="928"/>
      <c r="HD87" s="928"/>
      <c r="HE87" s="928"/>
      <c r="HF87" s="928"/>
      <c r="HG87" s="928"/>
      <c r="HH87" s="928"/>
      <c r="HI87" s="928"/>
      <c r="HJ87" s="928"/>
      <c r="HK87" s="928"/>
      <c r="HL87" s="928"/>
      <c r="HM87" s="928"/>
      <c r="HN87" s="928"/>
      <c r="HO87" s="928"/>
      <c r="HP87" s="928"/>
      <c r="HQ87" s="928"/>
      <c r="HR87" s="928"/>
      <c r="HS87" s="928"/>
      <c r="HT87" s="928"/>
      <c r="HU87" s="928"/>
      <c r="HV87" s="928"/>
      <c r="HW87" s="928"/>
      <c r="HX87" s="928"/>
      <c r="HY87" s="928"/>
      <c r="HZ87" s="928"/>
      <c r="IA87" s="928"/>
    </row>
    <row r="88" s="929" customFormat="true" ht="39.75" hidden="false" customHeight="true" outlineLevel="0" collapsed="false">
      <c r="A88" s="956"/>
      <c r="B88" s="957"/>
      <c r="C88" s="957"/>
      <c r="D88" s="930" t="str">
        <f aca="false">B31</f>
        <v>Mesa 22</v>
      </c>
      <c r="E88" s="930" t="n">
        <v>0</v>
      </c>
      <c r="F88" s="930" t="n">
        <v>0</v>
      </c>
      <c r="G88" s="930" t="n">
        <v>0</v>
      </c>
      <c r="H88" s="930" t="n">
        <v>0</v>
      </c>
      <c r="I88" s="930" t="n">
        <v>0</v>
      </c>
      <c r="J88" s="930" t="n">
        <v>0</v>
      </c>
      <c r="K88" s="930" t="n">
        <v>0</v>
      </c>
      <c r="L88" s="930" t="n">
        <v>0</v>
      </c>
      <c r="M88" s="930" t="n">
        <v>0</v>
      </c>
      <c r="N88" s="930" t="n">
        <v>0</v>
      </c>
      <c r="O88" s="930" t="n">
        <v>0</v>
      </c>
      <c r="P88" s="930" t="n">
        <v>0</v>
      </c>
      <c r="Q88" s="931" t="n">
        <f aca="false">($T$4*(SUM(E88:P88)))</f>
        <v>0</v>
      </c>
      <c r="R88" s="930" t="n">
        <v>0</v>
      </c>
      <c r="S88" s="930" t="n">
        <v>0</v>
      </c>
      <c r="T88" s="930" t="n">
        <v>0</v>
      </c>
      <c r="U88" s="930" t="n">
        <v>0</v>
      </c>
      <c r="V88" s="930" t="n">
        <v>0</v>
      </c>
      <c r="W88" s="930" t="n">
        <v>0</v>
      </c>
      <c r="X88" s="930" t="n">
        <v>0</v>
      </c>
      <c r="Y88" s="930" t="n">
        <v>0</v>
      </c>
      <c r="Z88" s="930" t="n">
        <v>0</v>
      </c>
      <c r="AA88" s="930" t="n">
        <v>0</v>
      </c>
      <c r="AB88" s="930" t="n">
        <v>0</v>
      </c>
      <c r="AC88" s="956"/>
      <c r="AD88" s="956"/>
      <c r="AE88" s="956"/>
      <c r="AF88" s="928"/>
      <c r="AG88" s="928"/>
      <c r="AH88" s="928"/>
      <c r="AI88" s="928"/>
      <c r="AJ88" s="928"/>
      <c r="AK88" s="928"/>
      <c r="AL88" s="928"/>
      <c r="AM88" s="928"/>
      <c r="AN88" s="928"/>
      <c r="AO88" s="928"/>
      <c r="AP88" s="928"/>
      <c r="AQ88" s="928"/>
      <c r="AR88" s="928"/>
      <c r="AS88" s="928"/>
      <c r="AT88" s="928"/>
      <c r="AU88" s="928"/>
      <c r="AV88" s="928"/>
      <c r="AW88" s="928"/>
      <c r="AX88" s="928"/>
      <c r="AY88" s="928"/>
      <c r="AZ88" s="928"/>
      <c r="BA88" s="928"/>
      <c r="BB88" s="928"/>
      <c r="BC88" s="928"/>
      <c r="BD88" s="928"/>
      <c r="BE88" s="928"/>
      <c r="BF88" s="928"/>
      <c r="BG88" s="928"/>
      <c r="BH88" s="928"/>
      <c r="BI88" s="928"/>
      <c r="BJ88" s="928"/>
      <c r="BK88" s="928"/>
      <c r="BL88" s="928"/>
      <c r="BM88" s="928"/>
      <c r="BN88" s="928"/>
      <c r="BO88" s="928"/>
      <c r="BP88" s="928"/>
      <c r="BQ88" s="928"/>
      <c r="BR88" s="928"/>
      <c r="BS88" s="928"/>
      <c r="BT88" s="928"/>
      <c r="BU88" s="928"/>
      <c r="BV88" s="928"/>
      <c r="BW88" s="928"/>
      <c r="BX88" s="928"/>
      <c r="BY88" s="928"/>
      <c r="BZ88" s="928"/>
      <c r="CA88" s="928"/>
      <c r="CB88" s="928"/>
      <c r="CC88" s="928"/>
      <c r="CD88" s="928"/>
      <c r="CE88" s="928"/>
      <c r="CF88" s="928"/>
      <c r="CG88" s="928"/>
      <c r="CH88" s="928"/>
      <c r="CI88" s="928"/>
      <c r="CJ88" s="928"/>
      <c r="CK88" s="928"/>
      <c r="CL88" s="928"/>
      <c r="CM88" s="928"/>
      <c r="CN88" s="928"/>
      <c r="CO88" s="928"/>
      <c r="CP88" s="928"/>
      <c r="CQ88" s="928"/>
      <c r="CR88" s="928"/>
      <c r="CS88" s="928"/>
      <c r="CT88" s="928"/>
      <c r="CU88" s="928"/>
      <c r="CV88" s="928"/>
      <c r="CW88" s="928"/>
      <c r="CX88" s="928"/>
      <c r="CY88" s="928"/>
      <c r="CZ88" s="928"/>
      <c r="DA88" s="928"/>
      <c r="DB88" s="928"/>
      <c r="DC88" s="928"/>
      <c r="DD88" s="928"/>
      <c r="DE88" s="928"/>
      <c r="DF88" s="928"/>
      <c r="DG88" s="928"/>
      <c r="DH88" s="928"/>
      <c r="DI88" s="928"/>
      <c r="DJ88" s="928"/>
      <c r="DK88" s="928"/>
      <c r="DL88" s="928"/>
      <c r="DM88" s="928"/>
      <c r="DN88" s="928"/>
      <c r="DO88" s="928"/>
      <c r="DP88" s="928"/>
      <c r="DQ88" s="928"/>
      <c r="DR88" s="928"/>
      <c r="DS88" s="928"/>
      <c r="DT88" s="928"/>
      <c r="DU88" s="928"/>
      <c r="DV88" s="928"/>
      <c r="DW88" s="928"/>
      <c r="DX88" s="928"/>
      <c r="DY88" s="928"/>
      <c r="DZ88" s="928"/>
      <c r="EA88" s="928"/>
      <c r="EB88" s="928"/>
      <c r="EC88" s="928"/>
      <c r="ED88" s="928"/>
      <c r="EE88" s="928"/>
      <c r="EF88" s="928"/>
      <c r="EG88" s="928"/>
      <c r="EH88" s="928"/>
      <c r="EI88" s="928"/>
      <c r="EJ88" s="928"/>
      <c r="EK88" s="928"/>
      <c r="EL88" s="928"/>
      <c r="EM88" s="928"/>
      <c r="EN88" s="928"/>
      <c r="EO88" s="928"/>
      <c r="EP88" s="928"/>
      <c r="EQ88" s="928"/>
      <c r="ER88" s="928"/>
      <c r="ES88" s="928"/>
      <c r="ET88" s="928"/>
      <c r="EU88" s="928"/>
      <c r="EV88" s="928"/>
      <c r="EW88" s="928"/>
      <c r="EX88" s="928"/>
      <c r="EY88" s="928"/>
      <c r="EZ88" s="928"/>
      <c r="FA88" s="928"/>
      <c r="FB88" s="928"/>
      <c r="FC88" s="928"/>
      <c r="FD88" s="928"/>
      <c r="FE88" s="928"/>
      <c r="FF88" s="928"/>
      <c r="FG88" s="928"/>
      <c r="FH88" s="928"/>
      <c r="FI88" s="928"/>
      <c r="FJ88" s="928"/>
      <c r="FK88" s="928"/>
      <c r="FL88" s="928"/>
      <c r="FM88" s="928"/>
      <c r="FN88" s="928"/>
      <c r="FO88" s="928"/>
      <c r="FP88" s="928"/>
      <c r="FQ88" s="928"/>
      <c r="FR88" s="928"/>
      <c r="FS88" s="928"/>
      <c r="FT88" s="928"/>
      <c r="FU88" s="928"/>
      <c r="FV88" s="928"/>
      <c r="FW88" s="928"/>
      <c r="FX88" s="928"/>
      <c r="FY88" s="928"/>
      <c r="FZ88" s="928"/>
      <c r="GA88" s="928"/>
      <c r="GB88" s="928"/>
      <c r="GC88" s="928"/>
      <c r="GD88" s="928"/>
      <c r="GE88" s="928"/>
      <c r="GF88" s="928"/>
      <c r="GG88" s="928"/>
      <c r="GH88" s="928"/>
      <c r="GI88" s="928"/>
      <c r="GJ88" s="928"/>
      <c r="GK88" s="928"/>
      <c r="GL88" s="928"/>
      <c r="GM88" s="928"/>
      <c r="GN88" s="928"/>
      <c r="GO88" s="928"/>
      <c r="GP88" s="928"/>
      <c r="GQ88" s="928"/>
      <c r="GR88" s="928"/>
      <c r="GS88" s="928"/>
      <c r="GT88" s="928"/>
      <c r="GU88" s="928"/>
      <c r="GV88" s="928"/>
      <c r="GW88" s="928"/>
      <c r="GX88" s="928"/>
      <c r="GY88" s="928"/>
      <c r="GZ88" s="928"/>
      <c r="HA88" s="928"/>
      <c r="HB88" s="928"/>
      <c r="HC88" s="928"/>
      <c r="HD88" s="928"/>
      <c r="HE88" s="928"/>
      <c r="HF88" s="928"/>
      <c r="HG88" s="928"/>
      <c r="HH88" s="928"/>
      <c r="HI88" s="928"/>
      <c r="HJ88" s="928"/>
      <c r="HK88" s="928"/>
      <c r="HL88" s="928"/>
      <c r="HM88" s="928"/>
      <c r="HN88" s="928"/>
      <c r="HO88" s="928"/>
      <c r="HP88" s="928"/>
      <c r="HQ88" s="928"/>
      <c r="HR88" s="928"/>
      <c r="HS88" s="928"/>
      <c r="HT88" s="928"/>
      <c r="HU88" s="928"/>
      <c r="HV88" s="928"/>
      <c r="HW88" s="928"/>
      <c r="HX88" s="928"/>
      <c r="HY88" s="928"/>
      <c r="HZ88" s="928"/>
      <c r="IA88" s="928"/>
    </row>
    <row r="89" s="929" customFormat="true" ht="39.75" hidden="false" customHeight="true" outlineLevel="0" collapsed="false">
      <c r="A89" s="956"/>
      <c r="B89" s="957"/>
      <c r="C89" s="957"/>
      <c r="D89" s="924" t="str">
        <f aca="false">B32</f>
        <v>Mesa 23</v>
      </c>
      <c r="E89" s="924" t="n">
        <v>0</v>
      </c>
      <c r="F89" s="924" t="n">
        <v>0</v>
      </c>
      <c r="G89" s="924" t="n">
        <v>0</v>
      </c>
      <c r="H89" s="924" t="n">
        <v>0</v>
      </c>
      <c r="I89" s="924" t="n">
        <v>0</v>
      </c>
      <c r="J89" s="924" t="n">
        <v>0</v>
      </c>
      <c r="K89" s="924" t="n">
        <v>0</v>
      </c>
      <c r="L89" s="924" t="n">
        <v>0</v>
      </c>
      <c r="M89" s="924" t="n">
        <v>0</v>
      </c>
      <c r="N89" s="924" t="n">
        <v>0</v>
      </c>
      <c r="O89" s="924" t="n">
        <v>0</v>
      </c>
      <c r="P89" s="924" t="n">
        <v>0</v>
      </c>
      <c r="Q89" s="925" t="n">
        <f aca="false">($T$4*(SUM(E89:P89)))</f>
        <v>0</v>
      </c>
      <c r="R89" s="924" t="n">
        <v>0</v>
      </c>
      <c r="S89" s="924" t="n">
        <v>0</v>
      </c>
      <c r="T89" s="924" t="n">
        <v>0</v>
      </c>
      <c r="U89" s="924" t="n">
        <v>0</v>
      </c>
      <c r="V89" s="924" t="n">
        <v>0</v>
      </c>
      <c r="W89" s="924" t="n">
        <v>0</v>
      </c>
      <c r="X89" s="924" t="n">
        <v>0</v>
      </c>
      <c r="Y89" s="924" t="n">
        <v>0</v>
      </c>
      <c r="Z89" s="924" t="n">
        <v>0</v>
      </c>
      <c r="AA89" s="924" t="n">
        <v>0</v>
      </c>
      <c r="AB89" s="924" t="n">
        <v>0</v>
      </c>
      <c r="AC89" s="956"/>
      <c r="AD89" s="956"/>
      <c r="AE89" s="956"/>
      <c r="AF89" s="928"/>
      <c r="AG89" s="928"/>
      <c r="AH89" s="928"/>
      <c r="AI89" s="928"/>
      <c r="AJ89" s="928"/>
      <c r="AK89" s="928"/>
      <c r="AL89" s="928"/>
      <c r="AM89" s="928"/>
      <c r="AN89" s="928"/>
      <c r="AO89" s="928"/>
      <c r="AP89" s="928"/>
      <c r="AQ89" s="928"/>
      <c r="AR89" s="928"/>
      <c r="AS89" s="928"/>
      <c r="AT89" s="928"/>
      <c r="AU89" s="928"/>
      <c r="AV89" s="928"/>
      <c r="AW89" s="928"/>
      <c r="AX89" s="928"/>
      <c r="AY89" s="928"/>
      <c r="AZ89" s="928"/>
      <c r="BA89" s="928"/>
      <c r="BB89" s="928"/>
      <c r="BC89" s="928"/>
      <c r="BD89" s="928"/>
      <c r="BE89" s="928"/>
      <c r="BF89" s="928"/>
      <c r="BG89" s="928"/>
      <c r="BH89" s="928"/>
      <c r="BI89" s="928"/>
      <c r="BJ89" s="928"/>
      <c r="BK89" s="928"/>
      <c r="BL89" s="928"/>
      <c r="BM89" s="928"/>
      <c r="BN89" s="928"/>
      <c r="BO89" s="928"/>
      <c r="BP89" s="928"/>
      <c r="BQ89" s="928"/>
      <c r="BR89" s="928"/>
      <c r="BS89" s="928"/>
      <c r="BT89" s="928"/>
      <c r="BU89" s="928"/>
      <c r="BV89" s="928"/>
      <c r="BW89" s="928"/>
      <c r="BX89" s="928"/>
      <c r="BY89" s="928"/>
      <c r="BZ89" s="928"/>
      <c r="CA89" s="928"/>
      <c r="CB89" s="928"/>
      <c r="CC89" s="928"/>
      <c r="CD89" s="928"/>
      <c r="CE89" s="928"/>
      <c r="CF89" s="928"/>
      <c r="CG89" s="928"/>
      <c r="CH89" s="928"/>
      <c r="CI89" s="928"/>
      <c r="CJ89" s="928"/>
      <c r="CK89" s="928"/>
      <c r="CL89" s="928"/>
      <c r="CM89" s="928"/>
      <c r="CN89" s="928"/>
      <c r="CO89" s="928"/>
      <c r="CP89" s="928"/>
      <c r="CQ89" s="928"/>
      <c r="CR89" s="928"/>
      <c r="CS89" s="928"/>
      <c r="CT89" s="928"/>
      <c r="CU89" s="928"/>
      <c r="CV89" s="928"/>
      <c r="CW89" s="928"/>
      <c r="CX89" s="928"/>
      <c r="CY89" s="928"/>
      <c r="CZ89" s="928"/>
      <c r="DA89" s="928"/>
      <c r="DB89" s="928"/>
      <c r="DC89" s="928"/>
      <c r="DD89" s="928"/>
      <c r="DE89" s="928"/>
      <c r="DF89" s="928"/>
      <c r="DG89" s="928"/>
      <c r="DH89" s="928"/>
      <c r="DI89" s="928"/>
      <c r="DJ89" s="928"/>
      <c r="DK89" s="928"/>
      <c r="DL89" s="928"/>
      <c r="DM89" s="928"/>
      <c r="DN89" s="928"/>
      <c r="DO89" s="928"/>
      <c r="DP89" s="928"/>
      <c r="DQ89" s="928"/>
      <c r="DR89" s="928"/>
      <c r="DS89" s="928"/>
      <c r="DT89" s="928"/>
      <c r="DU89" s="928"/>
      <c r="DV89" s="928"/>
      <c r="DW89" s="928"/>
      <c r="DX89" s="928"/>
      <c r="DY89" s="928"/>
      <c r="DZ89" s="928"/>
      <c r="EA89" s="928"/>
      <c r="EB89" s="928"/>
      <c r="EC89" s="928"/>
      <c r="ED89" s="928"/>
      <c r="EE89" s="928"/>
      <c r="EF89" s="928"/>
      <c r="EG89" s="928"/>
      <c r="EH89" s="928"/>
      <c r="EI89" s="928"/>
      <c r="EJ89" s="928"/>
      <c r="EK89" s="928"/>
      <c r="EL89" s="928"/>
      <c r="EM89" s="928"/>
      <c r="EN89" s="928"/>
      <c r="EO89" s="928"/>
      <c r="EP89" s="928"/>
      <c r="EQ89" s="928"/>
      <c r="ER89" s="928"/>
      <c r="ES89" s="928"/>
      <c r="ET89" s="928"/>
      <c r="EU89" s="928"/>
      <c r="EV89" s="928"/>
      <c r="EW89" s="928"/>
      <c r="EX89" s="928"/>
      <c r="EY89" s="928"/>
      <c r="EZ89" s="928"/>
      <c r="FA89" s="928"/>
      <c r="FB89" s="928"/>
      <c r="FC89" s="928"/>
      <c r="FD89" s="928"/>
      <c r="FE89" s="928"/>
      <c r="FF89" s="928"/>
      <c r="FG89" s="928"/>
      <c r="FH89" s="928"/>
      <c r="FI89" s="928"/>
      <c r="FJ89" s="928"/>
      <c r="FK89" s="928"/>
      <c r="FL89" s="928"/>
      <c r="FM89" s="928"/>
      <c r="FN89" s="928"/>
      <c r="FO89" s="928"/>
      <c r="FP89" s="928"/>
      <c r="FQ89" s="928"/>
      <c r="FR89" s="928"/>
      <c r="FS89" s="928"/>
      <c r="FT89" s="928"/>
      <c r="FU89" s="928"/>
      <c r="FV89" s="928"/>
      <c r="FW89" s="928"/>
      <c r="FX89" s="928"/>
      <c r="FY89" s="928"/>
      <c r="FZ89" s="928"/>
      <c r="GA89" s="928"/>
      <c r="GB89" s="928"/>
      <c r="GC89" s="928"/>
      <c r="GD89" s="928"/>
      <c r="GE89" s="928"/>
      <c r="GF89" s="928"/>
      <c r="GG89" s="928"/>
      <c r="GH89" s="928"/>
      <c r="GI89" s="928"/>
      <c r="GJ89" s="928"/>
      <c r="GK89" s="928"/>
      <c r="GL89" s="928"/>
      <c r="GM89" s="928"/>
      <c r="GN89" s="928"/>
      <c r="GO89" s="928"/>
      <c r="GP89" s="928"/>
      <c r="GQ89" s="928"/>
      <c r="GR89" s="928"/>
      <c r="GS89" s="928"/>
      <c r="GT89" s="928"/>
      <c r="GU89" s="928"/>
      <c r="GV89" s="928"/>
      <c r="GW89" s="928"/>
      <c r="GX89" s="928"/>
      <c r="GY89" s="928"/>
      <c r="GZ89" s="928"/>
      <c r="HA89" s="928"/>
      <c r="HB89" s="928"/>
      <c r="HC89" s="928"/>
      <c r="HD89" s="928"/>
      <c r="HE89" s="928"/>
      <c r="HF89" s="928"/>
      <c r="HG89" s="928"/>
      <c r="HH89" s="928"/>
      <c r="HI89" s="928"/>
      <c r="HJ89" s="928"/>
      <c r="HK89" s="928"/>
      <c r="HL89" s="928"/>
      <c r="HM89" s="928"/>
      <c r="HN89" s="928"/>
      <c r="HO89" s="928"/>
      <c r="HP89" s="928"/>
      <c r="HQ89" s="928"/>
      <c r="HR89" s="928"/>
      <c r="HS89" s="928"/>
      <c r="HT89" s="928"/>
      <c r="HU89" s="928"/>
      <c r="HV89" s="928"/>
      <c r="HW89" s="928"/>
      <c r="HX89" s="928"/>
      <c r="HY89" s="928"/>
      <c r="HZ89" s="928"/>
      <c r="IA89" s="928"/>
    </row>
    <row r="90" s="929" customFormat="true" ht="39.75" hidden="false" customHeight="true" outlineLevel="0" collapsed="false">
      <c r="A90" s="956"/>
      <c r="B90" s="957"/>
      <c r="C90" s="957"/>
      <c r="D90" s="930" t="str">
        <f aca="false">B33</f>
        <v>Mesa 24</v>
      </c>
      <c r="E90" s="930" t="n">
        <v>0</v>
      </c>
      <c r="F90" s="930" t="n">
        <v>0</v>
      </c>
      <c r="G90" s="930" t="n">
        <v>0</v>
      </c>
      <c r="H90" s="930" t="n">
        <v>0</v>
      </c>
      <c r="I90" s="930" t="n">
        <v>0</v>
      </c>
      <c r="J90" s="930" t="n">
        <v>0</v>
      </c>
      <c r="K90" s="930" t="n">
        <v>0</v>
      </c>
      <c r="L90" s="930" t="n">
        <v>0</v>
      </c>
      <c r="M90" s="930" t="n">
        <v>0</v>
      </c>
      <c r="N90" s="930" t="n">
        <v>0</v>
      </c>
      <c r="O90" s="930" t="n">
        <v>0</v>
      </c>
      <c r="P90" s="930" t="n">
        <v>0</v>
      </c>
      <c r="Q90" s="931" t="n">
        <f aca="false">($T$4*(SUM(E90:P90)))</f>
        <v>0</v>
      </c>
      <c r="R90" s="930" t="n">
        <v>0</v>
      </c>
      <c r="S90" s="930" t="n">
        <v>0</v>
      </c>
      <c r="T90" s="930" t="n">
        <v>0</v>
      </c>
      <c r="U90" s="930" t="n">
        <v>0</v>
      </c>
      <c r="V90" s="930" t="n">
        <v>0</v>
      </c>
      <c r="W90" s="930" t="n">
        <v>0</v>
      </c>
      <c r="X90" s="930" t="n">
        <v>0</v>
      </c>
      <c r="Y90" s="930" t="n">
        <v>0</v>
      </c>
      <c r="Z90" s="930" t="n">
        <v>0</v>
      </c>
      <c r="AA90" s="930" t="n">
        <v>0</v>
      </c>
      <c r="AB90" s="930" t="n">
        <v>0</v>
      </c>
      <c r="AC90" s="956"/>
      <c r="AD90" s="956"/>
      <c r="AE90" s="956"/>
      <c r="AF90" s="928"/>
      <c r="AG90" s="928"/>
      <c r="AH90" s="928"/>
      <c r="AI90" s="928"/>
      <c r="AJ90" s="928"/>
      <c r="AK90" s="928"/>
      <c r="AL90" s="928"/>
      <c r="AM90" s="928"/>
      <c r="AN90" s="928"/>
      <c r="AO90" s="928"/>
      <c r="AP90" s="928"/>
      <c r="AQ90" s="928"/>
      <c r="AR90" s="928"/>
      <c r="AS90" s="928"/>
      <c r="AT90" s="928"/>
      <c r="AU90" s="928"/>
      <c r="AV90" s="928"/>
      <c r="AW90" s="928"/>
      <c r="AX90" s="928"/>
      <c r="AY90" s="928"/>
      <c r="AZ90" s="928"/>
      <c r="BA90" s="928"/>
      <c r="BB90" s="928"/>
      <c r="BC90" s="928"/>
      <c r="BD90" s="928"/>
      <c r="BE90" s="928"/>
      <c r="BF90" s="928"/>
      <c r="BG90" s="928"/>
      <c r="BH90" s="928"/>
      <c r="BI90" s="928"/>
      <c r="BJ90" s="928"/>
      <c r="BK90" s="928"/>
      <c r="BL90" s="928"/>
      <c r="BM90" s="928"/>
      <c r="BN90" s="928"/>
      <c r="BO90" s="928"/>
      <c r="BP90" s="928"/>
      <c r="BQ90" s="928"/>
      <c r="BR90" s="928"/>
      <c r="BS90" s="928"/>
      <c r="BT90" s="928"/>
      <c r="BU90" s="928"/>
      <c r="BV90" s="928"/>
      <c r="BW90" s="928"/>
      <c r="BX90" s="928"/>
      <c r="BY90" s="928"/>
      <c r="BZ90" s="928"/>
      <c r="CA90" s="928"/>
      <c r="CB90" s="928"/>
      <c r="CC90" s="928"/>
      <c r="CD90" s="928"/>
      <c r="CE90" s="928"/>
      <c r="CF90" s="928"/>
      <c r="CG90" s="928"/>
      <c r="CH90" s="928"/>
      <c r="CI90" s="928"/>
      <c r="CJ90" s="928"/>
      <c r="CK90" s="928"/>
      <c r="CL90" s="928"/>
      <c r="CM90" s="928"/>
      <c r="CN90" s="928"/>
      <c r="CO90" s="928"/>
      <c r="CP90" s="928"/>
      <c r="CQ90" s="928"/>
      <c r="CR90" s="928"/>
      <c r="CS90" s="928"/>
      <c r="CT90" s="928"/>
      <c r="CU90" s="928"/>
      <c r="CV90" s="928"/>
      <c r="CW90" s="928"/>
      <c r="CX90" s="928"/>
      <c r="CY90" s="928"/>
      <c r="CZ90" s="928"/>
      <c r="DA90" s="928"/>
      <c r="DB90" s="928"/>
      <c r="DC90" s="928"/>
      <c r="DD90" s="928"/>
      <c r="DE90" s="928"/>
      <c r="DF90" s="928"/>
      <c r="DG90" s="928"/>
      <c r="DH90" s="928"/>
      <c r="DI90" s="928"/>
      <c r="DJ90" s="928"/>
      <c r="DK90" s="928"/>
      <c r="DL90" s="928"/>
      <c r="DM90" s="928"/>
      <c r="DN90" s="928"/>
      <c r="DO90" s="928"/>
      <c r="DP90" s="928"/>
      <c r="DQ90" s="928"/>
      <c r="DR90" s="928"/>
      <c r="DS90" s="928"/>
      <c r="DT90" s="928"/>
      <c r="DU90" s="928"/>
      <c r="DV90" s="928"/>
      <c r="DW90" s="928"/>
      <c r="DX90" s="928"/>
      <c r="DY90" s="928"/>
      <c r="DZ90" s="928"/>
      <c r="EA90" s="928"/>
      <c r="EB90" s="928"/>
      <c r="EC90" s="928"/>
      <c r="ED90" s="928"/>
      <c r="EE90" s="928"/>
      <c r="EF90" s="928"/>
      <c r="EG90" s="928"/>
      <c r="EH90" s="928"/>
      <c r="EI90" s="928"/>
      <c r="EJ90" s="928"/>
      <c r="EK90" s="928"/>
      <c r="EL90" s="928"/>
      <c r="EM90" s="928"/>
      <c r="EN90" s="928"/>
      <c r="EO90" s="928"/>
      <c r="EP90" s="928"/>
      <c r="EQ90" s="928"/>
      <c r="ER90" s="928"/>
      <c r="ES90" s="928"/>
      <c r="ET90" s="928"/>
      <c r="EU90" s="928"/>
      <c r="EV90" s="928"/>
      <c r="EW90" s="928"/>
      <c r="EX90" s="928"/>
      <c r="EY90" s="928"/>
      <c r="EZ90" s="928"/>
      <c r="FA90" s="928"/>
      <c r="FB90" s="928"/>
      <c r="FC90" s="928"/>
      <c r="FD90" s="928"/>
      <c r="FE90" s="928"/>
      <c r="FF90" s="928"/>
      <c r="FG90" s="928"/>
      <c r="FH90" s="928"/>
      <c r="FI90" s="928"/>
      <c r="FJ90" s="928"/>
      <c r="FK90" s="928"/>
      <c r="FL90" s="928"/>
      <c r="FM90" s="928"/>
      <c r="FN90" s="928"/>
      <c r="FO90" s="928"/>
      <c r="FP90" s="928"/>
      <c r="FQ90" s="928"/>
      <c r="FR90" s="928"/>
      <c r="FS90" s="928"/>
      <c r="FT90" s="928"/>
      <c r="FU90" s="928"/>
      <c r="FV90" s="928"/>
      <c r="FW90" s="928"/>
      <c r="FX90" s="928"/>
      <c r="FY90" s="928"/>
      <c r="FZ90" s="928"/>
      <c r="GA90" s="928"/>
      <c r="GB90" s="928"/>
      <c r="GC90" s="928"/>
      <c r="GD90" s="928"/>
      <c r="GE90" s="928"/>
      <c r="GF90" s="928"/>
      <c r="GG90" s="928"/>
      <c r="GH90" s="928"/>
      <c r="GI90" s="928"/>
      <c r="GJ90" s="928"/>
      <c r="GK90" s="928"/>
      <c r="GL90" s="928"/>
      <c r="GM90" s="928"/>
      <c r="GN90" s="928"/>
      <c r="GO90" s="928"/>
      <c r="GP90" s="928"/>
      <c r="GQ90" s="928"/>
      <c r="GR90" s="928"/>
      <c r="GS90" s="928"/>
      <c r="GT90" s="928"/>
      <c r="GU90" s="928"/>
      <c r="GV90" s="928"/>
      <c r="GW90" s="928"/>
      <c r="GX90" s="928"/>
      <c r="GY90" s="928"/>
      <c r="GZ90" s="928"/>
      <c r="HA90" s="928"/>
      <c r="HB90" s="928"/>
      <c r="HC90" s="928"/>
      <c r="HD90" s="928"/>
      <c r="HE90" s="928"/>
      <c r="HF90" s="928"/>
      <c r="HG90" s="928"/>
      <c r="HH90" s="928"/>
      <c r="HI90" s="928"/>
      <c r="HJ90" s="928"/>
      <c r="HK90" s="928"/>
      <c r="HL90" s="928"/>
      <c r="HM90" s="928"/>
      <c r="HN90" s="928"/>
      <c r="HO90" s="928"/>
      <c r="HP90" s="928"/>
      <c r="HQ90" s="928"/>
      <c r="HR90" s="928"/>
      <c r="HS90" s="928"/>
      <c r="HT90" s="928"/>
      <c r="HU90" s="928"/>
      <c r="HV90" s="928"/>
      <c r="HW90" s="928"/>
      <c r="HX90" s="928"/>
      <c r="HY90" s="928"/>
      <c r="HZ90" s="928"/>
      <c r="IA90" s="928"/>
    </row>
    <row r="91" s="929" customFormat="true" ht="39.75" hidden="false" customHeight="true" outlineLevel="0" collapsed="false">
      <c r="A91" s="956"/>
      <c r="B91" s="957"/>
      <c r="C91" s="957"/>
      <c r="D91" s="924" t="str">
        <f aca="false">B34</f>
        <v>Mesa 25</v>
      </c>
      <c r="E91" s="924" t="n">
        <v>0</v>
      </c>
      <c r="F91" s="924" t="n">
        <v>0</v>
      </c>
      <c r="G91" s="924" t="n">
        <v>0</v>
      </c>
      <c r="H91" s="924" t="n">
        <v>0</v>
      </c>
      <c r="I91" s="924" t="n">
        <v>0</v>
      </c>
      <c r="J91" s="924" t="n">
        <v>0</v>
      </c>
      <c r="K91" s="924" t="n">
        <v>0</v>
      </c>
      <c r="L91" s="924" t="n">
        <v>0</v>
      </c>
      <c r="M91" s="924" t="n">
        <v>0</v>
      </c>
      <c r="N91" s="924" t="n">
        <v>0</v>
      </c>
      <c r="O91" s="924" t="n">
        <v>0</v>
      </c>
      <c r="P91" s="924" t="n">
        <v>0</v>
      </c>
      <c r="Q91" s="925" t="n">
        <f aca="false">($T$4*(SUM(E91:P91)))</f>
        <v>0</v>
      </c>
      <c r="R91" s="924" t="n">
        <v>0</v>
      </c>
      <c r="S91" s="924" t="n">
        <v>0</v>
      </c>
      <c r="T91" s="924" t="n">
        <v>0</v>
      </c>
      <c r="U91" s="924" t="n">
        <v>0</v>
      </c>
      <c r="V91" s="924" t="n">
        <v>0</v>
      </c>
      <c r="W91" s="924" t="n">
        <v>0</v>
      </c>
      <c r="X91" s="924" t="n">
        <v>0</v>
      </c>
      <c r="Y91" s="924" t="n">
        <v>0</v>
      </c>
      <c r="Z91" s="924" t="n">
        <v>0</v>
      </c>
      <c r="AA91" s="924" t="n">
        <v>0</v>
      </c>
      <c r="AB91" s="924" t="n">
        <v>0</v>
      </c>
      <c r="AC91" s="956"/>
      <c r="AD91" s="956"/>
      <c r="AE91" s="956"/>
      <c r="AF91" s="928"/>
      <c r="AG91" s="928"/>
      <c r="AH91" s="928"/>
      <c r="AI91" s="928"/>
      <c r="AJ91" s="928"/>
      <c r="AK91" s="928"/>
      <c r="AL91" s="928"/>
      <c r="AM91" s="928"/>
      <c r="AN91" s="928"/>
      <c r="AO91" s="928"/>
      <c r="AP91" s="928"/>
      <c r="AQ91" s="928"/>
      <c r="AR91" s="928"/>
      <c r="AS91" s="928"/>
      <c r="AT91" s="928"/>
      <c r="AU91" s="928"/>
      <c r="AV91" s="928"/>
      <c r="AW91" s="928"/>
      <c r="AX91" s="928"/>
      <c r="AY91" s="928"/>
      <c r="AZ91" s="928"/>
      <c r="BA91" s="928"/>
      <c r="BB91" s="928"/>
      <c r="BC91" s="928"/>
      <c r="BD91" s="928"/>
      <c r="BE91" s="928"/>
      <c r="BF91" s="928"/>
      <c r="BG91" s="928"/>
      <c r="BH91" s="928"/>
      <c r="BI91" s="928"/>
      <c r="BJ91" s="928"/>
      <c r="BK91" s="928"/>
      <c r="BL91" s="928"/>
      <c r="BM91" s="928"/>
      <c r="BN91" s="928"/>
      <c r="BO91" s="928"/>
      <c r="BP91" s="928"/>
      <c r="BQ91" s="928"/>
      <c r="BR91" s="928"/>
      <c r="BS91" s="928"/>
      <c r="BT91" s="928"/>
      <c r="BU91" s="928"/>
      <c r="BV91" s="928"/>
      <c r="BW91" s="928"/>
      <c r="BX91" s="928"/>
      <c r="BY91" s="928"/>
      <c r="BZ91" s="928"/>
      <c r="CA91" s="928"/>
      <c r="CB91" s="928"/>
      <c r="CC91" s="928"/>
      <c r="CD91" s="928"/>
      <c r="CE91" s="928"/>
      <c r="CF91" s="928"/>
      <c r="CG91" s="928"/>
      <c r="CH91" s="928"/>
      <c r="CI91" s="928"/>
      <c r="CJ91" s="928"/>
      <c r="CK91" s="928"/>
      <c r="CL91" s="928"/>
      <c r="CM91" s="928"/>
      <c r="CN91" s="928"/>
      <c r="CO91" s="928"/>
      <c r="CP91" s="928"/>
      <c r="CQ91" s="928"/>
      <c r="CR91" s="928"/>
      <c r="CS91" s="928"/>
      <c r="CT91" s="928"/>
      <c r="CU91" s="928"/>
      <c r="CV91" s="928"/>
      <c r="CW91" s="928"/>
      <c r="CX91" s="928"/>
      <c r="CY91" s="928"/>
      <c r="CZ91" s="928"/>
      <c r="DA91" s="928"/>
      <c r="DB91" s="928"/>
      <c r="DC91" s="928"/>
      <c r="DD91" s="928"/>
      <c r="DE91" s="928"/>
      <c r="DF91" s="928"/>
      <c r="DG91" s="928"/>
      <c r="DH91" s="928"/>
      <c r="DI91" s="928"/>
      <c r="DJ91" s="928"/>
      <c r="DK91" s="928"/>
      <c r="DL91" s="928"/>
      <c r="DM91" s="928"/>
      <c r="DN91" s="928"/>
      <c r="DO91" s="928"/>
      <c r="DP91" s="928"/>
      <c r="DQ91" s="928"/>
      <c r="DR91" s="928"/>
      <c r="DS91" s="928"/>
      <c r="DT91" s="928"/>
      <c r="DU91" s="928"/>
      <c r="DV91" s="928"/>
      <c r="DW91" s="928"/>
      <c r="DX91" s="928"/>
      <c r="DY91" s="928"/>
      <c r="DZ91" s="928"/>
      <c r="EA91" s="928"/>
      <c r="EB91" s="928"/>
      <c r="EC91" s="928"/>
      <c r="ED91" s="928"/>
      <c r="EE91" s="928"/>
      <c r="EF91" s="928"/>
      <c r="EG91" s="928"/>
      <c r="EH91" s="928"/>
      <c r="EI91" s="928"/>
      <c r="EJ91" s="928"/>
      <c r="EK91" s="928"/>
      <c r="EL91" s="928"/>
      <c r="EM91" s="928"/>
      <c r="EN91" s="928"/>
      <c r="EO91" s="928"/>
      <c r="EP91" s="928"/>
      <c r="EQ91" s="928"/>
      <c r="ER91" s="928"/>
      <c r="ES91" s="928"/>
      <c r="ET91" s="928"/>
      <c r="EU91" s="928"/>
      <c r="EV91" s="928"/>
      <c r="EW91" s="928"/>
      <c r="EX91" s="928"/>
      <c r="EY91" s="928"/>
      <c r="EZ91" s="928"/>
      <c r="FA91" s="928"/>
      <c r="FB91" s="928"/>
      <c r="FC91" s="928"/>
      <c r="FD91" s="928"/>
      <c r="FE91" s="928"/>
      <c r="FF91" s="928"/>
      <c r="FG91" s="928"/>
      <c r="FH91" s="928"/>
      <c r="FI91" s="928"/>
      <c r="FJ91" s="928"/>
      <c r="FK91" s="928"/>
      <c r="FL91" s="928"/>
      <c r="FM91" s="928"/>
      <c r="FN91" s="928"/>
      <c r="FO91" s="928"/>
      <c r="FP91" s="928"/>
      <c r="FQ91" s="928"/>
      <c r="FR91" s="928"/>
      <c r="FS91" s="928"/>
      <c r="FT91" s="928"/>
      <c r="FU91" s="928"/>
      <c r="FV91" s="928"/>
      <c r="FW91" s="928"/>
      <c r="FX91" s="928"/>
      <c r="FY91" s="928"/>
      <c r="FZ91" s="928"/>
      <c r="GA91" s="928"/>
      <c r="GB91" s="928"/>
      <c r="GC91" s="928"/>
      <c r="GD91" s="928"/>
      <c r="GE91" s="928"/>
      <c r="GF91" s="928"/>
      <c r="GG91" s="928"/>
      <c r="GH91" s="928"/>
      <c r="GI91" s="928"/>
      <c r="GJ91" s="928"/>
      <c r="GK91" s="928"/>
      <c r="GL91" s="928"/>
      <c r="GM91" s="928"/>
      <c r="GN91" s="928"/>
      <c r="GO91" s="928"/>
      <c r="GP91" s="928"/>
      <c r="GQ91" s="928"/>
      <c r="GR91" s="928"/>
      <c r="GS91" s="928"/>
      <c r="GT91" s="928"/>
      <c r="GU91" s="928"/>
      <c r="GV91" s="928"/>
      <c r="GW91" s="928"/>
      <c r="GX91" s="928"/>
      <c r="GY91" s="928"/>
      <c r="GZ91" s="928"/>
      <c r="HA91" s="928"/>
      <c r="HB91" s="928"/>
      <c r="HC91" s="928"/>
      <c r="HD91" s="928"/>
      <c r="HE91" s="928"/>
      <c r="HF91" s="928"/>
      <c r="HG91" s="928"/>
      <c r="HH91" s="928"/>
      <c r="HI91" s="928"/>
      <c r="HJ91" s="928"/>
      <c r="HK91" s="928"/>
      <c r="HL91" s="928"/>
      <c r="HM91" s="928"/>
      <c r="HN91" s="928"/>
      <c r="HO91" s="928"/>
      <c r="HP91" s="928"/>
      <c r="HQ91" s="928"/>
      <c r="HR91" s="928"/>
      <c r="HS91" s="928"/>
      <c r="HT91" s="928"/>
      <c r="HU91" s="928"/>
      <c r="HV91" s="928"/>
      <c r="HW91" s="928"/>
      <c r="HX91" s="928"/>
      <c r="HY91" s="928"/>
      <c r="HZ91" s="928"/>
      <c r="IA91" s="928"/>
    </row>
    <row r="92" s="929" customFormat="true" ht="39.75" hidden="false" customHeight="true" outlineLevel="0" collapsed="false">
      <c r="A92" s="956"/>
      <c r="B92" s="957"/>
      <c r="C92" s="957"/>
      <c r="D92" s="930" t="str">
        <f aca="false">B35</f>
        <v>Mesa 38</v>
      </c>
      <c r="E92" s="930" t="n">
        <v>0</v>
      </c>
      <c r="F92" s="930" t="n">
        <v>0</v>
      </c>
      <c r="G92" s="930" t="n">
        <v>1</v>
      </c>
      <c r="H92" s="930" t="n">
        <v>0</v>
      </c>
      <c r="I92" s="930" t="n">
        <v>0</v>
      </c>
      <c r="J92" s="930" t="n">
        <v>0</v>
      </c>
      <c r="K92" s="930" t="n">
        <v>0</v>
      </c>
      <c r="L92" s="930" t="n">
        <v>0</v>
      </c>
      <c r="M92" s="930" t="n">
        <v>0</v>
      </c>
      <c r="N92" s="930" t="n">
        <v>0</v>
      </c>
      <c r="O92" s="930" t="n">
        <v>0</v>
      </c>
      <c r="P92" s="930" t="n">
        <v>0</v>
      </c>
      <c r="Q92" s="931" t="n">
        <f aca="false">($T$4*(SUM(E92:P92)))</f>
        <v>263</v>
      </c>
      <c r="R92" s="930" t="n">
        <v>0</v>
      </c>
      <c r="S92" s="930" t="n">
        <v>0</v>
      </c>
      <c r="T92" s="930" t="n">
        <v>0</v>
      </c>
      <c r="U92" s="930" t="n">
        <v>0</v>
      </c>
      <c r="V92" s="930" t="n">
        <v>0</v>
      </c>
      <c r="W92" s="930" t="n">
        <v>0</v>
      </c>
      <c r="X92" s="930" t="n">
        <v>0</v>
      </c>
      <c r="Y92" s="930" t="n">
        <v>0</v>
      </c>
      <c r="Z92" s="930" t="n">
        <v>0</v>
      </c>
      <c r="AA92" s="930" t="n">
        <v>0</v>
      </c>
      <c r="AB92" s="930" t="n">
        <v>0</v>
      </c>
      <c r="AC92" s="956"/>
      <c r="AD92" s="956"/>
      <c r="AE92" s="956"/>
      <c r="AF92" s="928"/>
      <c r="AG92" s="928"/>
      <c r="AH92" s="928"/>
      <c r="AI92" s="928"/>
      <c r="AJ92" s="928"/>
      <c r="AK92" s="928"/>
      <c r="AL92" s="928"/>
      <c r="AM92" s="928"/>
      <c r="AN92" s="928"/>
      <c r="AO92" s="928"/>
      <c r="AP92" s="928"/>
      <c r="AQ92" s="928"/>
      <c r="AR92" s="928"/>
      <c r="AS92" s="928"/>
      <c r="AT92" s="928"/>
      <c r="AU92" s="928"/>
      <c r="AV92" s="928"/>
      <c r="AW92" s="928"/>
      <c r="AX92" s="928"/>
      <c r="AY92" s="928"/>
      <c r="AZ92" s="928"/>
      <c r="BA92" s="928"/>
      <c r="BB92" s="928"/>
      <c r="BC92" s="928"/>
      <c r="BD92" s="928"/>
      <c r="BE92" s="928"/>
      <c r="BF92" s="928"/>
      <c r="BG92" s="928"/>
      <c r="BH92" s="928"/>
      <c r="BI92" s="928"/>
      <c r="BJ92" s="928"/>
      <c r="BK92" s="928"/>
      <c r="BL92" s="928"/>
      <c r="BM92" s="928"/>
      <c r="BN92" s="928"/>
      <c r="BO92" s="928"/>
      <c r="BP92" s="928"/>
      <c r="BQ92" s="928"/>
      <c r="BR92" s="928"/>
      <c r="BS92" s="928"/>
      <c r="BT92" s="928"/>
      <c r="BU92" s="928"/>
      <c r="BV92" s="928"/>
      <c r="BW92" s="928"/>
      <c r="BX92" s="928"/>
      <c r="BY92" s="928"/>
      <c r="BZ92" s="928"/>
      <c r="CA92" s="928"/>
      <c r="CB92" s="928"/>
      <c r="CC92" s="928"/>
      <c r="CD92" s="928"/>
      <c r="CE92" s="928"/>
      <c r="CF92" s="928"/>
      <c r="CG92" s="928"/>
      <c r="CH92" s="928"/>
      <c r="CI92" s="928"/>
      <c r="CJ92" s="928"/>
      <c r="CK92" s="928"/>
      <c r="CL92" s="928"/>
      <c r="CM92" s="928"/>
      <c r="CN92" s="928"/>
      <c r="CO92" s="928"/>
      <c r="CP92" s="928"/>
      <c r="CQ92" s="928"/>
      <c r="CR92" s="928"/>
      <c r="CS92" s="928"/>
      <c r="CT92" s="928"/>
      <c r="CU92" s="928"/>
      <c r="CV92" s="928"/>
      <c r="CW92" s="928"/>
      <c r="CX92" s="928"/>
      <c r="CY92" s="928"/>
      <c r="CZ92" s="928"/>
      <c r="DA92" s="928"/>
      <c r="DB92" s="928"/>
      <c r="DC92" s="928"/>
      <c r="DD92" s="928"/>
      <c r="DE92" s="928"/>
      <c r="DF92" s="928"/>
      <c r="DG92" s="928"/>
      <c r="DH92" s="928"/>
      <c r="DI92" s="928"/>
      <c r="DJ92" s="928"/>
      <c r="DK92" s="928"/>
      <c r="DL92" s="928"/>
      <c r="DM92" s="928"/>
      <c r="DN92" s="928"/>
      <c r="DO92" s="928"/>
      <c r="DP92" s="928"/>
      <c r="DQ92" s="928"/>
      <c r="DR92" s="928"/>
      <c r="DS92" s="928"/>
      <c r="DT92" s="928"/>
      <c r="DU92" s="928"/>
      <c r="DV92" s="928"/>
      <c r="DW92" s="928"/>
      <c r="DX92" s="928"/>
      <c r="DY92" s="928"/>
      <c r="DZ92" s="928"/>
      <c r="EA92" s="928"/>
      <c r="EB92" s="928"/>
      <c r="EC92" s="928"/>
      <c r="ED92" s="928"/>
      <c r="EE92" s="928"/>
      <c r="EF92" s="928"/>
      <c r="EG92" s="928"/>
      <c r="EH92" s="928"/>
      <c r="EI92" s="928"/>
      <c r="EJ92" s="928"/>
      <c r="EK92" s="928"/>
      <c r="EL92" s="928"/>
      <c r="EM92" s="928"/>
      <c r="EN92" s="928"/>
      <c r="EO92" s="928"/>
      <c r="EP92" s="928"/>
      <c r="EQ92" s="928"/>
      <c r="ER92" s="928"/>
      <c r="ES92" s="928"/>
      <c r="ET92" s="928"/>
      <c r="EU92" s="928"/>
      <c r="EV92" s="928"/>
      <c r="EW92" s="928"/>
      <c r="EX92" s="928"/>
      <c r="EY92" s="928"/>
      <c r="EZ92" s="928"/>
      <c r="FA92" s="928"/>
      <c r="FB92" s="928"/>
      <c r="FC92" s="928"/>
      <c r="FD92" s="928"/>
      <c r="FE92" s="928"/>
      <c r="FF92" s="928"/>
      <c r="FG92" s="928"/>
      <c r="FH92" s="928"/>
      <c r="FI92" s="928"/>
      <c r="FJ92" s="928"/>
      <c r="FK92" s="928"/>
      <c r="FL92" s="928"/>
      <c r="FM92" s="928"/>
      <c r="FN92" s="928"/>
      <c r="FO92" s="928"/>
      <c r="FP92" s="928"/>
      <c r="FQ92" s="928"/>
      <c r="FR92" s="928"/>
      <c r="FS92" s="928"/>
      <c r="FT92" s="928"/>
      <c r="FU92" s="928"/>
      <c r="FV92" s="928"/>
      <c r="FW92" s="928"/>
      <c r="FX92" s="928"/>
      <c r="FY92" s="928"/>
      <c r="FZ92" s="928"/>
      <c r="GA92" s="928"/>
      <c r="GB92" s="928"/>
      <c r="GC92" s="928"/>
      <c r="GD92" s="928"/>
      <c r="GE92" s="928"/>
      <c r="GF92" s="928"/>
      <c r="GG92" s="928"/>
      <c r="GH92" s="928"/>
      <c r="GI92" s="928"/>
      <c r="GJ92" s="928"/>
      <c r="GK92" s="928"/>
      <c r="GL92" s="928"/>
      <c r="GM92" s="928"/>
      <c r="GN92" s="928"/>
      <c r="GO92" s="928"/>
      <c r="GP92" s="928"/>
      <c r="GQ92" s="928"/>
      <c r="GR92" s="928"/>
      <c r="GS92" s="928"/>
      <c r="GT92" s="928"/>
      <c r="GU92" s="928"/>
      <c r="GV92" s="928"/>
      <c r="GW92" s="928"/>
      <c r="GX92" s="928"/>
      <c r="GY92" s="928"/>
      <c r="GZ92" s="928"/>
      <c r="HA92" s="928"/>
      <c r="HB92" s="928"/>
      <c r="HC92" s="928"/>
      <c r="HD92" s="928"/>
      <c r="HE92" s="928"/>
      <c r="HF92" s="928"/>
      <c r="HG92" s="928"/>
      <c r="HH92" s="928"/>
      <c r="HI92" s="928"/>
      <c r="HJ92" s="928"/>
      <c r="HK92" s="928"/>
      <c r="HL92" s="928"/>
      <c r="HM92" s="928"/>
      <c r="HN92" s="928"/>
      <c r="HO92" s="928"/>
      <c r="HP92" s="928"/>
      <c r="HQ92" s="928"/>
      <c r="HR92" s="928"/>
      <c r="HS92" s="928"/>
      <c r="HT92" s="928"/>
      <c r="HU92" s="928"/>
      <c r="HV92" s="928"/>
      <c r="HW92" s="928"/>
      <c r="HX92" s="928"/>
      <c r="HY92" s="928"/>
      <c r="HZ92" s="928"/>
      <c r="IA92" s="928"/>
    </row>
    <row r="93" s="929" customFormat="true" ht="41" hidden="false" customHeight="true" outlineLevel="0" collapsed="false">
      <c r="A93" s="956"/>
      <c r="B93" s="957"/>
      <c r="C93" s="957"/>
      <c r="D93" s="924" t="str">
        <f aca="false">B36</f>
        <v>Mesa 39</v>
      </c>
      <c r="E93" s="924" t="n">
        <v>0</v>
      </c>
      <c r="F93" s="924" t="n">
        <v>0</v>
      </c>
      <c r="G93" s="924" t="n">
        <v>0</v>
      </c>
      <c r="H93" s="924" t="n">
        <v>0</v>
      </c>
      <c r="I93" s="924" t="n">
        <v>0</v>
      </c>
      <c r="J93" s="924" t="n">
        <v>0</v>
      </c>
      <c r="K93" s="924" t="n">
        <v>0</v>
      </c>
      <c r="L93" s="924" t="n">
        <v>0</v>
      </c>
      <c r="M93" s="924" t="n">
        <v>0</v>
      </c>
      <c r="N93" s="924" t="n">
        <v>0</v>
      </c>
      <c r="O93" s="924" t="n">
        <v>0</v>
      </c>
      <c r="P93" s="924" t="n">
        <v>0</v>
      </c>
      <c r="Q93" s="925" t="n">
        <f aca="false">($T$4*(SUM(E93:P93)))</f>
        <v>0</v>
      </c>
      <c r="R93" s="924" t="n">
        <v>0</v>
      </c>
      <c r="S93" s="924" t="n">
        <v>0</v>
      </c>
      <c r="T93" s="924" t="n">
        <v>0</v>
      </c>
      <c r="U93" s="924" t="n">
        <v>0</v>
      </c>
      <c r="V93" s="924" t="n">
        <v>0</v>
      </c>
      <c r="W93" s="924" t="n">
        <v>0</v>
      </c>
      <c r="X93" s="924" t="n">
        <v>0</v>
      </c>
      <c r="Y93" s="924" t="n">
        <v>0</v>
      </c>
      <c r="Z93" s="924" t="n">
        <v>0</v>
      </c>
      <c r="AA93" s="924" t="n">
        <v>0</v>
      </c>
      <c r="AB93" s="924" t="n">
        <v>0</v>
      </c>
      <c r="AC93" s="956"/>
      <c r="AD93" s="956"/>
      <c r="AE93" s="956"/>
      <c r="AF93" s="928"/>
      <c r="AG93" s="928"/>
      <c r="AH93" s="928"/>
      <c r="AI93" s="928"/>
      <c r="AJ93" s="928"/>
      <c r="AK93" s="928"/>
      <c r="AL93" s="928"/>
      <c r="AM93" s="928"/>
      <c r="AN93" s="928"/>
      <c r="AO93" s="928"/>
      <c r="AP93" s="928"/>
      <c r="AQ93" s="928"/>
      <c r="AR93" s="928"/>
      <c r="AS93" s="928"/>
      <c r="AT93" s="928"/>
      <c r="AU93" s="928"/>
      <c r="AV93" s="928"/>
      <c r="AW93" s="928"/>
      <c r="AX93" s="928"/>
      <c r="AY93" s="928"/>
      <c r="AZ93" s="928"/>
      <c r="BA93" s="928"/>
      <c r="BB93" s="928"/>
      <c r="BC93" s="928"/>
      <c r="BD93" s="928"/>
      <c r="BE93" s="928"/>
      <c r="BF93" s="928"/>
      <c r="BG93" s="928"/>
      <c r="BH93" s="928"/>
      <c r="BI93" s="928"/>
      <c r="BJ93" s="928"/>
      <c r="BK93" s="928"/>
      <c r="BL93" s="928"/>
      <c r="BM93" s="928"/>
      <c r="BN93" s="928"/>
      <c r="BO93" s="928"/>
      <c r="BP93" s="928"/>
      <c r="BQ93" s="928"/>
      <c r="BR93" s="928"/>
      <c r="BS93" s="928"/>
      <c r="BT93" s="928"/>
      <c r="BU93" s="928"/>
      <c r="BV93" s="928"/>
      <c r="BW93" s="928"/>
      <c r="BX93" s="928"/>
      <c r="BY93" s="928"/>
      <c r="BZ93" s="928"/>
      <c r="CA93" s="928"/>
      <c r="CB93" s="928"/>
      <c r="CC93" s="928"/>
      <c r="CD93" s="928"/>
      <c r="CE93" s="928"/>
      <c r="CF93" s="928"/>
      <c r="CG93" s="928"/>
      <c r="CH93" s="928"/>
      <c r="CI93" s="928"/>
      <c r="CJ93" s="928"/>
      <c r="CK93" s="928"/>
      <c r="CL93" s="928"/>
      <c r="CM93" s="928"/>
      <c r="CN93" s="928"/>
      <c r="CO93" s="928"/>
      <c r="CP93" s="928"/>
      <c r="CQ93" s="928"/>
      <c r="CR93" s="928"/>
      <c r="CS93" s="928"/>
      <c r="CT93" s="928"/>
      <c r="CU93" s="928"/>
      <c r="CV93" s="928"/>
      <c r="CW93" s="928"/>
      <c r="CX93" s="928"/>
      <c r="CY93" s="928"/>
      <c r="CZ93" s="928"/>
      <c r="DA93" s="928"/>
      <c r="DB93" s="928"/>
      <c r="DC93" s="928"/>
      <c r="DD93" s="928"/>
      <c r="DE93" s="928"/>
      <c r="DF93" s="928"/>
      <c r="DG93" s="928"/>
      <c r="DH93" s="928"/>
      <c r="DI93" s="928"/>
      <c r="DJ93" s="928"/>
      <c r="DK93" s="928"/>
      <c r="DL93" s="928"/>
      <c r="DM93" s="928"/>
      <c r="DN93" s="928"/>
      <c r="DO93" s="928"/>
      <c r="DP93" s="928"/>
      <c r="DQ93" s="928"/>
      <c r="DR93" s="928"/>
      <c r="DS93" s="928"/>
      <c r="DT93" s="928"/>
      <c r="DU93" s="928"/>
      <c r="DV93" s="928"/>
      <c r="DW93" s="928"/>
      <c r="DX93" s="928"/>
      <c r="DY93" s="928"/>
      <c r="DZ93" s="928"/>
      <c r="EA93" s="928"/>
      <c r="EB93" s="928"/>
      <c r="EC93" s="928"/>
      <c r="ED93" s="928"/>
      <c r="EE93" s="928"/>
      <c r="EF93" s="928"/>
      <c r="EG93" s="928"/>
      <c r="EH93" s="928"/>
      <c r="EI93" s="928"/>
      <c r="EJ93" s="928"/>
      <c r="EK93" s="928"/>
      <c r="EL93" s="928"/>
      <c r="EM93" s="928"/>
      <c r="EN93" s="928"/>
      <c r="EO93" s="928"/>
      <c r="EP93" s="928"/>
      <c r="EQ93" s="928"/>
      <c r="ER93" s="928"/>
      <c r="ES93" s="928"/>
      <c r="ET93" s="928"/>
      <c r="EU93" s="928"/>
      <c r="EV93" s="928"/>
      <c r="EW93" s="928"/>
      <c r="EX93" s="928"/>
      <c r="EY93" s="928"/>
      <c r="EZ93" s="928"/>
      <c r="FA93" s="928"/>
      <c r="FB93" s="928"/>
      <c r="FC93" s="928"/>
      <c r="FD93" s="928"/>
      <c r="FE93" s="928"/>
      <c r="FF93" s="928"/>
      <c r="FG93" s="928"/>
      <c r="FH93" s="928"/>
      <c r="FI93" s="928"/>
      <c r="FJ93" s="928"/>
      <c r="FK93" s="928"/>
      <c r="FL93" s="928"/>
      <c r="FM93" s="928"/>
      <c r="FN93" s="928"/>
      <c r="FO93" s="928"/>
      <c r="FP93" s="928"/>
      <c r="FQ93" s="928"/>
      <c r="FR93" s="928"/>
      <c r="FS93" s="928"/>
      <c r="FT93" s="928"/>
      <c r="FU93" s="928"/>
      <c r="FV93" s="928"/>
      <c r="FW93" s="928"/>
      <c r="FX93" s="928"/>
      <c r="FY93" s="928"/>
      <c r="FZ93" s="928"/>
      <c r="GA93" s="928"/>
      <c r="GB93" s="928"/>
      <c r="GC93" s="928"/>
      <c r="GD93" s="928"/>
      <c r="GE93" s="928"/>
      <c r="GF93" s="928"/>
      <c r="GG93" s="928"/>
      <c r="GH93" s="928"/>
      <c r="GI93" s="928"/>
      <c r="GJ93" s="928"/>
      <c r="GK93" s="928"/>
      <c r="GL93" s="928"/>
      <c r="GM93" s="928"/>
      <c r="GN93" s="928"/>
      <c r="GO93" s="928"/>
      <c r="GP93" s="928"/>
      <c r="GQ93" s="928"/>
      <c r="GR93" s="928"/>
      <c r="GS93" s="928"/>
      <c r="GT93" s="928"/>
      <c r="GU93" s="928"/>
      <c r="GV93" s="928"/>
      <c r="GW93" s="928"/>
      <c r="GX93" s="928"/>
      <c r="GY93" s="928"/>
      <c r="GZ93" s="928"/>
      <c r="HA93" s="928"/>
      <c r="HB93" s="928"/>
      <c r="HC93" s="928"/>
      <c r="HD93" s="928"/>
      <c r="HE93" s="928"/>
      <c r="HF93" s="928"/>
      <c r="HG93" s="928"/>
      <c r="HH93" s="928"/>
      <c r="HI93" s="928"/>
      <c r="HJ93" s="928"/>
      <c r="HK93" s="928"/>
      <c r="HL93" s="928"/>
      <c r="HM93" s="928"/>
      <c r="HN93" s="928"/>
      <c r="HO93" s="928"/>
      <c r="HP93" s="928"/>
      <c r="HQ93" s="928"/>
      <c r="HR93" s="928"/>
      <c r="HS93" s="928"/>
      <c r="HT93" s="928"/>
      <c r="HU93" s="928"/>
      <c r="HV93" s="928"/>
      <c r="HW93" s="928"/>
      <c r="HX93" s="928"/>
      <c r="HY93" s="928"/>
      <c r="HZ93" s="928"/>
      <c r="IA93" s="928"/>
    </row>
    <row r="94" s="929" customFormat="true" ht="41" hidden="false" customHeight="true" outlineLevel="0" collapsed="false">
      <c r="A94" s="956"/>
      <c r="B94" s="957"/>
      <c r="C94" s="957"/>
      <c r="D94" s="930" t="str">
        <f aca="false">B37</f>
        <v>Mesa 40</v>
      </c>
      <c r="E94" s="930" t="n">
        <v>0</v>
      </c>
      <c r="F94" s="930" t="n">
        <v>0</v>
      </c>
      <c r="G94" s="930" t="n">
        <v>0</v>
      </c>
      <c r="H94" s="930" t="n">
        <v>0</v>
      </c>
      <c r="I94" s="930" t="n">
        <v>0</v>
      </c>
      <c r="J94" s="930" t="n">
        <v>0</v>
      </c>
      <c r="K94" s="930" t="n">
        <v>0</v>
      </c>
      <c r="L94" s="930" t="n">
        <v>0</v>
      </c>
      <c r="M94" s="930" t="n">
        <v>0</v>
      </c>
      <c r="N94" s="930" t="n">
        <v>0</v>
      </c>
      <c r="O94" s="930" t="n">
        <v>0</v>
      </c>
      <c r="P94" s="930" t="n">
        <v>0</v>
      </c>
      <c r="Q94" s="931" t="n">
        <f aca="false">($T$4*(SUM(E94:P94)))</f>
        <v>0</v>
      </c>
      <c r="R94" s="930" t="n">
        <v>0</v>
      </c>
      <c r="S94" s="930" t="n">
        <v>0</v>
      </c>
      <c r="T94" s="930" t="n">
        <v>0</v>
      </c>
      <c r="U94" s="930" t="n">
        <v>0</v>
      </c>
      <c r="V94" s="930" t="n">
        <v>0</v>
      </c>
      <c r="W94" s="930" t="n">
        <v>0</v>
      </c>
      <c r="X94" s="930" t="n">
        <v>0</v>
      </c>
      <c r="Y94" s="930" t="n">
        <v>0</v>
      </c>
      <c r="Z94" s="930" t="n">
        <v>0</v>
      </c>
      <c r="AA94" s="930" t="n">
        <v>0</v>
      </c>
      <c r="AB94" s="930" t="n">
        <v>0</v>
      </c>
      <c r="AC94" s="956"/>
      <c r="AD94" s="956"/>
      <c r="AE94" s="956"/>
      <c r="AF94" s="928"/>
      <c r="AG94" s="928"/>
      <c r="AH94" s="928"/>
      <c r="AI94" s="928"/>
      <c r="AJ94" s="928"/>
      <c r="AK94" s="928"/>
      <c r="AL94" s="928"/>
      <c r="AM94" s="928"/>
      <c r="AN94" s="928"/>
      <c r="AO94" s="928"/>
      <c r="AP94" s="928"/>
      <c r="AQ94" s="928"/>
      <c r="AR94" s="928"/>
      <c r="AS94" s="928"/>
      <c r="AT94" s="928"/>
      <c r="AU94" s="928"/>
      <c r="AV94" s="928"/>
      <c r="AW94" s="928"/>
      <c r="AX94" s="928"/>
      <c r="AY94" s="928"/>
      <c r="AZ94" s="928"/>
      <c r="BA94" s="928"/>
      <c r="BB94" s="928"/>
      <c r="BC94" s="928"/>
      <c r="BD94" s="928"/>
      <c r="BE94" s="928"/>
      <c r="BF94" s="928"/>
      <c r="BG94" s="928"/>
      <c r="BH94" s="928"/>
      <c r="BI94" s="928"/>
      <c r="BJ94" s="928"/>
      <c r="BK94" s="928"/>
      <c r="BL94" s="928"/>
      <c r="BM94" s="928"/>
      <c r="BN94" s="928"/>
      <c r="BO94" s="928"/>
      <c r="BP94" s="928"/>
      <c r="BQ94" s="928"/>
      <c r="BR94" s="928"/>
      <c r="BS94" s="928"/>
      <c r="BT94" s="928"/>
      <c r="BU94" s="928"/>
      <c r="BV94" s="928"/>
      <c r="BW94" s="928"/>
      <c r="BX94" s="928"/>
      <c r="BY94" s="928"/>
      <c r="BZ94" s="928"/>
      <c r="CA94" s="928"/>
      <c r="CB94" s="928"/>
      <c r="CC94" s="928"/>
      <c r="CD94" s="928"/>
      <c r="CE94" s="928"/>
      <c r="CF94" s="928"/>
      <c r="CG94" s="928"/>
      <c r="CH94" s="928"/>
      <c r="CI94" s="928"/>
      <c r="CJ94" s="928"/>
      <c r="CK94" s="928"/>
      <c r="CL94" s="928"/>
      <c r="CM94" s="928"/>
      <c r="CN94" s="928"/>
      <c r="CO94" s="928"/>
      <c r="CP94" s="928"/>
      <c r="CQ94" s="928"/>
      <c r="CR94" s="928"/>
      <c r="CS94" s="928"/>
      <c r="CT94" s="928"/>
      <c r="CU94" s="928"/>
      <c r="CV94" s="928"/>
      <c r="CW94" s="928"/>
      <c r="CX94" s="928"/>
      <c r="CY94" s="928"/>
      <c r="CZ94" s="928"/>
      <c r="DA94" s="928"/>
      <c r="DB94" s="928"/>
      <c r="DC94" s="928"/>
      <c r="DD94" s="928"/>
      <c r="DE94" s="928"/>
      <c r="DF94" s="928"/>
      <c r="DG94" s="928"/>
      <c r="DH94" s="928"/>
      <c r="DI94" s="928"/>
      <c r="DJ94" s="928"/>
      <c r="DK94" s="928"/>
      <c r="DL94" s="928"/>
      <c r="DM94" s="928"/>
      <c r="DN94" s="928"/>
      <c r="DO94" s="928"/>
      <c r="DP94" s="928"/>
      <c r="DQ94" s="928"/>
      <c r="DR94" s="928"/>
      <c r="DS94" s="928"/>
      <c r="DT94" s="928"/>
      <c r="DU94" s="928"/>
      <c r="DV94" s="928"/>
      <c r="DW94" s="928"/>
      <c r="DX94" s="928"/>
      <c r="DY94" s="928"/>
      <c r="DZ94" s="928"/>
      <c r="EA94" s="928"/>
      <c r="EB94" s="928"/>
      <c r="EC94" s="928"/>
      <c r="ED94" s="928"/>
      <c r="EE94" s="928"/>
      <c r="EF94" s="928"/>
      <c r="EG94" s="928"/>
      <c r="EH94" s="928"/>
      <c r="EI94" s="928"/>
      <c r="EJ94" s="928"/>
      <c r="EK94" s="928"/>
      <c r="EL94" s="928"/>
      <c r="EM94" s="928"/>
      <c r="EN94" s="928"/>
      <c r="EO94" s="928"/>
      <c r="EP94" s="928"/>
      <c r="EQ94" s="928"/>
      <c r="ER94" s="928"/>
      <c r="ES94" s="928"/>
      <c r="ET94" s="928"/>
      <c r="EU94" s="928"/>
      <c r="EV94" s="928"/>
      <c r="EW94" s="928"/>
      <c r="EX94" s="928"/>
      <c r="EY94" s="928"/>
      <c r="EZ94" s="928"/>
      <c r="FA94" s="928"/>
      <c r="FB94" s="928"/>
      <c r="FC94" s="928"/>
      <c r="FD94" s="928"/>
      <c r="FE94" s="928"/>
      <c r="FF94" s="928"/>
      <c r="FG94" s="928"/>
      <c r="FH94" s="928"/>
      <c r="FI94" s="928"/>
      <c r="FJ94" s="928"/>
      <c r="FK94" s="928"/>
      <c r="FL94" s="928"/>
      <c r="FM94" s="928"/>
      <c r="FN94" s="928"/>
      <c r="FO94" s="928"/>
      <c r="FP94" s="928"/>
      <c r="FQ94" s="928"/>
      <c r="FR94" s="928"/>
      <c r="FS94" s="928"/>
      <c r="FT94" s="928"/>
      <c r="FU94" s="928"/>
      <c r="FV94" s="928"/>
      <c r="FW94" s="928"/>
      <c r="FX94" s="928"/>
      <c r="FY94" s="928"/>
      <c r="FZ94" s="928"/>
      <c r="GA94" s="928"/>
      <c r="GB94" s="928"/>
      <c r="GC94" s="928"/>
      <c r="GD94" s="928"/>
      <c r="GE94" s="928"/>
      <c r="GF94" s="928"/>
      <c r="GG94" s="928"/>
      <c r="GH94" s="928"/>
      <c r="GI94" s="928"/>
      <c r="GJ94" s="928"/>
      <c r="GK94" s="928"/>
      <c r="GL94" s="928"/>
      <c r="GM94" s="928"/>
      <c r="GN94" s="928"/>
      <c r="GO94" s="928"/>
      <c r="GP94" s="928"/>
      <c r="GQ94" s="928"/>
      <c r="GR94" s="928"/>
      <c r="GS94" s="928"/>
      <c r="GT94" s="928"/>
      <c r="GU94" s="928"/>
      <c r="GV94" s="928"/>
      <c r="GW94" s="928"/>
      <c r="GX94" s="928"/>
      <c r="GY94" s="928"/>
      <c r="GZ94" s="928"/>
      <c r="HA94" s="928"/>
      <c r="HB94" s="928"/>
      <c r="HC94" s="928"/>
      <c r="HD94" s="928"/>
      <c r="HE94" s="928"/>
      <c r="HF94" s="928"/>
      <c r="HG94" s="928"/>
      <c r="HH94" s="928"/>
      <c r="HI94" s="928"/>
      <c r="HJ94" s="928"/>
      <c r="HK94" s="928"/>
      <c r="HL94" s="928"/>
      <c r="HM94" s="928"/>
      <c r="HN94" s="928"/>
      <c r="HO94" s="928"/>
      <c r="HP94" s="928"/>
      <c r="HQ94" s="928"/>
      <c r="HR94" s="928"/>
      <c r="HS94" s="928"/>
      <c r="HT94" s="928"/>
      <c r="HU94" s="928"/>
      <c r="HV94" s="928"/>
      <c r="HW94" s="928"/>
      <c r="HX94" s="928"/>
      <c r="HY94" s="928"/>
      <c r="HZ94" s="928"/>
      <c r="IA94" s="928"/>
    </row>
    <row r="95" s="929" customFormat="true" ht="41" hidden="false" customHeight="true" outlineLevel="0" collapsed="false">
      <c r="A95" s="956"/>
      <c r="B95" s="957"/>
      <c r="C95" s="957"/>
      <c r="D95" s="924" t="str">
        <f aca="false">B38</f>
        <v>Mesa 41</v>
      </c>
      <c r="E95" s="924" t="n">
        <v>0</v>
      </c>
      <c r="F95" s="924" t="n">
        <v>0</v>
      </c>
      <c r="G95" s="924" t="n">
        <v>0</v>
      </c>
      <c r="H95" s="924" t="n">
        <v>0</v>
      </c>
      <c r="I95" s="924" t="n">
        <v>0</v>
      </c>
      <c r="J95" s="924" t="n">
        <v>0</v>
      </c>
      <c r="K95" s="924" t="n">
        <v>0</v>
      </c>
      <c r="L95" s="924" t="n">
        <v>0</v>
      </c>
      <c r="M95" s="924" t="n">
        <v>0</v>
      </c>
      <c r="N95" s="924" t="n">
        <v>0</v>
      </c>
      <c r="O95" s="924" t="n">
        <v>0</v>
      </c>
      <c r="P95" s="924" t="n">
        <v>0</v>
      </c>
      <c r="Q95" s="925" t="n">
        <f aca="false">($T$4*(SUM(E95:P95)))</f>
        <v>0</v>
      </c>
      <c r="R95" s="924" t="n">
        <v>0</v>
      </c>
      <c r="S95" s="924" t="n">
        <v>0</v>
      </c>
      <c r="T95" s="924" t="n">
        <v>0</v>
      </c>
      <c r="U95" s="924" t="n">
        <v>0</v>
      </c>
      <c r="V95" s="924" t="n">
        <v>0</v>
      </c>
      <c r="W95" s="924" t="n">
        <v>0</v>
      </c>
      <c r="X95" s="924" t="n">
        <v>0</v>
      </c>
      <c r="Y95" s="924" t="n">
        <v>0</v>
      </c>
      <c r="Z95" s="924" t="n">
        <v>0</v>
      </c>
      <c r="AA95" s="924" t="n">
        <v>0</v>
      </c>
      <c r="AB95" s="924" t="n">
        <v>0</v>
      </c>
      <c r="AC95" s="956"/>
      <c r="AD95" s="956"/>
      <c r="AE95" s="956"/>
      <c r="AF95" s="928"/>
      <c r="AG95" s="928"/>
      <c r="AH95" s="928"/>
      <c r="AI95" s="928"/>
      <c r="AJ95" s="928"/>
      <c r="AK95" s="928"/>
      <c r="AL95" s="928"/>
      <c r="AM95" s="928"/>
      <c r="AN95" s="928"/>
      <c r="AO95" s="928"/>
      <c r="AP95" s="928"/>
      <c r="AQ95" s="928"/>
      <c r="AR95" s="928"/>
      <c r="AS95" s="928"/>
      <c r="AT95" s="928"/>
      <c r="AU95" s="928"/>
      <c r="AV95" s="928"/>
      <c r="AW95" s="928"/>
      <c r="AX95" s="928"/>
      <c r="AY95" s="928"/>
      <c r="AZ95" s="928"/>
      <c r="BA95" s="928"/>
      <c r="BB95" s="928"/>
      <c r="BC95" s="928"/>
      <c r="BD95" s="928"/>
      <c r="BE95" s="928"/>
      <c r="BF95" s="928"/>
      <c r="BG95" s="928"/>
      <c r="BH95" s="928"/>
      <c r="BI95" s="928"/>
      <c r="BJ95" s="928"/>
      <c r="BK95" s="928"/>
      <c r="BL95" s="928"/>
      <c r="BM95" s="928"/>
      <c r="BN95" s="928"/>
      <c r="BO95" s="928"/>
      <c r="BP95" s="928"/>
      <c r="BQ95" s="928"/>
      <c r="BR95" s="928"/>
      <c r="BS95" s="928"/>
      <c r="BT95" s="928"/>
      <c r="BU95" s="928"/>
      <c r="BV95" s="928"/>
      <c r="BW95" s="928"/>
      <c r="BX95" s="928"/>
      <c r="BY95" s="928"/>
      <c r="BZ95" s="928"/>
      <c r="CA95" s="928"/>
      <c r="CB95" s="928"/>
      <c r="CC95" s="928"/>
      <c r="CD95" s="928"/>
      <c r="CE95" s="928"/>
      <c r="CF95" s="928"/>
      <c r="CG95" s="928"/>
      <c r="CH95" s="928"/>
      <c r="CI95" s="928"/>
      <c r="CJ95" s="928"/>
      <c r="CK95" s="928"/>
      <c r="CL95" s="928"/>
      <c r="CM95" s="928"/>
      <c r="CN95" s="928"/>
      <c r="CO95" s="928"/>
      <c r="CP95" s="928"/>
      <c r="CQ95" s="928"/>
      <c r="CR95" s="928"/>
      <c r="CS95" s="928"/>
      <c r="CT95" s="928"/>
      <c r="CU95" s="928"/>
      <c r="CV95" s="928"/>
      <c r="CW95" s="928"/>
      <c r="CX95" s="928"/>
      <c r="CY95" s="928"/>
      <c r="CZ95" s="928"/>
      <c r="DA95" s="928"/>
      <c r="DB95" s="928"/>
      <c r="DC95" s="928"/>
      <c r="DD95" s="928"/>
      <c r="DE95" s="928"/>
      <c r="DF95" s="928"/>
      <c r="DG95" s="928"/>
      <c r="DH95" s="928"/>
      <c r="DI95" s="928"/>
      <c r="DJ95" s="928"/>
      <c r="DK95" s="928"/>
      <c r="DL95" s="928"/>
      <c r="DM95" s="928"/>
      <c r="DN95" s="928"/>
      <c r="DO95" s="928"/>
      <c r="DP95" s="928"/>
      <c r="DQ95" s="928"/>
      <c r="DR95" s="928"/>
      <c r="DS95" s="928"/>
      <c r="DT95" s="928"/>
      <c r="DU95" s="928"/>
      <c r="DV95" s="928"/>
      <c r="DW95" s="928"/>
      <c r="DX95" s="928"/>
      <c r="DY95" s="928"/>
      <c r="DZ95" s="928"/>
      <c r="EA95" s="928"/>
      <c r="EB95" s="928"/>
      <c r="EC95" s="928"/>
      <c r="ED95" s="928"/>
      <c r="EE95" s="928"/>
      <c r="EF95" s="928"/>
      <c r="EG95" s="928"/>
      <c r="EH95" s="928"/>
      <c r="EI95" s="928"/>
      <c r="EJ95" s="928"/>
      <c r="EK95" s="928"/>
      <c r="EL95" s="928"/>
      <c r="EM95" s="928"/>
      <c r="EN95" s="928"/>
      <c r="EO95" s="928"/>
      <c r="EP95" s="928"/>
      <c r="EQ95" s="928"/>
      <c r="ER95" s="928"/>
      <c r="ES95" s="928"/>
      <c r="ET95" s="928"/>
      <c r="EU95" s="928"/>
      <c r="EV95" s="928"/>
      <c r="EW95" s="928"/>
      <c r="EX95" s="928"/>
      <c r="EY95" s="928"/>
      <c r="EZ95" s="928"/>
      <c r="FA95" s="928"/>
      <c r="FB95" s="928"/>
      <c r="FC95" s="928"/>
      <c r="FD95" s="928"/>
      <c r="FE95" s="928"/>
      <c r="FF95" s="928"/>
      <c r="FG95" s="928"/>
      <c r="FH95" s="928"/>
      <c r="FI95" s="928"/>
      <c r="FJ95" s="928"/>
      <c r="FK95" s="928"/>
      <c r="FL95" s="928"/>
      <c r="FM95" s="928"/>
      <c r="FN95" s="928"/>
      <c r="FO95" s="928"/>
      <c r="FP95" s="928"/>
      <c r="FQ95" s="928"/>
      <c r="FR95" s="928"/>
      <c r="FS95" s="928"/>
      <c r="FT95" s="928"/>
      <c r="FU95" s="928"/>
      <c r="FV95" s="928"/>
      <c r="FW95" s="928"/>
      <c r="FX95" s="928"/>
      <c r="FY95" s="928"/>
      <c r="FZ95" s="928"/>
      <c r="GA95" s="928"/>
      <c r="GB95" s="928"/>
      <c r="GC95" s="928"/>
      <c r="GD95" s="928"/>
      <c r="GE95" s="928"/>
      <c r="GF95" s="928"/>
      <c r="GG95" s="928"/>
      <c r="GH95" s="928"/>
      <c r="GI95" s="928"/>
      <c r="GJ95" s="928"/>
      <c r="GK95" s="928"/>
      <c r="GL95" s="928"/>
      <c r="GM95" s="928"/>
      <c r="GN95" s="928"/>
      <c r="GO95" s="928"/>
      <c r="GP95" s="928"/>
      <c r="GQ95" s="928"/>
      <c r="GR95" s="928"/>
      <c r="GS95" s="928"/>
      <c r="GT95" s="928"/>
      <c r="GU95" s="928"/>
      <c r="GV95" s="928"/>
      <c r="GW95" s="928"/>
      <c r="GX95" s="928"/>
      <c r="GY95" s="928"/>
      <c r="GZ95" s="928"/>
      <c r="HA95" s="928"/>
      <c r="HB95" s="928"/>
      <c r="HC95" s="928"/>
      <c r="HD95" s="928"/>
      <c r="HE95" s="928"/>
      <c r="HF95" s="928"/>
      <c r="HG95" s="928"/>
      <c r="HH95" s="928"/>
      <c r="HI95" s="928"/>
      <c r="HJ95" s="928"/>
      <c r="HK95" s="928"/>
      <c r="HL95" s="928"/>
      <c r="HM95" s="928"/>
      <c r="HN95" s="928"/>
      <c r="HO95" s="928"/>
      <c r="HP95" s="928"/>
      <c r="HQ95" s="928"/>
      <c r="HR95" s="928"/>
      <c r="HS95" s="928"/>
      <c r="HT95" s="928"/>
      <c r="HU95" s="928"/>
      <c r="HV95" s="928"/>
      <c r="HW95" s="928"/>
      <c r="HX95" s="928"/>
      <c r="HY95" s="928"/>
      <c r="HZ95" s="928"/>
      <c r="IA95" s="928"/>
    </row>
    <row r="96" s="929" customFormat="true" ht="41" hidden="false" customHeight="true" outlineLevel="0" collapsed="false">
      <c r="A96" s="956"/>
      <c r="B96" s="957"/>
      <c r="C96" s="957"/>
      <c r="D96" s="930" t="str">
        <f aca="false">B39</f>
        <v>Mesa 42</v>
      </c>
      <c r="E96" s="930" t="n">
        <v>0</v>
      </c>
      <c r="F96" s="930" t="n">
        <v>0</v>
      </c>
      <c r="G96" s="930" t="n">
        <v>0</v>
      </c>
      <c r="H96" s="930" t="n">
        <v>0</v>
      </c>
      <c r="I96" s="930" t="n">
        <v>0</v>
      </c>
      <c r="J96" s="930" t="n">
        <v>0</v>
      </c>
      <c r="K96" s="930" t="n">
        <v>0</v>
      </c>
      <c r="L96" s="930" t="n">
        <v>0</v>
      </c>
      <c r="M96" s="930" t="n">
        <v>0</v>
      </c>
      <c r="N96" s="930" t="n">
        <v>0</v>
      </c>
      <c r="O96" s="930" t="n">
        <v>0</v>
      </c>
      <c r="P96" s="930" t="n">
        <v>0</v>
      </c>
      <c r="Q96" s="931" t="n">
        <f aca="false">($T$4*(SUM(E96:P96)))</f>
        <v>0</v>
      </c>
      <c r="R96" s="930" t="n">
        <v>0</v>
      </c>
      <c r="S96" s="930" t="n">
        <v>0</v>
      </c>
      <c r="T96" s="930" t="n">
        <v>0</v>
      </c>
      <c r="U96" s="930" t="n">
        <v>0</v>
      </c>
      <c r="V96" s="930" t="n">
        <v>0</v>
      </c>
      <c r="W96" s="930" t="n">
        <v>0</v>
      </c>
      <c r="X96" s="930" t="n">
        <v>0</v>
      </c>
      <c r="Y96" s="930" t="n">
        <v>0</v>
      </c>
      <c r="Z96" s="930" t="n">
        <v>0</v>
      </c>
      <c r="AA96" s="930" t="n">
        <v>0</v>
      </c>
      <c r="AB96" s="930" t="n">
        <v>0</v>
      </c>
      <c r="AC96" s="956"/>
      <c r="AD96" s="956"/>
      <c r="AE96" s="956"/>
      <c r="AF96" s="928"/>
      <c r="AG96" s="928"/>
      <c r="AH96" s="928"/>
      <c r="AI96" s="928"/>
      <c r="AJ96" s="928"/>
      <c r="AK96" s="928"/>
      <c r="AL96" s="928"/>
      <c r="AM96" s="928"/>
      <c r="AN96" s="928"/>
      <c r="AO96" s="928"/>
      <c r="AP96" s="928"/>
      <c r="AQ96" s="928"/>
      <c r="AR96" s="928"/>
      <c r="AS96" s="928"/>
      <c r="AT96" s="928"/>
      <c r="AU96" s="928"/>
      <c r="AV96" s="928"/>
      <c r="AW96" s="928"/>
      <c r="AX96" s="928"/>
      <c r="AY96" s="928"/>
      <c r="AZ96" s="928"/>
      <c r="BA96" s="928"/>
      <c r="BB96" s="928"/>
      <c r="BC96" s="928"/>
      <c r="BD96" s="928"/>
      <c r="BE96" s="928"/>
      <c r="BF96" s="928"/>
      <c r="BG96" s="928"/>
      <c r="BH96" s="928"/>
      <c r="BI96" s="928"/>
      <c r="BJ96" s="928"/>
      <c r="BK96" s="928"/>
      <c r="BL96" s="928"/>
      <c r="BM96" s="928"/>
      <c r="BN96" s="928"/>
      <c r="BO96" s="928"/>
      <c r="BP96" s="928"/>
      <c r="BQ96" s="928"/>
      <c r="BR96" s="928"/>
      <c r="BS96" s="928"/>
      <c r="BT96" s="928"/>
      <c r="BU96" s="928"/>
      <c r="BV96" s="928"/>
      <c r="BW96" s="928"/>
      <c r="BX96" s="928"/>
      <c r="BY96" s="928"/>
      <c r="BZ96" s="928"/>
      <c r="CA96" s="928"/>
      <c r="CB96" s="928"/>
      <c r="CC96" s="928"/>
      <c r="CD96" s="928"/>
      <c r="CE96" s="928"/>
      <c r="CF96" s="928"/>
      <c r="CG96" s="928"/>
      <c r="CH96" s="928"/>
      <c r="CI96" s="928"/>
      <c r="CJ96" s="928"/>
      <c r="CK96" s="928"/>
      <c r="CL96" s="928"/>
      <c r="CM96" s="928"/>
      <c r="CN96" s="928"/>
      <c r="CO96" s="928"/>
      <c r="CP96" s="928"/>
      <c r="CQ96" s="928"/>
      <c r="CR96" s="928"/>
      <c r="CS96" s="928"/>
      <c r="CT96" s="928"/>
      <c r="CU96" s="928"/>
      <c r="CV96" s="928"/>
      <c r="CW96" s="928"/>
      <c r="CX96" s="928"/>
      <c r="CY96" s="928"/>
      <c r="CZ96" s="928"/>
      <c r="DA96" s="928"/>
      <c r="DB96" s="928"/>
      <c r="DC96" s="928"/>
      <c r="DD96" s="928"/>
      <c r="DE96" s="928"/>
      <c r="DF96" s="928"/>
      <c r="DG96" s="928"/>
      <c r="DH96" s="928"/>
      <c r="DI96" s="928"/>
      <c r="DJ96" s="928"/>
      <c r="DK96" s="928"/>
      <c r="DL96" s="928"/>
      <c r="DM96" s="928"/>
      <c r="DN96" s="928"/>
      <c r="DO96" s="928"/>
      <c r="DP96" s="928"/>
      <c r="DQ96" s="928"/>
      <c r="DR96" s="928"/>
      <c r="DS96" s="928"/>
      <c r="DT96" s="928"/>
      <c r="DU96" s="928"/>
      <c r="DV96" s="928"/>
      <c r="DW96" s="928"/>
      <c r="DX96" s="928"/>
      <c r="DY96" s="928"/>
      <c r="DZ96" s="928"/>
      <c r="EA96" s="928"/>
      <c r="EB96" s="928"/>
      <c r="EC96" s="928"/>
      <c r="ED96" s="928"/>
      <c r="EE96" s="928"/>
      <c r="EF96" s="928"/>
      <c r="EG96" s="928"/>
      <c r="EH96" s="928"/>
      <c r="EI96" s="928"/>
      <c r="EJ96" s="928"/>
      <c r="EK96" s="928"/>
      <c r="EL96" s="928"/>
      <c r="EM96" s="928"/>
      <c r="EN96" s="928"/>
      <c r="EO96" s="928"/>
      <c r="EP96" s="928"/>
      <c r="EQ96" s="928"/>
      <c r="ER96" s="928"/>
      <c r="ES96" s="928"/>
      <c r="ET96" s="928"/>
      <c r="EU96" s="928"/>
      <c r="EV96" s="928"/>
      <c r="EW96" s="928"/>
      <c r="EX96" s="928"/>
      <c r="EY96" s="928"/>
      <c r="EZ96" s="928"/>
      <c r="FA96" s="928"/>
      <c r="FB96" s="928"/>
      <c r="FC96" s="928"/>
      <c r="FD96" s="928"/>
      <c r="FE96" s="928"/>
      <c r="FF96" s="928"/>
      <c r="FG96" s="928"/>
      <c r="FH96" s="928"/>
      <c r="FI96" s="928"/>
      <c r="FJ96" s="928"/>
      <c r="FK96" s="928"/>
      <c r="FL96" s="928"/>
      <c r="FM96" s="928"/>
      <c r="FN96" s="928"/>
      <c r="FO96" s="928"/>
      <c r="FP96" s="928"/>
      <c r="FQ96" s="928"/>
      <c r="FR96" s="928"/>
      <c r="FS96" s="928"/>
      <c r="FT96" s="928"/>
      <c r="FU96" s="928"/>
      <c r="FV96" s="928"/>
      <c r="FW96" s="928"/>
      <c r="FX96" s="928"/>
      <c r="FY96" s="928"/>
      <c r="FZ96" s="928"/>
      <c r="GA96" s="928"/>
      <c r="GB96" s="928"/>
      <c r="GC96" s="928"/>
      <c r="GD96" s="928"/>
      <c r="GE96" s="928"/>
      <c r="GF96" s="928"/>
      <c r="GG96" s="928"/>
      <c r="GH96" s="928"/>
      <c r="GI96" s="928"/>
      <c r="GJ96" s="928"/>
      <c r="GK96" s="928"/>
      <c r="GL96" s="928"/>
      <c r="GM96" s="928"/>
      <c r="GN96" s="928"/>
      <c r="GO96" s="928"/>
      <c r="GP96" s="928"/>
      <c r="GQ96" s="928"/>
      <c r="GR96" s="928"/>
      <c r="GS96" s="928"/>
      <c r="GT96" s="928"/>
      <c r="GU96" s="928"/>
      <c r="GV96" s="928"/>
      <c r="GW96" s="928"/>
      <c r="GX96" s="928"/>
      <c r="GY96" s="928"/>
      <c r="GZ96" s="928"/>
      <c r="HA96" s="928"/>
      <c r="HB96" s="928"/>
      <c r="HC96" s="928"/>
      <c r="HD96" s="928"/>
      <c r="HE96" s="928"/>
      <c r="HF96" s="928"/>
      <c r="HG96" s="928"/>
      <c r="HH96" s="928"/>
      <c r="HI96" s="928"/>
      <c r="HJ96" s="928"/>
      <c r="HK96" s="928"/>
      <c r="HL96" s="928"/>
      <c r="HM96" s="928"/>
      <c r="HN96" s="928"/>
      <c r="HO96" s="928"/>
      <c r="HP96" s="928"/>
      <c r="HQ96" s="928"/>
      <c r="HR96" s="928"/>
      <c r="HS96" s="928"/>
      <c r="HT96" s="928"/>
      <c r="HU96" s="928"/>
      <c r="HV96" s="928"/>
      <c r="HW96" s="928"/>
      <c r="HX96" s="928"/>
      <c r="HY96" s="928"/>
      <c r="HZ96" s="928"/>
      <c r="IA96" s="928"/>
    </row>
    <row r="97" s="929" customFormat="true" ht="41" hidden="false" customHeight="true" outlineLevel="0" collapsed="false">
      <c r="A97" s="956"/>
      <c r="B97" s="957"/>
      <c r="C97" s="957"/>
      <c r="D97" s="924" t="str">
        <f aca="false">B40</f>
        <v>Mesa 43</v>
      </c>
      <c r="E97" s="924" t="n">
        <v>0</v>
      </c>
      <c r="F97" s="924" t="n">
        <v>0</v>
      </c>
      <c r="G97" s="924" t="n">
        <v>0</v>
      </c>
      <c r="H97" s="924" t="n">
        <v>0</v>
      </c>
      <c r="I97" s="924" t="n">
        <v>0</v>
      </c>
      <c r="J97" s="924" t="n">
        <v>0</v>
      </c>
      <c r="K97" s="924" t="n">
        <v>0</v>
      </c>
      <c r="L97" s="924" t="n">
        <v>0</v>
      </c>
      <c r="M97" s="924" t="n">
        <v>0</v>
      </c>
      <c r="N97" s="924" t="n">
        <v>0</v>
      </c>
      <c r="O97" s="924" t="n">
        <v>0</v>
      </c>
      <c r="P97" s="924" t="n">
        <v>0</v>
      </c>
      <c r="Q97" s="925" t="n">
        <f aca="false">($T$4*(SUM(E97:P97)))</f>
        <v>0</v>
      </c>
      <c r="R97" s="924" t="n">
        <v>0</v>
      </c>
      <c r="S97" s="924" t="n">
        <v>0</v>
      </c>
      <c r="T97" s="924" t="n">
        <v>0</v>
      </c>
      <c r="U97" s="924" t="n">
        <v>0</v>
      </c>
      <c r="V97" s="924" t="n">
        <v>0</v>
      </c>
      <c r="W97" s="924" t="n">
        <v>0</v>
      </c>
      <c r="X97" s="924" t="n">
        <v>0</v>
      </c>
      <c r="Y97" s="924" t="n">
        <v>0</v>
      </c>
      <c r="Z97" s="924" t="n">
        <v>0</v>
      </c>
      <c r="AA97" s="924" t="n">
        <v>0</v>
      </c>
      <c r="AB97" s="924" t="n">
        <v>0</v>
      </c>
      <c r="AC97" s="956"/>
      <c r="AD97" s="956"/>
      <c r="AE97" s="956"/>
      <c r="AF97" s="928"/>
      <c r="AG97" s="928"/>
      <c r="AH97" s="928"/>
      <c r="AI97" s="928"/>
      <c r="AJ97" s="928"/>
      <c r="AK97" s="928"/>
      <c r="AL97" s="928"/>
      <c r="AM97" s="928"/>
      <c r="AN97" s="928"/>
      <c r="AO97" s="928"/>
      <c r="AP97" s="928"/>
      <c r="AQ97" s="928"/>
      <c r="AR97" s="928"/>
      <c r="AS97" s="928"/>
      <c r="AT97" s="928"/>
      <c r="AU97" s="928"/>
      <c r="AV97" s="928"/>
      <c r="AW97" s="928"/>
      <c r="AX97" s="928"/>
      <c r="AY97" s="928"/>
      <c r="AZ97" s="928"/>
      <c r="BA97" s="928"/>
      <c r="BB97" s="928"/>
      <c r="BC97" s="928"/>
      <c r="BD97" s="928"/>
      <c r="BE97" s="928"/>
      <c r="BF97" s="928"/>
      <c r="BG97" s="928"/>
      <c r="BH97" s="928"/>
      <c r="BI97" s="928"/>
      <c r="BJ97" s="928"/>
      <c r="BK97" s="928"/>
      <c r="BL97" s="928"/>
      <c r="BM97" s="928"/>
      <c r="BN97" s="928"/>
      <c r="BO97" s="928"/>
      <c r="BP97" s="928"/>
      <c r="BQ97" s="928"/>
      <c r="BR97" s="928"/>
      <c r="BS97" s="928"/>
      <c r="BT97" s="928"/>
      <c r="BU97" s="928"/>
      <c r="BV97" s="928"/>
      <c r="BW97" s="928"/>
      <c r="BX97" s="928"/>
      <c r="BY97" s="928"/>
      <c r="BZ97" s="928"/>
      <c r="CA97" s="928"/>
      <c r="CB97" s="928"/>
      <c r="CC97" s="928"/>
      <c r="CD97" s="928"/>
      <c r="CE97" s="928"/>
      <c r="CF97" s="928"/>
      <c r="CG97" s="928"/>
      <c r="CH97" s="928"/>
      <c r="CI97" s="928"/>
      <c r="CJ97" s="928"/>
      <c r="CK97" s="928"/>
      <c r="CL97" s="928"/>
      <c r="CM97" s="928"/>
      <c r="CN97" s="928"/>
      <c r="CO97" s="928"/>
      <c r="CP97" s="928"/>
      <c r="CQ97" s="928"/>
      <c r="CR97" s="928"/>
      <c r="CS97" s="928"/>
      <c r="CT97" s="928"/>
      <c r="CU97" s="928"/>
      <c r="CV97" s="928"/>
      <c r="CW97" s="928"/>
      <c r="CX97" s="928"/>
      <c r="CY97" s="928"/>
      <c r="CZ97" s="928"/>
      <c r="DA97" s="928"/>
      <c r="DB97" s="928"/>
      <c r="DC97" s="928"/>
      <c r="DD97" s="928"/>
      <c r="DE97" s="928"/>
      <c r="DF97" s="928"/>
      <c r="DG97" s="928"/>
      <c r="DH97" s="928"/>
      <c r="DI97" s="928"/>
      <c r="DJ97" s="928"/>
      <c r="DK97" s="928"/>
      <c r="DL97" s="928"/>
      <c r="DM97" s="928"/>
      <c r="DN97" s="928"/>
      <c r="DO97" s="928"/>
      <c r="DP97" s="928"/>
      <c r="DQ97" s="928"/>
      <c r="DR97" s="928"/>
      <c r="DS97" s="928"/>
      <c r="DT97" s="928"/>
      <c r="DU97" s="928"/>
      <c r="DV97" s="928"/>
      <c r="DW97" s="928"/>
      <c r="DX97" s="928"/>
      <c r="DY97" s="928"/>
      <c r="DZ97" s="928"/>
      <c r="EA97" s="928"/>
      <c r="EB97" s="928"/>
      <c r="EC97" s="928"/>
      <c r="ED97" s="928"/>
      <c r="EE97" s="928"/>
      <c r="EF97" s="928"/>
      <c r="EG97" s="928"/>
      <c r="EH97" s="928"/>
      <c r="EI97" s="928"/>
      <c r="EJ97" s="928"/>
      <c r="EK97" s="928"/>
      <c r="EL97" s="928"/>
      <c r="EM97" s="928"/>
      <c r="EN97" s="928"/>
      <c r="EO97" s="928"/>
      <c r="EP97" s="928"/>
      <c r="EQ97" s="928"/>
      <c r="ER97" s="928"/>
      <c r="ES97" s="928"/>
      <c r="ET97" s="928"/>
      <c r="EU97" s="928"/>
      <c r="EV97" s="928"/>
      <c r="EW97" s="928"/>
      <c r="EX97" s="928"/>
      <c r="EY97" s="928"/>
      <c r="EZ97" s="928"/>
      <c r="FA97" s="928"/>
      <c r="FB97" s="928"/>
      <c r="FC97" s="928"/>
      <c r="FD97" s="928"/>
      <c r="FE97" s="928"/>
      <c r="FF97" s="928"/>
      <c r="FG97" s="928"/>
      <c r="FH97" s="928"/>
      <c r="FI97" s="928"/>
      <c r="FJ97" s="928"/>
      <c r="FK97" s="928"/>
      <c r="FL97" s="928"/>
      <c r="FM97" s="928"/>
      <c r="FN97" s="928"/>
      <c r="FO97" s="928"/>
      <c r="FP97" s="928"/>
      <c r="FQ97" s="928"/>
      <c r="FR97" s="928"/>
      <c r="FS97" s="928"/>
      <c r="FT97" s="928"/>
      <c r="FU97" s="928"/>
      <c r="FV97" s="928"/>
      <c r="FW97" s="928"/>
      <c r="FX97" s="928"/>
      <c r="FY97" s="928"/>
      <c r="FZ97" s="928"/>
      <c r="GA97" s="928"/>
      <c r="GB97" s="928"/>
      <c r="GC97" s="928"/>
      <c r="GD97" s="928"/>
      <c r="GE97" s="928"/>
      <c r="GF97" s="928"/>
      <c r="GG97" s="928"/>
      <c r="GH97" s="928"/>
      <c r="GI97" s="928"/>
      <c r="GJ97" s="928"/>
      <c r="GK97" s="928"/>
      <c r="GL97" s="928"/>
      <c r="GM97" s="928"/>
      <c r="GN97" s="928"/>
      <c r="GO97" s="928"/>
      <c r="GP97" s="928"/>
      <c r="GQ97" s="928"/>
      <c r="GR97" s="928"/>
      <c r="GS97" s="928"/>
      <c r="GT97" s="928"/>
      <c r="GU97" s="928"/>
      <c r="GV97" s="928"/>
      <c r="GW97" s="928"/>
      <c r="GX97" s="928"/>
      <c r="GY97" s="928"/>
      <c r="GZ97" s="928"/>
      <c r="HA97" s="928"/>
      <c r="HB97" s="928"/>
      <c r="HC97" s="928"/>
      <c r="HD97" s="928"/>
      <c r="HE97" s="928"/>
      <c r="HF97" s="928"/>
      <c r="HG97" s="928"/>
      <c r="HH97" s="928"/>
      <c r="HI97" s="928"/>
      <c r="HJ97" s="928"/>
      <c r="HK97" s="928"/>
      <c r="HL97" s="928"/>
      <c r="HM97" s="928"/>
      <c r="HN97" s="928"/>
      <c r="HO97" s="928"/>
      <c r="HP97" s="928"/>
      <c r="HQ97" s="928"/>
      <c r="HR97" s="928"/>
      <c r="HS97" s="928"/>
      <c r="HT97" s="928"/>
      <c r="HU97" s="928"/>
      <c r="HV97" s="928"/>
      <c r="HW97" s="928"/>
      <c r="HX97" s="928"/>
      <c r="HY97" s="928"/>
      <c r="HZ97" s="928"/>
      <c r="IA97" s="928"/>
    </row>
    <row r="98" s="929" customFormat="true" ht="41" hidden="false" customHeight="true" outlineLevel="0" collapsed="false">
      <c r="A98" s="956"/>
      <c r="B98" s="957"/>
      <c r="C98" s="957"/>
      <c r="D98" s="930" t="str">
        <f aca="false">B41</f>
        <v>Mesa 44</v>
      </c>
      <c r="E98" s="930" t="n">
        <v>0</v>
      </c>
      <c r="F98" s="930" t="n">
        <v>0</v>
      </c>
      <c r="G98" s="930" t="n">
        <v>1</v>
      </c>
      <c r="H98" s="930" t="n">
        <v>0</v>
      </c>
      <c r="I98" s="930" t="n">
        <v>0</v>
      </c>
      <c r="J98" s="930" t="n">
        <v>0</v>
      </c>
      <c r="K98" s="930" t="n">
        <v>0</v>
      </c>
      <c r="L98" s="930" t="n">
        <v>0</v>
      </c>
      <c r="M98" s="930" t="n">
        <v>0</v>
      </c>
      <c r="N98" s="930" t="n">
        <v>0</v>
      </c>
      <c r="O98" s="930" t="n">
        <v>0</v>
      </c>
      <c r="P98" s="930" t="n">
        <v>0</v>
      </c>
      <c r="Q98" s="931" t="n">
        <f aca="false">($T$4*(SUM(E98:P98)))</f>
        <v>263</v>
      </c>
      <c r="R98" s="930" t="n">
        <v>0</v>
      </c>
      <c r="S98" s="930" t="n">
        <v>0</v>
      </c>
      <c r="T98" s="930" t="n">
        <v>0</v>
      </c>
      <c r="U98" s="930" t="n">
        <v>0</v>
      </c>
      <c r="V98" s="930" t="n">
        <v>0</v>
      </c>
      <c r="W98" s="930" t="n">
        <v>0</v>
      </c>
      <c r="X98" s="930" t="n">
        <v>0</v>
      </c>
      <c r="Y98" s="930" t="n">
        <v>0</v>
      </c>
      <c r="Z98" s="930" t="n">
        <v>0</v>
      </c>
      <c r="AA98" s="930" t="n">
        <v>0</v>
      </c>
      <c r="AB98" s="930" t="n">
        <v>0</v>
      </c>
      <c r="AC98" s="956"/>
      <c r="AD98" s="956"/>
      <c r="AE98" s="956"/>
      <c r="AF98" s="928"/>
      <c r="AG98" s="928"/>
      <c r="AH98" s="928"/>
      <c r="AI98" s="928"/>
      <c r="AJ98" s="928"/>
      <c r="AK98" s="928"/>
      <c r="AL98" s="928"/>
      <c r="AM98" s="928"/>
      <c r="AN98" s="928"/>
      <c r="AO98" s="928"/>
      <c r="AP98" s="928"/>
      <c r="AQ98" s="928"/>
      <c r="AR98" s="928"/>
      <c r="AS98" s="928"/>
      <c r="AT98" s="928"/>
      <c r="AU98" s="928"/>
      <c r="AV98" s="928"/>
      <c r="AW98" s="928"/>
      <c r="AX98" s="928"/>
      <c r="AY98" s="928"/>
      <c r="AZ98" s="928"/>
      <c r="BA98" s="928"/>
      <c r="BB98" s="928"/>
      <c r="BC98" s="928"/>
      <c r="BD98" s="928"/>
      <c r="BE98" s="928"/>
      <c r="BF98" s="928"/>
      <c r="BG98" s="928"/>
      <c r="BH98" s="928"/>
      <c r="BI98" s="928"/>
      <c r="BJ98" s="928"/>
      <c r="BK98" s="928"/>
      <c r="BL98" s="928"/>
      <c r="BM98" s="928"/>
      <c r="BN98" s="928"/>
      <c r="BO98" s="928"/>
      <c r="BP98" s="928"/>
      <c r="BQ98" s="928"/>
      <c r="BR98" s="928"/>
      <c r="BS98" s="928"/>
      <c r="BT98" s="928"/>
      <c r="BU98" s="928"/>
      <c r="BV98" s="928"/>
      <c r="BW98" s="928"/>
      <c r="BX98" s="928"/>
      <c r="BY98" s="928"/>
      <c r="BZ98" s="928"/>
      <c r="CA98" s="928"/>
      <c r="CB98" s="928"/>
      <c r="CC98" s="928"/>
      <c r="CD98" s="928"/>
      <c r="CE98" s="928"/>
      <c r="CF98" s="928"/>
      <c r="CG98" s="928"/>
      <c r="CH98" s="928"/>
      <c r="CI98" s="928"/>
      <c r="CJ98" s="928"/>
      <c r="CK98" s="928"/>
      <c r="CL98" s="928"/>
      <c r="CM98" s="928"/>
      <c r="CN98" s="928"/>
      <c r="CO98" s="928"/>
      <c r="CP98" s="928"/>
      <c r="CQ98" s="928"/>
      <c r="CR98" s="928"/>
      <c r="CS98" s="928"/>
      <c r="CT98" s="928"/>
      <c r="CU98" s="928"/>
      <c r="CV98" s="928"/>
      <c r="CW98" s="928"/>
      <c r="CX98" s="928"/>
      <c r="CY98" s="928"/>
      <c r="CZ98" s="928"/>
      <c r="DA98" s="928"/>
      <c r="DB98" s="928"/>
      <c r="DC98" s="928"/>
      <c r="DD98" s="928"/>
      <c r="DE98" s="928"/>
      <c r="DF98" s="928"/>
      <c r="DG98" s="928"/>
      <c r="DH98" s="928"/>
      <c r="DI98" s="928"/>
      <c r="DJ98" s="928"/>
      <c r="DK98" s="928"/>
      <c r="DL98" s="928"/>
      <c r="DM98" s="928"/>
      <c r="DN98" s="928"/>
      <c r="DO98" s="928"/>
      <c r="DP98" s="928"/>
      <c r="DQ98" s="928"/>
      <c r="DR98" s="928"/>
      <c r="DS98" s="928"/>
      <c r="DT98" s="928"/>
      <c r="DU98" s="928"/>
      <c r="DV98" s="928"/>
      <c r="DW98" s="928"/>
      <c r="DX98" s="928"/>
      <c r="DY98" s="928"/>
      <c r="DZ98" s="928"/>
      <c r="EA98" s="928"/>
      <c r="EB98" s="928"/>
      <c r="EC98" s="928"/>
      <c r="ED98" s="928"/>
      <c r="EE98" s="928"/>
      <c r="EF98" s="928"/>
      <c r="EG98" s="928"/>
      <c r="EH98" s="928"/>
      <c r="EI98" s="928"/>
      <c r="EJ98" s="928"/>
      <c r="EK98" s="928"/>
      <c r="EL98" s="928"/>
      <c r="EM98" s="928"/>
      <c r="EN98" s="928"/>
      <c r="EO98" s="928"/>
      <c r="EP98" s="928"/>
      <c r="EQ98" s="928"/>
      <c r="ER98" s="928"/>
      <c r="ES98" s="928"/>
      <c r="ET98" s="928"/>
      <c r="EU98" s="928"/>
      <c r="EV98" s="928"/>
      <c r="EW98" s="928"/>
      <c r="EX98" s="928"/>
      <c r="EY98" s="928"/>
      <c r="EZ98" s="928"/>
      <c r="FA98" s="928"/>
      <c r="FB98" s="928"/>
      <c r="FC98" s="928"/>
      <c r="FD98" s="928"/>
      <c r="FE98" s="928"/>
      <c r="FF98" s="928"/>
      <c r="FG98" s="928"/>
      <c r="FH98" s="928"/>
      <c r="FI98" s="928"/>
      <c r="FJ98" s="928"/>
      <c r="FK98" s="928"/>
      <c r="FL98" s="928"/>
      <c r="FM98" s="928"/>
      <c r="FN98" s="928"/>
      <c r="FO98" s="928"/>
      <c r="FP98" s="928"/>
      <c r="FQ98" s="928"/>
      <c r="FR98" s="928"/>
      <c r="FS98" s="928"/>
      <c r="FT98" s="928"/>
      <c r="FU98" s="928"/>
      <c r="FV98" s="928"/>
      <c r="FW98" s="928"/>
      <c r="FX98" s="928"/>
      <c r="FY98" s="928"/>
      <c r="FZ98" s="928"/>
      <c r="GA98" s="928"/>
      <c r="GB98" s="928"/>
      <c r="GC98" s="928"/>
      <c r="GD98" s="928"/>
      <c r="GE98" s="928"/>
      <c r="GF98" s="928"/>
      <c r="GG98" s="928"/>
      <c r="GH98" s="928"/>
      <c r="GI98" s="928"/>
      <c r="GJ98" s="928"/>
      <c r="GK98" s="928"/>
      <c r="GL98" s="928"/>
      <c r="GM98" s="928"/>
      <c r="GN98" s="928"/>
      <c r="GO98" s="928"/>
      <c r="GP98" s="928"/>
      <c r="GQ98" s="928"/>
      <c r="GR98" s="928"/>
      <c r="GS98" s="928"/>
      <c r="GT98" s="928"/>
      <c r="GU98" s="928"/>
      <c r="GV98" s="928"/>
      <c r="GW98" s="928"/>
      <c r="GX98" s="928"/>
      <c r="GY98" s="928"/>
      <c r="GZ98" s="928"/>
      <c r="HA98" s="928"/>
      <c r="HB98" s="928"/>
      <c r="HC98" s="928"/>
      <c r="HD98" s="928"/>
      <c r="HE98" s="928"/>
      <c r="HF98" s="928"/>
      <c r="HG98" s="928"/>
      <c r="HH98" s="928"/>
      <c r="HI98" s="928"/>
      <c r="HJ98" s="928"/>
      <c r="HK98" s="928"/>
      <c r="HL98" s="928"/>
      <c r="HM98" s="928"/>
      <c r="HN98" s="928"/>
      <c r="HO98" s="928"/>
      <c r="HP98" s="928"/>
      <c r="HQ98" s="928"/>
      <c r="HR98" s="928"/>
      <c r="HS98" s="928"/>
      <c r="HT98" s="928"/>
      <c r="HU98" s="928"/>
      <c r="HV98" s="928"/>
      <c r="HW98" s="928"/>
      <c r="HX98" s="928"/>
      <c r="HY98" s="928"/>
      <c r="HZ98" s="928"/>
      <c r="IA98" s="928"/>
    </row>
    <row r="99" s="929" customFormat="true" ht="41" hidden="false" customHeight="true" outlineLevel="0" collapsed="false">
      <c r="A99" s="956"/>
      <c r="B99" s="957"/>
      <c r="C99" s="957"/>
      <c r="D99" s="924" t="str">
        <f aca="false">B42</f>
        <v>Mesa 45</v>
      </c>
      <c r="E99" s="924" t="n">
        <v>0</v>
      </c>
      <c r="F99" s="924" t="n">
        <v>0</v>
      </c>
      <c r="G99" s="924" t="n">
        <v>0</v>
      </c>
      <c r="H99" s="924" t="n">
        <v>0</v>
      </c>
      <c r="I99" s="924" t="n">
        <v>0</v>
      </c>
      <c r="J99" s="924" t="n">
        <v>0</v>
      </c>
      <c r="K99" s="924" t="n">
        <v>0</v>
      </c>
      <c r="L99" s="924" t="n">
        <v>0</v>
      </c>
      <c r="M99" s="924" t="n">
        <v>0</v>
      </c>
      <c r="N99" s="924" t="n">
        <v>0</v>
      </c>
      <c r="O99" s="924" t="n">
        <v>0</v>
      </c>
      <c r="P99" s="924" t="n">
        <v>0</v>
      </c>
      <c r="Q99" s="925" t="n">
        <f aca="false">($T$4*(SUM(E99:P99)))</f>
        <v>0</v>
      </c>
      <c r="R99" s="924" t="n">
        <v>0</v>
      </c>
      <c r="S99" s="924" t="n">
        <v>0</v>
      </c>
      <c r="T99" s="924" t="n">
        <v>0</v>
      </c>
      <c r="U99" s="924" t="n">
        <v>0</v>
      </c>
      <c r="V99" s="924" t="n">
        <v>0</v>
      </c>
      <c r="W99" s="924" t="n">
        <v>0</v>
      </c>
      <c r="X99" s="924" t="n">
        <v>0</v>
      </c>
      <c r="Y99" s="924" t="n">
        <v>0</v>
      </c>
      <c r="Z99" s="924" t="n">
        <v>0</v>
      </c>
      <c r="AA99" s="924" t="n">
        <v>0</v>
      </c>
      <c r="AB99" s="924" t="n">
        <v>0</v>
      </c>
      <c r="AC99" s="956"/>
      <c r="AD99" s="956"/>
      <c r="AE99" s="956"/>
      <c r="AF99" s="928"/>
      <c r="AG99" s="928"/>
      <c r="AH99" s="928"/>
      <c r="AI99" s="928"/>
      <c r="AJ99" s="928"/>
      <c r="AK99" s="928"/>
      <c r="AL99" s="928"/>
      <c r="AM99" s="928"/>
      <c r="AN99" s="928"/>
      <c r="AO99" s="928"/>
      <c r="AP99" s="928"/>
      <c r="AQ99" s="928"/>
      <c r="AR99" s="928"/>
      <c r="AS99" s="928"/>
      <c r="AT99" s="928"/>
      <c r="AU99" s="928"/>
      <c r="AV99" s="928"/>
      <c r="AW99" s="928"/>
      <c r="AX99" s="928"/>
      <c r="AY99" s="928"/>
      <c r="AZ99" s="928"/>
      <c r="BA99" s="928"/>
      <c r="BB99" s="928"/>
      <c r="BC99" s="928"/>
      <c r="BD99" s="928"/>
      <c r="BE99" s="928"/>
      <c r="BF99" s="928"/>
      <c r="BG99" s="928"/>
      <c r="BH99" s="928"/>
      <c r="BI99" s="928"/>
      <c r="BJ99" s="928"/>
      <c r="BK99" s="928"/>
      <c r="BL99" s="928"/>
      <c r="BM99" s="928"/>
      <c r="BN99" s="928"/>
      <c r="BO99" s="928"/>
      <c r="BP99" s="928"/>
      <c r="BQ99" s="928"/>
      <c r="BR99" s="928"/>
      <c r="BS99" s="928"/>
      <c r="BT99" s="928"/>
      <c r="BU99" s="928"/>
      <c r="BV99" s="928"/>
      <c r="BW99" s="928"/>
      <c r="BX99" s="928"/>
      <c r="BY99" s="928"/>
      <c r="BZ99" s="928"/>
      <c r="CA99" s="928"/>
      <c r="CB99" s="928"/>
      <c r="CC99" s="928"/>
      <c r="CD99" s="928"/>
      <c r="CE99" s="928"/>
      <c r="CF99" s="928"/>
      <c r="CG99" s="928"/>
      <c r="CH99" s="928"/>
      <c r="CI99" s="928"/>
      <c r="CJ99" s="928"/>
      <c r="CK99" s="928"/>
      <c r="CL99" s="928"/>
      <c r="CM99" s="928"/>
      <c r="CN99" s="928"/>
      <c r="CO99" s="928"/>
      <c r="CP99" s="928"/>
      <c r="CQ99" s="928"/>
      <c r="CR99" s="928"/>
      <c r="CS99" s="928"/>
      <c r="CT99" s="928"/>
      <c r="CU99" s="928"/>
      <c r="CV99" s="928"/>
      <c r="CW99" s="928"/>
      <c r="CX99" s="928"/>
      <c r="CY99" s="928"/>
      <c r="CZ99" s="928"/>
      <c r="DA99" s="928"/>
      <c r="DB99" s="928"/>
      <c r="DC99" s="928"/>
      <c r="DD99" s="928"/>
      <c r="DE99" s="928"/>
      <c r="DF99" s="928"/>
      <c r="DG99" s="928"/>
      <c r="DH99" s="928"/>
      <c r="DI99" s="928"/>
      <c r="DJ99" s="928"/>
      <c r="DK99" s="928"/>
      <c r="DL99" s="928"/>
      <c r="DM99" s="928"/>
      <c r="DN99" s="928"/>
      <c r="DO99" s="928"/>
      <c r="DP99" s="928"/>
      <c r="DQ99" s="928"/>
      <c r="DR99" s="928"/>
      <c r="DS99" s="928"/>
      <c r="DT99" s="928"/>
      <c r="DU99" s="928"/>
      <c r="DV99" s="928"/>
      <c r="DW99" s="928"/>
      <c r="DX99" s="928"/>
      <c r="DY99" s="928"/>
      <c r="DZ99" s="928"/>
      <c r="EA99" s="928"/>
      <c r="EB99" s="928"/>
      <c r="EC99" s="928"/>
      <c r="ED99" s="928"/>
      <c r="EE99" s="928"/>
      <c r="EF99" s="928"/>
      <c r="EG99" s="928"/>
      <c r="EH99" s="928"/>
      <c r="EI99" s="928"/>
      <c r="EJ99" s="928"/>
      <c r="EK99" s="928"/>
      <c r="EL99" s="928"/>
      <c r="EM99" s="928"/>
      <c r="EN99" s="928"/>
      <c r="EO99" s="928"/>
      <c r="EP99" s="928"/>
      <c r="EQ99" s="928"/>
      <c r="ER99" s="928"/>
      <c r="ES99" s="928"/>
      <c r="ET99" s="928"/>
      <c r="EU99" s="928"/>
      <c r="EV99" s="928"/>
      <c r="EW99" s="928"/>
      <c r="EX99" s="928"/>
      <c r="EY99" s="928"/>
      <c r="EZ99" s="928"/>
      <c r="FA99" s="928"/>
      <c r="FB99" s="928"/>
      <c r="FC99" s="928"/>
      <c r="FD99" s="928"/>
      <c r="FE99" s="928"/>
      <c r="FF99" s="928"/>
      <c r="FG99" s="928"/>
      <c r="FH99" s="928"/>
      <c r="FI99" s="928"/>
      <c r="FJ99" s="928"/>
      <c r="FK99" s="928"/>
      <c r="FL99" s="928"/>
      <c r="FM99" s="928"/>
      <c r="FN99" s="928"/>
      <c r="FO99" s="928"/>
      <c r="FP99" s="928"/>
      <c r="FQ99" s="928"/>
      <c r="FR99" s="928"/>
      <c r="FS99" s="928"/>
      <c r="FT99" s="928"/>
      <c r="FU99" s="928"/>
      <c r="FV99" s="928"/>
      <c r="FW99" s="928"/>
      <c r="FX99" s="928"/>
      <c r="FY99" s="928"/>
      <c r="FZ99" s="928"/>
      <c r="GA99" s="928"/>
      <c r="GB99" s="928"/>
      <c r="GC99" s="928"/>
      <c r="GD99" s="928"/>
      <c r="GE99" s="928"/>
      <c r="GF99" s="928"/>
      <c r="GG99" s="928"/>
      <c r="GH99" s="928"/>
      <c r="GI99" s="928"/>
      <c r="GJ99" s="928"/>
      <c r="GK99" s="928"/>
      <c r="GL99" s="928"/>
      <c r="GM99" s="928"/>
      <c r="GN99" s="928"/>
      <c r="GO99" s="928"/>
      <c r="GP99" s="928"/>
      <c r="GQ99" s="928"/>
      <c r="GR99" s="928"/>
      <c r="GS99" s="928"/>
      <c r="GT99" s="928"/>
      <c r="GU99" s="928"/>
      <c r="GV99" s="928"/>
      <c r="GW99" s="928"/>
      <c r="GX99" s="928"/>
      <c r="GY99" s="928"/>
      <c r="GZ99" s="928"/>
      <c r="HA99" s="928"/>
      <c r="HB99" s="928"/>
      <c r="HC99" s="928"/>
      <c r="HD99" s="928"/>
      <c r="HE99" s="928"/>
      <c r="HF99" s="928"/>
      <c r="HG99" s="928"/>
      <c r="HH99" s="928"/>
      <c r="HI99" s="928"/>
      <c r="HJ99" s="928"/>
      <c r="HK99" s="928"/>
      <c r="HL99" s="928"/>
      <c r="HM99" s="928"/>
      <c r="HN99" s="928"/>
      <c r="HO99" s="928"/>
      <c r="HP99" s="928"/>
      <c r="HQ99" s="928"/>
      <c r="HR99" s="928"/>
      <c r="HS99" s="928"/>
      <c r="HT99" s="928"/>
      <c r="HU99" s="928"/>
      <c r="HV99" s="928"/>
      <c r="HW99" s="928"/>
      <c r="HX99" s="928"/>
      <c r="HY99" s="928"/>
      <c r="HZ99" s="928"/>
      <c r="IA99" s="928"/>
    </row>
    <row r="100" s="929" customFormat="true" ht="41" hidden="false" customHeight="true" outlineLevel="0" collapsed="false">
      <c r="A100" s="956"/>
      <c r="B100" s="957"/>
      <c r="C100" s="957"/>
      <c r="D100" s="930" t="str">
        <f aca="false">B43</f>
        <v>Mesa 46</v>
      </c>
      <c r="E100" s="930" t="n">
        <v>0</v>
      </c>
      <c r="F100" s="930" t="n">
        <v>0</v>
      </c>
      <c r="G100" s="930" t="n">
        <v>0</v>
      </c>
      <c r="H100" s="930" t="n">
        <v>0</v>
      </c>
      <c r="I100" s="930" t="n">
        <v>0</v>
      </c>
      <c r="J100" s="930" t="n">
        <v>0</v>
      </c>
      <c r="K100" s="930" t="n">
        <v>0</v>
      </c>
      <c r="L100" s="930" t="n">
        <v>0</v>
      </c>
      <c r="M100" s="930" t="n">
        <v>0</v>
      </c>
      <c r="N100" s="930" t="n">
        <v>0</v>
      </c>
      <c r="O100" s="930" t="n">
        <v>0</v>
      </c>
      <c r="P100" s="930" t="n">
        <v>0</v>
      </c>
      <c r="Q100" s="931" t="n">
        <f aca="false">($T$4*(SUM(E100:P100)))</f>
        <v>0</v>
      </c>
      <c r="R100" s="930" t="n">
        <v>0</v>
      </c>
      <c r="S100" s="930" t="n">
        <v>0</v>
      </c>
      <c r="T100" s="930" t="n">
        <v>0</v>
      </c>
      <c r="U100" s="930" t="n">
        <v>0</v>
      </c>
      <c r="V100" s="930" t="n">
        <v>0</v>
      </c>
      <c r="W100" s="930" t="n">
        <v>0</v>
      </c>
      <c r="X100" s="930" t="n">
        <v>0</v>
      </c>
      <c r="Y100" s="930" t="n">
        <v>0</v>
      </c>
      <c r="Z100" s="930" t="n">
        <v>0</v>
      </c>
      <c r="AA100" s="930" t="n">
        <v>0</v>
      </c>
      <c r="AB100" s="930" t="n">
        <v>0</v>
      </c>
      <c r="AC100" s="956"/>
      <c r="AD100" s="956"/>
      <c r="AE100" s="956"/>
      <c r="AF100" s="928"/>
      <c r="AG100" s="928"/>
      <c r="AH100" s="928"/>
      <c r="AI100" s="928"/>
      <c r="AJ100" s="928"/>
      <c r="AK100" s="928"/>
      <c r="AL100" s="928"/>
      <c r="AM100" s="928"/>
      <c r="AN100" s="928"/>
      <c r="AO100" s="928"/>
      <c r="AP100" s="928"/>
      <c r="AQ100" s="928"/>
      <c r="AR100" s="928"/>
      <c r="AS100" s="928"/>
      <c r="AT100" s="928"/>
      <c r="AU100" s="928"/>
      <c r="AV100" s="928"/>
      <c r="AW100" s="928"/>
      <c r="AX100" s="928"/>
      <c r="AY100" s="928"/>
      <c r="AZ100" s="928"/>
      <c r="BA100" s="928"/>
      <c r="BB100" s="928"/>
      <c r="BC100" s="928"/>
      <c r="BD100" s="928"/>
      <c r="BE100" s="928"/>
      <c r="BF100" s="928"/>
      <c r="BG100" s="928"/>
      <c r="BH100" s="928"/>
      <c r="BI100" s="928"/>
      <c r="BJ100" s="928"/>
      <c r="BK100" s="928"/>
      <c r="BL100" s="928"/>
      <c r="BM100" s="928"/>
      <c r="BN100" s="928"/>
      <c r="BO100" s="928"/>
      <c r="BP100" s="928"/>
      <c r="BQ100" s="928"/>
      <c r="BR100" s="928"/>
      <c r="BS100" s="928"/>
      <c r="BT100" s="928"/>
      <c r="BU100" s="928"/>
      <c r="BV100" s="928"/>
      <c r="BW100" s="928"/>
      <c r="BX100" s="928"/>
      <c r="BY100" s="928"/>
      <c r="BZ100" s="928"/>
      <c r="CA100" s="928"/>
      <c r="CB100" s="928"/>
      <c r="CC100" s="928"/>
      <c r="CD100" s="928"/>
      <c r="CE100" s="928"/>
      <c r="CF100" s="928"/>
      <c r="CG100" s="928"/>
      <c r="CH100" s="928"/>
      <c r="CI100" s="928"/>
      <c r="CJ100" s="928"/>
      <c r="CK100" s="928"/>
      <c r="CL100" s="928"/>
      <c r="CM100" s="928"/>
      <c r="CN100" s="928"/>
      <c r="CO100" s="928"/>
      <c r="CP100" s="928"/>
      <c r="CQ100" s="928"/>
      <c r="CR100" s="928"/>
      <c r="CS100" s="928"/>
      <c r="CT100" s="928"/>
      <c r="CU100" s="928"/>
      <c r="CV100" s="928"/>
      <c r="CW100" s="928"/>
      <c r="CX100" s="928"/>
      <c r="CY100" s="928"/>
      <c r="CZ100" s="928"/>
      <c r="DA100" s="928"/>
      <c r="DB100" s="928"/>
      <c r="DC100" s="928"/>
      <c r="DD100" s="928"/>
      <c r="DE100" s="928"/>
      <c r="DF100" s="928"/>
      <c r="DG100" s="928"/>
      <c r="DH100" s="928"/>
      <c r="DI100" s="928"/>
      <c r="DJ100" s="928"/>
      <c r="DK100" s="928"/>
      <c r="DL100" s="928"/>
      <c r="DM100" s="928"/>
      <c r="DN100" s="928"/>
      <c r="DO100" s="928"/>
      <c r="DP100" s="928"/>
      <c r="DQ100" s="928"/>
      <c r="DR100" s="928"/>
      <c r="DS100" s="928"/>
      <c r="DT100" s="928"/>
      <c r="DU100" s="928"/>
      <c r="DV100" s="928"/>
      <c r="DW100" s="928"/>
      <c r="DX100" s="928"/>
      <c r="DY100" s="928"/>
      <c r="DZ100" s="928"/>
      <c r="EA100" s="928"/>
      <c r="EB100" s="928"/>
      <c r="EC100" s="928"/>
      <c r="ED100" s="928"/>
      <c r="EE100" s="928"/>
      <c r="EF100" s="928"/>
      <c r="EG100" s="928"/>
      <c r="EH100" s="928"/>
      <c r="EI100" s="928"/>
      <c r="EJ100" s="928"/>
      <c r="EK100" s="928"/>
      <c r="EL100" s="928"/>
      <c r="EM100" s="928"/>
      <c r="EN100" s="928"/>
      <c r="EO100" s="928"/>
      <c r="EP100" s="928"/>
      <c r="EQ100" s="928"/>
      <c r="ER100" s="928"/>
      <c r="ES100" s="928"/>
      <c r="ET100" s="928"/>
      <c r="EU100" s="928"/>
      <c r="EV100" s="928"/>
      <c r="EW100" s="928"/>
      <c r="EX100" s="928"/>
      <c r="EY100" s="928"/>
      <c r="EZ100" s="928"/>
      <c r="FA100" s="928"/>
      <c r="FB100" s="928"/>
      <c r="FC100" s="928"/>
      <c r="FD100" s="928"/>
      <c r="FE100" s="928"/>
      <c r="FF100" s="928"/>
      <c r="FG100" s="928"/>
      <c r="FH100" s="928"/>
      <c r="FI100" s="928"/>
      <c r="FJ100" s="928"/>
      <c r="FK100" s="928"/>
      <c r="FL100" s="928"/>
      <c r="FM100" s="928"/>
      <c r="FN100" s="928"/>
      <c r="FO100" s="928"/>
      <c r="FP100" s="928"/>
      <c r="FQ100" s="928"/>
      <c r="FR100" s="928"/>
      <c r="FS100" s="928"/>
      <c r="FT100" s="928"/>
      <c r="FU100" s="928"/>
      <c r="FV100" s="928"/>
      <c r="FW100" s="928"/>
      <c r="FX100" s="928"/>
      <c r="FY100" s="928"/>
      <c r="FZ100" s="928"/>
      <c r="GA100" s="928"/>
      <c r="GB100" s="928"/>
      <c r="GC100" s="928"/>
      <c r="GD100" s="928"/>
      <c r="GE100" s="928"/>
      <c r="GF100" s="928"/>
      <c r="GG100" s="928"/>
      <c r="GH100" s="928"/>
      <c r="GI100" s="928"/>
      <c r="GJ100" s="928"/>
      <c r="GK100" s="928"/>
      <c r="GL100" s="928"/>
      <c r="GM100" s="928"/>
      <c r="GN100" s="928"/>
      <c r="GO100" s="928"/>
      <c r="GP100" s="928"/>
      <c r="GQ100" s="928"/>
      <c r="GR100" s="928"/>
      <c r="GS100" s="928"/>
      <c r="GT100" s="928"/>
      <c r="GU100" s="928"/>
      <c r="GV100" s="928"/>
      <c r="GW100" s="928"/>
      <c r="GX100" s="928"/>
      <c r="GY100" s="928"/>
      <c r="GZ100" s="928"/>
      <c r="HA100" s="928"/>
      <c r="HB100" s="928"/>
      <c r="HC100" s="928"/>
      <c r="HD100" s="928"/>
      <c r="HE100" s="928"/>
      <c r="HF100" s="928"/>
      <c r="HG100" s="928"/>
      <c r="HH100" s="928"/>
      <c r="HI100" s="928"/>
      <c r="HJ100" s="928"/>
      <c r="HK100" s="928"/>
      <c r="HL100" s="928"/>
      <c r="HM100" s="928"/>
      <c r="HN100" s="928"/>
      <c r="HO100" s="928"/>
      <c r="HP100" s="928"/>
      <c r="HQ100" s="928"/>
      <c r="HR100" s="928"/>
      <c r="HS100" s="928"/>
      <c r="HT100" s="928"/>
      <c r="HU100" s="928"/>
      <c r="HV100" s="928"/>
      <c r="HW100" s="928"/>
      <c r="HX100" s="928"/>
      <c r="HY100" s="928"/>
      <c r="HZ100" s="928"/>
      <c r="IA100" s="928"/>
    </row>
    <row r="101" s="929" customFormat="true" ht="41" hidden="false" customHeight="true" outlineLevel="0" collapsed="false">
      <c r="A101" s="956"/>
      <c r="B101" s="957"/>
      <c r="C101" s="957"/>
      <c r="D101" s="924" t="str">
        <f aca="false">B44</f>
        <v>Mesa 47</v>
      </c>
      <c r="E101" s="924" t="n">
        <v>0</v>
      </c>
      <c r="F101" s="924" t="n">
        <v>0</v>
      </c>
      <c r="G101" s="924" t="n">
        <v>0</v>
      </c>
      <c r="H101" s="924" t="n">
        <v>0</v>
      </c>
      <c r="I101" s="924" t="n">
        <v>0</v>
      </c>
      <c r="J101" s="924" t="n">
        <v>0</v>
      </c>
      <c r="K101" s="924" t="n">
        <v>0</v>
      </c>
      <c r="L101" s="924" t="n">
        <v>0</v>
      </c>
      <c r="M101" s="924" t="n">
        <v>0</v>
      </c>
      <c r="N101" s="924" t="n">
        <v>0</v>
      </c>
      <c r="O101" s="924" t="n">
        <v>0</v>
      </c>
      <c r="P101" s="924" t="n">
        <v>0</v>
      </c>
      <c r="Q101" s="925" t="n">
        <f aca="false">($T$4*(SUM(E101:P101)))</f>
        <v>0</v>
      </c>
      <c r="R101" s="924" t="n">
        <v>0</v>
      </c>
      <c r="S101" s="924" t="n">
        <v>0</v>
      </c>
      <c r="T101" s="924" t="n">
        <v>0</v>
      </c>
      <c r="U101" s="924" t="n">
        <v>0</v>
      </c>
      <c r="V101" s="924" t="n">
        <v>0</v>
      </c>
      <c r="W101" s="924" t="n">
        <v>0</v>
      </c>
      <c r="X101" s="924" t="n">
        <v>0</v>
      </c>
      <c r="Y101" s="924" t="n">
        <v>0</v>
      </c>
      <c r="Z101" s="924" t="n">
        <v>0</v>
      </c>
      <c r="AA101" s="924" t="n">
        <v>0</v>
      </c>
      <c r="AB101" s="924" t="n">
        <v>0</v>
      </c>
      <c r="AC101" s="956"/>
      <c r="AD101" s="956"/>
      <c r="AE101" s="956"/>
      <c r="AF101" s="928"/>
      <c r="AG101" s="928"/>
      <c r="AH101" s="928"/>
      <c r="AI101" s="928"/>
      <c r="AJ101" s="928"/>
      <c r="AK101" s="928"/>
      <c r="AL101" s="928"/>
      <c r="AM101" s="928"/>
      <c r="AN101" s="928"/>
      <c r="AO101" s="928"/>
      <c r="AP101" s="928"/>
      <c r="AQ101" s="928"/>
      <c r="AR101" s="928"/>
      <c r="AS101" s="928"/>
      <c r="AT101" s="928"/>
      <c r="AU101" s="928"/>
      <c r="AV101" s="928"/>
      <c r="AW101" s="928"/>
      <c r="AX101" s="928"/>
      <c r="AY101" s="928"/>
      <c r="AZ101" s="928"/>
      <c r="BA101" s="928"/>
      <c r="BB101" s="928"/>
      <c r="BC101" s="928"/>
      <c r="BD101" s="928"/>
      <c r="BE101" s="928"/>
      <c r="BF101" s="928"/>
      <c r="BG101" s="928"/>
      <c r="BH101" s="928"/>
      <c r="BI101" s="928"/>
      <c r="BJ101" s="928"/>
      <c r="BK101" s="928"/>
      <c r="BL101" s="928"/>
      <c r="BM101" s="928"/>
      <c r="BN101" s="928"/>
      <c r="BO101" s="928"/>
      <c r="BP101" s="928"/>
      <c r="BQ101" s="928"/>
      <c r="BR101" s="928"/>
      <c r="BS101" s="928"/>
      <c r="BT101" s="928"/>
      <c r="BU101" s="928"/>
      <c r="BV101" s="928"/>
      <c r="BW101" s="928"/>
      <c r="BX101" s="928"/>
      <c r="BY101" s="928"/>
      <c r="BZ101" s="928"/>
      <c r="CA101" s="928"/>
      <c r="CB101" s="928"/>
      <c r="CC101" s="928"/>
      <c r="CD101" s="928"/>
      <c r="CE101" s="928"/>
      <c r="CF101" s="928"/>
      <c r="CG101" s="928"/>
      <c r="CH101" s="928"/>
      <c r="CI101" s="928"/>
      <c r="CJ101" s="928"/>
      <c r="CK101" s="928"/>
      <c r="CL101" s="928"/>
      <c r="CM101" s="928"/>
      <c r="CN101" s="928"/>
      <c r="CO101" s="928"/>
      <c r="CP101" s="928"/>
      <c r="CQ101" s="928"/>
      <c r="CR101" s="928"/>
      <c r="CS101" s="928"/>
      <c r="CT101" s="928"/>
      <c r="CU101" s="928"/>
      <c r="CV101" s="928"/>
      <c r="CW101" s="928"/>
      <c r="CX101" s="928"/>
      <c r="CY101" s="928"/>
      <c r="CZ101" s="928"/>
      <c r="DA101" s="928"/>
      <c r="DB101" s="928"/>
      <c r="DC101" s="928"/>
      <c r="DD101" s="928"/>
      <c r="DE101" s="928"/>
      <c r="DF101" s="928"/>
      <c r="DG101" s="928"/>
      <c r="DH101" s="928"/>
      <c r="DI101" s="928"/>
      <c r="DJ101" s="928"/>
      <c r="DK101" s="928"/>
      <c r="DL101" s="928"/>
      <c r="DM101" s="928"/>
      <c r="DN101" s="928"/>
      <c r="DO101" s="928"/>
      <c r="DP101" s="928"/>
      <c r="DQ101" s="928"/>
      <c r="DR101" s="928"/>
      <c r="DS101" s="928"/>
      <c r="DT101" s="928"/>
      <c r="DU101" s="928"/>
      <c r="DV101" s="928"/>
      <c r="DW101" s="928"/>
      <c r="DX101" s="928"/>
      <c r="DY101" s="928"/>
      <c r="DZ101" s="928"/>
      <c r="EA101" s="928"/>
      <c r="EB101" s="928"/>
      <c r="EC101" s="928"/>
      <c r="ED101" s="928"/>
      <c r="EE101" s="928"/>
      <c r="EF101" s="928"/>
      <c r="EG101" s="928"/>
      <c r="EH101" s="928"/>
      <c r="EI101" s="928"/>
      <c r="EJ101" s="928"/>
      <c r="EK101" s="928"/>
      <c r="EL101" s="928"/>
      <c r="EM101" s="928"/>
      <c r="EN101" s="928"/>
      <c r="EO101" s="928"/>
      <c r="EP101" s="928"/>
      <c r="EQ101" s="928"/>
      <c r="ER101" s="928"/>
      <c r="ES101" s="928"/>
      <c r="ET101" s="928"/>
      <c r="EU101" s="928"/>
      <c r="EV101" s="928"/>
      <c r="EW101" s="928"/>
      <c r="EX101" s="928"/>
      <c r="EY101" s="928"/>
      <c r="EZ101" s="928"/>
      <c r="FA101" s="928"/>
      <c r="FB101" s="928"/>
      <c r="FC101" s="928"/>
      <c r="FD101" s="928"/>
      <c r="FE101" s="928"/>
      <c r="FF101" s="928"/>
      <c r="FG101" s="928"/>
      <c r="FH101" s="928"/>
      <c r="FI101" s="928"/>
      <c r="FJ101" s="928"/>
      <c r="FK101" s="928"/>
      <c r="FL101" s="928"/>
      <c r="FM101" s="928"/>
      <c r="FN101" s="928"/>
      <c r="FO101" s="928"/>
      <c r="FP101" s="928"/>
      <c r="FQ101" s="928"/>
      <c r="FR101" s="928"/>
      <c r="FS101" s="928"/>
      <c r="FT101" s="928"/>
      <c r="FU101" s="928"/>
      <c r="FV101" s="928"/>
      <c r="FW101" s="928"/>
      <c r="FX101" s="928"/>
      <c r="FY101" s="928"/>
      <c r="FZ101" s="928"/>
      <c r="GA101" s="928"/>
      <c r="GB101" s="928"/>
      <c r="GC101" s="928"/>
      <c r="GD101" s="928"/>
      <c r="GE101" s="928"/>
      <c r="GF101" s="928"/>
      <c r="GG101" s="928"/>
      <c r="GH101" s="928"/>
      <c r="GI101" s="928"/>
      <c r="GJ101" s="928"/>
      <c r="GK101" s="928"/>
      <c r="GL101" s="928"/>
      <c r="GM101" s="928"/>
      <c r="GN101" s="928"/>
      <c r="GO101" s="928"/>
      <c r="GP101" s="928"/>
      <c r="GQ101" s="928"/>
      <c r="GR101" s="928"/>
      <c r="GS101" s="928"/>
      <c r="GT101" s="928"/>
      <c r="GU101" s="928"/>
      <c r="GV101" s="928"/>
      <c r="GW101" s="928"/>
      <c r="GX101" s="928"/>
      <c r="GY101" s="928"/>
      <c r="GZ101" s="928"/>
      <c r="HA101" s="928"/>
      <c r="HB101" s="928"/>
      <c r="HC101" s="928"/>
      <c r="HD101" s="928"/>
      <c r="HE101" s="928"/>
      <c r="HF101" s="928"/>
      <c r="HG101" s="928"/>
      <c r="HH101" s="928"/>
      <c r="HI101" s="928"/>
      <c r="HJ101" s="928"/>
      <c r="HK101" s="928"/>
      <c r="HL101" s="928"/>
      <c r="HM101" s="928"/>
      <c r="HN101" s="928"/>
      <c r="HO101" s="928"/>
      <c r="HP101" s="928"/>
      <c r="HQ101" s="928"/>
      <c r="HR101" s="928"/>
      <c r="HS101" s="928"/>
      <c r="HT101" s="928"/>
      <c r="HU101" s="928"/>
      <c r="HV101" s="928"/>
      <c r="HW101" s="928"/>
      <c r="HX101" s="928"/>
      <c r="HY101" s="928"/>
      <c r="HZ101" s="928"/>
      <c r="IA101" s="928"/>
      <c r="IB101" s="224"/>
      <c r="IC101" s="224"/>
      <c r="ALS101" s="224"/>
      <c r="ALT101" s="224"/>
      <c r="ALU101" s="224"/>
      <c r="ALV101" s="224"/>
      <c r="ALW101" s="224"/>
      <c r="ALX101" s="224"/>
      <c r="ALY101" s="224"/>
      <c r="ALZ101" s="224"/>
      <c r="AMA101" s="224"/>
      <c r="AMB101" s="224"/>
      <c r="AMC101" s="224"/>
      <c r="AMD101" s="224"/>
      <c r="AME101" s="224"/>
      <c r="AMF101" s="224"/>
      <c r="AMG101" s="224"/>
      <c r="AMH101" s="224"/>
      <c r="AMI101" s="224"/>
      <c r="AMJ101" s="224"/>
    </row>
    <row r="102" s="929" customFormat="true" ht="41" hidden="false" customHeight="true" outlineLevel="0" collapsed="false">
      <c r="A102" s="956"/>
      <c r="B102" s="957"/>
      <c r="C102" s="957"/>
      <c r="D102" s="930" t="str">
        <f aca="false">B45</f>
        <v>Mesa 48</v>
      </c>
      <c r="E102" s="930" t="n">
        <v>0</v>
      </c>
      <c r="F102" s="930" t="n">
        <v>0</v>
      </c>
      <c r="G102" s="930" t="n">
        <v>0</v>
      </c>
      <c r="H102" s="930" t="n">
        <v>0</v>
      </c>
      <c r="I102" s="930" t="n">
        <v>0</v>
      </c>
      <c r="J102" s="930" t="n">
        <v>0</v>
      </c>
      <c r="K102" s="930" t="n">
        <v>0</v>
      </c>
      <c r="L102" s="930" t="n">
        <v>0</v>
      </c>
      <c r="M102" s="930" t="n">
        <v>0</v>
      </c>
      <c r="N102" s="930" t="n">
        <v>0</v>
      </c>
      <c r="O102" s="930" t="n">
        <v>0</v>
      </c>
      <c r="P102" s="930" t="n">
        <v>0</v>
      </c>
      <c r="Q102" s="931" t="n">
        <f aca="false">($T$4*(SUM(E102:P102)))</f>
        <v>0</v>
      </c>
      <c r="R102" s="930" t="n">
        <v>0</v>
      </c>
      <c r="S102" s="930" t="n">
        <v>0</v>
      </c>
      <c r="T102" s="930" t="n">
        <v>0</v>
      </c>
      <c r="U102" s="930" t="n">
        <v>0</v>
      </c>
      <c r="V102" s="930" t="n">
        <v>0</v>
      </c>
      <c r="W102" s="930" t="n">
        <v>0</v>
      </c>
      <c r="X102" s="930" t="n">
        <v>0</v>
      </c>
      <c r="Y102" s="930" t="n">
        <v>0</v>
      </c>
      <c r="Z102" s="930" t="n">
        <v>0</v>
      </c>
      <c r="AA102" s="930" t="n">
        <v>0</v>
      </c>
      <c r="AB102" s="930" t="n">
        <v>0</v>
      </c>
      <c r="AC102" s="956"/>
      <c r="AD102" s="956"/>
      <c r="AE102" s="956"/>
      <c r="AF102" s="928"/>
      <c r="AG102" s="928"/>
      <c r="AH102" s="928"/>
      <c r="AI102" s="928"/>
      <c r="AJ102" s="928"/>
      <c r="AK102" s="928"/>
      <c r="AL102" s="928"/>
      <c r="AM102" s="928"/>
      <c r="AN102" s="928"/>
      <c r="AO102" s="928"/>
      <c r="AP102" s="928"/>
      <c r="AQ102" s="928"/>
      <c r="AR102" s="928"/>
      <c r="AS102" s="928"/>
      <c r="AT102" s="928"/>
      <c r="AU102" s="928"/>
      <c r="AV102" s="928"/>
      <c r="AW102" s="928"/>
      <c r="AX102" s="928"/>
      <c r="AY102" s="928"/>
      <c r="AZ102" s="928"/>
      <c r="BA102" s="928"/>
      <c r="BB102" s="928"/>
      <c r="BC102" s="928"/>
      <c r="BD102" s="928"/>
      <c r="BE102" s="928"/>
      <c r="BF102" s="928"/>
      <c r="BG102" s="928"/>
      <c r="BH102" s="928"/>
      <c r="BI102" s="928"/>
      <c r="BJ102" s="928"/>
      <c r="BK102" s="928"/>
      <c r="BL102" s="928"/>
      <c r="BM102" s="928"/>
      <c r="BN102" s="928"/>
      <c r="BO102" s="928"/>
      <c r="BP102" s="928"/>
      <c r="BQ102" s="928"/>
      <c r="BR102" s="928"/>
      <c r="BS102" s="928"/>
      <c r="BT102" s="928"/>
      <c r="BU102" s="928"/>
      <c r="BV102" s="928"/>
      <c r="BW102" s="928"/>
      <c r="BX102" s="928"/>
      <c r="BY102" s="928"/>
      <c r="BZ102" s="928"/>
      <c r="CA102" s="928"/>
      <c r="CB102" s="928"/>
      <c r="CC102" s="928"/>
      <c r="CD102" s="928"/>
      <c r="CE102" s="928"/>
      <c r="CF102" s="928"/>
      <c r="CG102" s="928"/>
      <c r="CH102" s="928"/>
      <c r="CI102" s="928"/>
      <c r="CJ102" s="928"/>
      <c r="CK102" s="928"/>
      <c r="CL102" s="928"/>
      <c r="CM102" s="928"/>
      <c r="CN102" s="928"/>
      <c r="CO102" s="928"/>
      <c r="CP102" s="928"/>
      <c r="CQ102" s="928"/>
      <c r="CR102" s="928"/>
      <c r="CS102" s="928"/>
      <c r="CT102" s="928"/>
      <c r="CU102" s="928"/>
      <c r="CV102" s="928"/>
      <c r="CW102" s="928"/>
      <c r="CX102" s="928"/>
      <c r="CY102" s="928"/>
      <c r="CZ102" s="928"/>
      <c r="DA102" s="928"/>
      <c r="DB102" s="928"/>
      <c r="DC102" s="928"/>
      <c r="DD102" s="928"/>
      <c r="DE102" s="928"/>
      <c r="DF102" s="928"/>
      <c r="DG102" s="928"/>
      <c r="DH102" s="928"/>
      <c r="DI102" s="928"/>
      <c r="DJ102" s="928"/>
      <c r="DK102" s="928"/>
      <c r="DL102" s="928"/>
      <c r="DM102" s="928"/>
      <c r="DN102" s="928"/>
      <c r="DO102" s="928"/>
      <c r="DP102" s="928"/>
      <c r="DQ102" s="928"/>
      <c r="DR102" s="928"/>
      <c r="DS102" s="928"/>
      <c r="DT102" s="928"/>
      <c r="DU102" s="928"/>
      <c r="DV102" s="928"/>
      <c r="DW102" s="928"/>
      <c r="DX102" s="928"/>
      <c r="DY102" s="928"/>
      <c r="DZ102" s="928"/>
      <c r="EA102" s="928"/>
      <c r="EB102" s="928"/>
      <c r="EC102" s="928"/>
      <c r="ED102" s="928"/>
      <c r="EE102" s="928"/>
      <c r="EF102" s="928"/>
      <c r="EG102" s="928"/>
      <c r="EH102" s="928"/>
      <c r="EI102" s="928"/>
      <c r="EJ102" s="928"/>
      <c r="EK102" s="928"/>
      <c r="EL102" s="928"/>
      <c r="EM102" s="928"/>
      <c r="EN102" s="928"/>
      <c r="EO102" s="928"/>
      <c r="EP102" s="928"/>
      <c r="EQ102" s="928"/>
      <c r="ER102" s="928"/>
      <c r="ES102" s="928"/>
      <c r="ET102" s="928"/>
      <c r="EU102" s="928"/>
      <c r="EV102" s="928"/>
      <c r="EW102" s="928"/>
      <c r="EX102" s="928"/>
      <c r="EY102" s="928"/>
      <c r="EZ102" s="928"/>
      <c r="FA102" s="928"/>
      <c r="FB102" s="928"/>
      <c r="FC102" s="928"/>
      <c r="FD102" s="928"/>
      <c r="FE102" s="928"/>
      <c r="FF102" s="928"/>
      <c r="FG102" s="928"/>
      <c r="FH102" s="928"/>
      <c r="FI102" s="928"/>
      <c r="FJ102" s="928"/>
      <c r="FK102" s="928"/>
      <c r="FL102" s="928"/>
      <c r="FM102" s="928"/>
      <c r="FN102" s="928"/>
      <c r="FO102" s="928"/>
      <c r="FP102" s="928"/>
      <c r="FQ102" s="928"/>
      <c r="FR102" s="928"/>
      <c r="FS102" s="928"/>
      <c r="FT102" s="928"/>
      <c r="FU102" s="928"/>
      <c r="FV102" s="928"/>
      <c r="FW102" s="928"/>
      <c r="FX102" s="928"/>
      <c r="FY102" s="928"/>
      <c r="FZ102" s="928"/>
      <c r="GA102" s="928"/>
      <c r="GB102" s="928"/>
      <c r="GC102" s="928"/>
      <c r="GD102" s="928"/>
      <c r="GE102" s="928"/>
      <c r="GF102" s="928"/>
      <c r="GG102" s="928"/>
      <c r="GH102" s="928"/>
      <c r="GI102" s="928"/>
      <c r="GJ102" s="928"/>
      <c r="GK102" s="928"/>
      <c r="GL102" s="928"/>
      <c r="GM102" s="928"/>
      <c r="GN102" s="928"/>
      <c r="GO102" s="928"/>
      <c r="GP102" s="928"/>
      <c r="GQ102" s="928"/>
      <c r="GR102" s="928"/>
      <c r="GS102" s="928"/>
      <c r="GT102" s="928"/>
      <c r="GU102" s="928"/>
      <c r="GV102" s="928"/>
      <c r="GW102" s="928"/>
      <c r="GX102" s="928"/>
      <c r="GY102" s="928"/>
      <c r="GZ102" s="928"/>
      <c r="HA102" s="928"/>
      <c r="HB102" s="928"/>
      <c r="HC102" s="928"/>
      <c r="HD102" s="928"/>
      <c r="HE102" s="928"/>
      <c r="HF102" s="928"/>
      <c r="HG102" s="928"/>
      <c r="HH102" s="928"/>
      <c r="HI102" s="928"/>
      <c r="HJ102" s="928"/>
      <c r="HK102" s="928"/>
      <c r="HL102" s="928"/>
      <c r="HM102" s="928"/>
      <c r="HN102" s="928"/>
      <c r="HO102" s="928"/>
      <c r="HP102" s="928"/>
      <c r="HQ102" s="928"/>
      <c r="HR102" s="928"/>
      <c r="HS102" s="928"/>
      <c r="HT102" s="928"/>
      <c r="HU102" s="928"/>
      <c r="HV102" s="928"/>
      <c r="HW102" s="928"/>
      <c r="HX102" s="928"/>
      <c r="HY102" s="928"/>
      <c r="HZ102" s="928"/>
      <c r="IA102" s="928"/>
      <c r="IB102" s="224"/>
      <c r="IC102" s="224"/>
      <c r="ALS102" s="224"/>
      <c r="ALT102" s="224"/>
      <c r="ALU102" s="224"/>
      <c r="ALV102" s="224"/>
      <c r="ALW102" s="224"/>
      <c r="ALX102" s="224"/>
      <c r="ALY102" s="224"/>
      <c r="ALZ102" s="224"/>
      <c r="AMA102" s="224"/>
      <c r="AMB102" s="224"/>
      <c r="AMC102" s="224"/>
      <c r="AMD102" s="224"/>
      <c r="AME102" s="224"/>
      <c r="AMF102" s="224"/>
      <c r="AMG102" s="224"/>
      <c r="AMH102" s="224"/>
      <c r="AMI102" s="224"/>
      <c r="AMJ102" s="224"/>
    </row>
    <row r="103" s="224" customFormat="true" ht="41" hidden="false" customHeight="true" outlineLevel="0" collapsed="false">
      <c r="A103" s="673"/>
      <c r="B103" s="957"/>
      <c r="C103" s="957"/>
      <c r="D103" s="924" t="str">
        <f aca="false">B46</f>
        <v>Mesa 49</v>
      </c>
      <c r="E103" s="924" t="n">
        <v>0</v>
      </c>
      <c r="F103" s="924" t="n">
        <v>0</v>
      </c>
      <c r="G103" s="924" t="n">
        <v>0</v>
      </c>
      <c r="H103" s="924" t="n">
        <v>0</v>
      </c>
      <c r="I103" s="924" t="n">
        <v>0</v>
      </c>
      <c r="J103" s="924" t="n">
        <v>0</v>
      </c>
      <c r="K103" s="924" t="n">
        <v>0</v>
      </c>
      <c r="L103" s="924" t="n">
        <v>0</v>
      </c>
      <c r="M103" s="924" t="n">
        <v>0</v>
      </c>
      <c r="N103" s="924" t="n">
        <v>0</v>
      </c>
      <c r="O103" s="924" t="n">
        <v>0</v>
      </c>
      <c r="P103" s="924" t="n">
        <v>0</v>
      </c>
      <c r="Q103" s="925" t="n">
        <f aca="false">($T$4*(SUM(E103:P103)))</f>
        <v>0</v>
      </c>
      <c r="R103" s="924" t="n">
        <v>0</v>
      </c>
      <c r="S103" s="924" t="n">
        <v>0</v>
      </c>
      <c r="T103" s="924" t="n">
        <v>0</v>
      </c>
      <c r="U103" s="924" t="n">
        <v>0</v>
      </c>
      <c r="V103" s="924" t="n">
        <v>0</v>
      </c>
      <c r="W103" s="924" t="n">
        <v>0</v>
      </c>
      <c r="X103" s="924" t="n">
        <v>0</v>
      </c>
      <c r="Y103" s="924" t="n">
        <v>0</v>
      </c>
      <c r="Z103" s="924" t="n">
        <v>0</v>
      </c>
      <c r="AA103" s="924" t="n">
        <v>0</v>
      </c>
      <c r="AB103" s="924" t="n">
        <v>0</v>
      </c>
      <c r="AC103" s="673"/>
      <c r="AD103" s="673"/>
      <c r="AE103" s="673"/>
    </row>
    <row r="104" s="224" customFormat="true" ht="41" hidden="false" customHeight="true" outlineLevel="0" collapsed="false">
      <c r="A104" s="673"/>
      <c r="B104" s="957"/>
      <c r="C104" s="957"/>
      <c r="D104" s="930" t="str">
        <f aca="false">B47</f>
        <v>Mesa 50</v>
      </c>
      <c r="E104" s="930" t="n">
        <v>0</v>
      </c>
      <c r="F104" s="930" t="n">
        <v>0</v>
      </c>
      <c r="G104" s="930" t="n">
        <v>0</v>
      </c>
      <c r="H104" s="930" t="n">
        <v>0</v>
      </c>
      <c r="I104" s="930" t="n">
        <v>0</v>
      </c>
      <c r="J104" s="930" t="n">
        <v>0</v>
      </c>
      <c r="K104" s="930" t="n">
        <v>0</v>
      </c>
      <c r="L104" s="930" t="n">
        <v>0</v>
      </c>
      <c r="M104" s="930" t="n">
        <v>0</v>
      </c>
      <c r="N104" s="930" t="n">
        <v>0</v>
      </c>
      <c r="O104" s="930" t="n">
        <v>0</v>
      </c>
      <c r="P104" s="930" t="n">
        <v>0</v>
      </c>
      <c r="Q104" s="931" t="n">
        <f aca="false">($T$4*(SUM(E104:P104)))</f>
        <v>0</v>
      </c>
      <c r="R104" s="930" t="n">
        <v>0</v>
      </c>
      <c r="S104" s="930" t="n">
        <v>0</v>
      </c>
      <c r="T104" s="930" t="n">
        <v>0</v>
      </c>
      <c r="U104" s="930" t="n">
        <v>0</v>
      </c>
      <c r="V104" s="930" t="n">
        <v>0</v>
      </c>
      <c r="W104" s="930" t="n">
        <v>0</v>
      </c>
      <c r="X104" s="930" t="n">
        <v>0</v>
      </c>
      <c r="Y104" s="930" t="n">
        <v>0</v>
      </c>
      <c r="Z104" s="930" t="n">
        <v>0</v>
      </c>
      <c r="AA104" s="930" t="n">
        <v>0</v>
      </c>
      <c r="AB104" s="930" t="n">
        <v>0</v>
      </c>
      <c r="AC104" s="673"/>
      <c r="AD104" s="673"/>
      <c r="AE104" s="673"/>
      <c r="IB104" s="776"/>
      <c r="IC104" s="776"/>
      <c r="ALS104" s="776"/>
      <c r="ALT104" s="776"/>
      <c r="ALU104" s="776"/>
      <c r="ALV104" s="776"/>
      <c r="ALW104" s="776"/>
      <c r="ALX104" s="776"/>
      <c r="ALY104" s="776"/>
      <c r="ALZ104" s="776"/>
      <c r="AMA104" s="776"/>
      <c r="AMB104" s="776"/>
      <c r="AMC104" s="776"/>
      <c r="AMD104" s="776"/>
      <c r="AME104" s="776"/>
      <c r="AMF104" s="776"/>
      <c r="AMG104" s="776"/>
      <c r="AMH104" s="776"/>
      <c r="AMI104" s="776"/>
      <c r="AMJ104" s="776"/>
    </row>
    <row r="105" s="224" customFormat="true" ht="41" hidden="false" customHeight="true" outlineLevel="0" collapsed="false">
      <c r="A105" s="673"/>
      <c r="B105" s="957"/>
      <c r="C105" s="957"/>
      <c r="D105" s="924" t="str">
        <f aca="false">B48</f>
        <v>Mesa 51</v>
      </c>
      <c r="E105" s="924" t="n">
        <v>0</v>
      </c>
      <c r="F105" s="924" t="n">
        <v>0</v>
      </c>
      <c r="G105" s="924" t="n">
        <v>0</v>
      </c>
      <c r="H105" s="924" t="n">
        <v>0</v>
      </c>
      <c r="I105" s="924" t="n">
        <v>0</v>
      </c>
      <c r="J105" s="924" t="n">
        <v>0</v>
      </c>
      <c r="K105" s="924" t="n">
        <v>0</v>
      </c>
      <c r="L105" s="924" t="n">
        <v>0</v>
      </c>
      <c r="M105" s="924" t="n">
        <v>0</v>
      </c>
      <c r="N105" s="924" t="n">
        <v>0</v>
      </c>
      <c r="O105" s="924" t="n">
        <v>0</v>
      </c>
      <c r="P105" s="924" t="n">
        <v>0</v>
      </c>
      <c r="Q105" s="925" t="n">
        <f aca="false">($T$4*(SUM(E105:P105)))</f>
        <v>0</v>
      </c>
      <c r="R105" s="924" t="n">
        <v>0</v>
      </c>
      <c r="S105" s="924" t="n">
        <v>0</v>
      </c>
      <c r="T105" s="924" t="n">
        <v>0</v>
      </c>
      <c r="U105" s="924" t="n">
        <v>0</v>
      </c>
      <c r="V105" s="924" t="n">
        <v>0</v>
      </c>
      <c r="W105" s="924" t="n">
        <v>0</v>
      </c>
      <c r="X105" s="924" t="n">
        <v>0</v>
      </c>
      <c r="Y105" s="924" t="n">
        <v>0</v>
      </c>
      <c r="Z105" s="924" t="n">
        <v>0</v>
      </c>
      <c r="AA105" s="924" t="n">
        <v>0</v>
      </c>
      <c r="AB105" s="924" t="n">
        <v>0</v>
      </c>
      <c r="AC105" s="673"/>
      <c r="AD105" s="673"/>
      <c r="AE105" s="673"/>
      <c r="IB105" s="776"/>
      <c r="IC105" s="776"/>
      <c r="ALS105" s="776"/>
      <c r="ALT105" s="776"/>
      <c r="ALU105" s="776"/>
      <c r="ALV105" s="776"/>
      <c r="ALW105" s="776"/>
      <c r="ALX105" s="776"/>
      <c r="ALY105" s="776"/>
      <c r="ALZ105" s="776"/>
      <c r="AMA105" s="776"/>
      <c r="AMB105" s="776"/>
      <c r="AMC105" s="776"/>
      <c r="AMD105" s="776"/>
      <c r="AME105" s="776"/>
      <c r="AMF105" s="776"/>
      <c r="AMG105" s="776"/>
      <c r="AMH105" s="776"/>
      <c r="AMI105" s="776"/>
      <c r="AMJ105" s="776"/>
    </row>
    <row r="106" s="776" customFormat="true" ht="18" hidden="true" customHeight="true" outlineLevel="0" collapsed="false">
      <c r="A106" s="716"/>
      <c r="B106" s="957"/>
      <c r="C106" s="957"/>
      <c r="D106" s="938" t="n">
        <f aca="false">B49</f>
        <v>0</v>
      </c>
      <c r="E106" s="938" t="n">
        <v>0</v>
      </c>
      <c r="F106" s="938" t="n">
        <v>0</v>
      </c>
      <c r="G106" s="938" t="n">
        <v>0</v>
      </c>
      <c r="H106" s="938" t="n">
        <v>0</v>
      </c>
      <c r="I106" s="938" t="n">
        <v>0</v>
      </c>
      <c r="J106" s="938" t="n">
        <v>0</v>
      </c>
      <c r="K106" s="938" t="n">
        <v>0</v>
      </c>
      <c r="L106" s="938" t="n">
        <v>0</v>
      </c>
      <c r="M106" s="938" t="n">
        <v>0</v>
      </c>
      <c r="N106" s="938" t="n">
        <v>0</v>
      </c>
      <c r="O106" s="938" t="n">
        <v>0</v>
      </c>
      <c r="P106" s="938" t="n">
        <v>0</v>
      </c>
      <c r="Q106" s="939" t="n">
        <f aca="false">($T$4*(SUM(E106:P106)))</f>
        <v>0</v>
      </c>
      <c r="R106" s="938" t="n">
        <v>0</v>
      </c>
      <c r="S106" s="938" t="n">
        <v>0</v>
      </c>
      <c r="T106" s="938" t="n">
        <v>0</v>
      </c>
      <c r="U106" s="938" t="n">
        <v>0</v>
      </c>
      <c r="V106" s="938" t="n">
        <v>0</v>
      </c>
      <c r="W106" s="938" t="n">
        <v>0</v>
      </c>
      <c r="X106" s="938" t="n">
        <v>0</v>
      </c>
      <c r="Y106" s="938" t="n">
        <v>0</v>
      </c>
      <c r="Z106" s="938" t="n">
        <v>0</v>
      </c>
      <c r="AA106" s="938" t="n">
        <v>0</v>
      </c>
      <c r="AB106" s="938" t="n">
        <v>0</v>
      </c>
      <c r="AC106" s="958"/>
      <c r="AD106" s="959"/>
      <c r="AE106" s="959"/>
    </row>
    <row r="107" s="776" customFormat="true" ht="18" hidden="true" customHeight="true" outlineLevel="0" collapsed="false">
      <c r="A107" s="716"/>
      <c r="B107" s="957"/>
      <c r="C107" s="957"/>
      <c r="D107" s="960" t="n">
        <f aca="false">B50</f>
        <v>0</v>
      </c>
      <c r="E107" s="960" t="n">
        <v>0</v>
      </c>
      <c r="F107" s="960" t="n">
        <v>0</v>
      </c>
      <c r="G107" s="960" t="n">
        <v>0</v>
      </c>
      <c r="H107" s="960" t="n">
        <v>0</v>
      </c>
      <c r="I107" s="960" t="n">
        <v>0</v>
      </c>
      <c r="J107" s="960" t="n">
        <v>0</v>
      </c>
      <c r="K107" s="960" t="n">
        <v>0</v>
      </c>
      <c r="L107" s="960" t="n">
        <v>0</v>
      </c>
      <c r="M107" s="960" t="n">
        <v>0</v>
      </c>
      <c r="N107" s="960" t="n">
        <v>0</v>
      </c>
      <c r="O107" s="960" t="n">
        <v>0</v>
      </c>
      <c r="P107" s="960" t="n">
        <v>0</v>
      </c>
      <c r="Q107" s="943" t="n">
        <f aca="false">($T$4*(SUM(E107:P107)))</f>
        <v>0</v>
      </c>
      <c r="R107" s="960" t="n">
        <v>0</v>
      </c>
      <c r="S107" s="960" t="n">
        <v>0</v>
      </c>
      <c r="T107" s="960" t="n">
        <v>0</v>
      </c>
      <c r="U107" s="960" t="n">
        <v>0</v>
      </c>
      <c r="V107" s="960" t="n">
        <v>0</v>
      </c>
      <c r="W107" s="960" t="n">
        <v>0</v>
      </c>
      <c r="X107" s="960" t="n">
        <v>0</v>
      </c>
      <c r="Y107" s="960" t="n">
        <v>0</v>
      </c>
      <c r="Z107" s="960" t="n">
        <v>0</v>
      </c>
      <c r="AA107" s="960" t="n">
        <v>0</v>
      </c>
      <c r="AB107" s="960" t="n">
        <v>0</v>
      </c>
      <c r="AC107" s="958"/>
      <c r="AD107" s="959"/>
      <c r="AE107" s="959"/>
    </row>
    <row r="108" s="776" customFormat="true" ht="18" hidden="true" customHeight="true" outlineLevel="0" collapsed="false">
      <c r="A108" s="716"/>
      <c r="B108" s="957"/>
      <c r="C108" s="957"/>
      <c r="D108" s="938" t="n">
        <f aca="false">B51</f>
        <v>0</v>
      </c>
      <c r="E108" s="938" t="n">
        <v>0</v>
      </c>
      <c r="F108" s="938" t="n">
        <v>0</v>
      </c>
      <c r="G108" s="938" t="n">
        <v>0</v>
      </c>
      <c r="H108" s="938" t="n">
        <v>0</v>
      </c>
      <c r="I108" s="938" t="n">
        <v>0</v>
      </c>
      <c r="J108" s="938" t="n">
        <v>0</v>
      </c>
      <c r="K108" s="938" t="n">
        <v>0</v>
      </c>
      <c r="L108" s="938" t="n">
        <v>0</v>
      </c>
      <c r="M108" s="938" t="n">
        <v>0</v>
      </c>
      <c r="N108" s="938" t="n">
        <v>0</v>
      </c>
      <c r="O108" s="938" t="n">
        <v>0</v>
      </c>
      <c r="P108" s="938" t="n">
        <v>0</v>
      </c>
      <c r="Q108" s="939" t="n">
        <f aca="false">($T$4*(SUM(E108:P108)))</f>
        <v>0</v>
      </c>
      <c r="R108" s="938" t="n">
        <v>0</v>
      </c>
      <c r="S108" s="938" t="n">
        <v>0</v>
      </c>
      <c r="T108" s="938" t="n">
        <v>0</v>
      </c>
      <c r="U108" s="938" t="n">
        <v>0</v>
      </c>
      <c r="V108" s="938" t="n">
        <v>0</v>
      </c>
      <c r="W108" s="938" t="n">
        <v>0</v>
      </c>
      <c r="X108" s="938" t="n">
        <v>0</v>
      </c>
      <c r="Y108" s="938" t="n">
        <v>0</v>
      </c>
      <c r="Z108" s="938" t="n">
        <v>0</v>
      </c>
      <c r="AA108" s="938" t="n">
        <v>0</v>
      </c>
      <c r="AB108" s="938" t="n">
        <v>0</v>
      </c>
      <c r="AC108" s="958"/>
      <c r="AD108" s="959"/>
      <c r="AE108" s="959"/>
    </row>
    <row r="109" s="776" customFormat="true" ht="18" hidden="true" customHeight="true" outlineLevel="0" collapsed="false">
      <c r="A109" s="716"/>
      <c r="B109" s="957"/>
      <c r="C109" s="957"/>
      <c r="D109" s="960" t="n">
        <f aca="false">B52</f>
        <v>0</v>
      </c>
      <c r="E109" s="960" t="n">
        <v>0</v>
      </c>
      <c r="F109" s="960" t="n">
        <v>0</v>
      </c>
      <c r="G109" s="960" t="n">
        <v>0</v>
      </c>
      <c r="H109" s="960" t="n">
        <v>0</v>
      </c>
      <c r="I109" s="960" t="n">
        <v>0</v>
      </c>
      <c r="J109" s="960" t="n">
        <v>0</v>
      </c>
      <c r="K109" s="960" t="n">
        <v>0</v>
      </c>
      <c r="L109" s="960" t="n">
        <v>0</v>
      </c>
      <c r="M109" s="960" t="n">
        <v>0</v>
      </c>
      <c r="N109" s="960" t="n">
        <v>0</v>
      </c>
      <c r="O109" s="960" t="n">
        <v>0</v>
      </c>
      <c r="P109" s="960" t="n">
        <v>0</v>
      </c>
      <c r="Q109" s="943" t="n">
        <f aca="false">($T$4*(SUM(E109:P109)))</f>
        <v>0</v>
      </c>
      <c r="R109" s="960" t="n">
        <v>0</v>
      </c>
      <c r="S109" s="960" t="n">
        <v>0</v>
      </c>
      <c r="T109" s="960" t="n">
        <v>0</v>
      </c>
      <c r="U109" s="960" t="n">
        <v>0</v>
      </c>
      <c r="V109" s="960" t="n">
        <v>0</v>
      </c>
      <c r="W109" s="960" t="n">
        <v>0</v>
      </c>
      <c r="X109" s="960" t="n">
        <v>0</v>
      </c>
      <c r="Y109" s="960" t="n">
        <v>0</v>
      </c>
      <c r="Z109" s="960" t="n">
        <v>0</v>
      </c>
      <c r="AA109" s="960" t="n">
        <v>0</v>
      </c>
      <c r="AB109" s="960" t="n">
        <v>0</v>
      </c>
      <c r="AC109" s="958"/>
      <c r="AD109" s="959"/>
      <c r="AE109" s="959"/>
    </row>
    <row r="110" s="776" customFormat="true" ht="18" hidden="true" customHeight="true" outlineLevel="0" collapsed="false">
      <c r="A110" s="716"/>
      <c r="B110" s="957"/>
      <c r="C110" s="957"/>
      <c r="D110" s="938" t="n">
        <f aca="false">B53</f>
        <v>0</v>
      </c>
      <c r="E110" s="938" t="n">
        <v>0</v>
      </c>
      <c r="F110" s="938" t="n">
        <v>0</v>
      </c>
      <c r="G110" s="938" t="n">
        <v>0</v>
      </c>
      <c r="H110" s="938" t="n">
        <v>0</v>
      </c>
      <c r="I110" s="938" t="n">
        <v>0</v>
      </c>
      <c r="J110" s="938" t="n">
        <v>0</v>
      </c>
      <c r="K110" s="938" t="n">
        <v>0</v>
      </c>
      <c r="L110" s="938" t="n">
        <v>0</v>
      </c>
      <c r="M110" s="938" t="n">
        <v>0</v>
      </c>
      <c r="N110" s="938" t="n">
        <v>0</v>
      </c>
      <c r="O110" s="938" t="n">
        <v>0</v>
      </c>
      <c r="P110" s="938" t="n">
        <v>0</v>
      </c>
      <c r="Q110" s="939" t="n">
        <f aca="false">($T$4*(SUM(E110:P110)))</f>
        <v>0</v>
      </c>
      <c r="R110" s="938" t="n">
        <v>0</v>
      </c>
      <c r="S110" s="938" t="n">
        <v>0</v>
      </c>
      <c r="T110" s="938" t="n">
        <v>0</v>
      </c>
      <c r="U110" s="938" t="n">
        <v>0</v>
      </c>
      <c r="V110" s="938" t="n">
        <v>0</v>
      </c>
      <c r="W110" s="938" t="n">
        <v>0</v>
      </c>
      <c r="X110" s="938" t="n">
        <v>0</v>
      </c>
      <c r="Y110" s="938" t="n">
        <v>0</v>
      </c>
      <c r="Z110" s="938" t="n">
        <v>0</v>
      </c>
      <c r="AA110" s="938" t="n">
        <v>0</v>
      </c>
      <c r="AB110" s="938" t="n">
        <v>0</v>
      </c>
      <c r="AC110" s="958"/>
      <c r="AD110" s="959"/>
      <c r="AE110" s="959"/>
    </row>
    <row r="111" s="776" customFormat="true" ht="18" hidden="true" customHeight="true" outlineLevel="0" collapsed="false">
      <c r="A111" s="716"/>
      <c r="B111" s="957"/>
      <c r="C111" s="957"/>
      <c r="D111" s="960" t="n">
        <f aca="false">B54</f>
        <v>0</v>
      </c>
      <c r="E111" s="960" t="n">
        <v>0</v>
      </c>
      <c r="F111" s="960" t="n">
        <v>0</v>
      </c>
      <c r="G111" s="960" t="n">
        <v>0</v>
      </c>
      <c r="H111" s="960" t="n">
        <v>0</v>
      </c>
      <c r="I111" s="960" t="n">
        <v>0</v>
      </c>
      <c r="J111" s="960" t="n">
        <v>0</v>
      </c>
      <c r="K111" s="960" t="n">
        <v>0</v>
      </c>
      <c r="L111" s="960" t="n">
        <v>0</v>
      </c>
      <c r="M111" s="960" t="n">
        <v>0</v>
      </c>
      <c r="N111" s="960" t="n">
        <v>0</v>
      </c>
      <c r="O111" s="960" t="n">
        <v>0</v>
      </c>
      <c r="P111" s="960" t="n">
        <v>0</v>
      </c>
      <c r="Q111" s="943" t="n">
        <f aca="false">($T$4*(SUM(E111:P111)))</f>
        <v>0</v>
      </c>
      <c r="R111" s="960" t="n">
        <v>0</v>
      </c>
      <c r="S111" s="960" t="n">
        <v>0</v>
      </c>
      <c r="T111" s="960" t="n">
        <v>0</v>
      </c>
      <c r="U111" s="960" t="n">
        <v>0</v>
      </c>
      <c r="V111" s="960" t="n">
        <v>0</v>
      </c>
      <c r="W111" s="960" t="n">
        <v>0</v>
      </c>
      <c r="X111" s="960" t="n">
        <v>0</v>
      </c>
      <c r="Y111" s="960" t="n">
        <v>0</v>
      </c>
      <c r="Z111" s="960" t="n">
        <v>0</v>
      </c>
      <c r="AA111" s="960" t="n">
        <v>0</v>
      </c>
      <c r="AB111" s="960" t="n">
        <v>0</v>
      </c>
      <c r="AC111" s="958"/>
      <c r="AD111" s="959"/>
      <c r="AE111" s="959"/>
    </row>
    <row r="112" s="776" customFormat="true" ht="18" hidden="true" customHeight="true" outlineLevel="0" collapsed="false">
      <c r="A112" s="716"/>
      <c r="B112" s="957"/>
      <c r="C112" s="957"/>
      <c r="D112" s="938" t="n">
        <f aca="false">B55</f>
        <v>0</v>
      </c>
      <c r="E112" s="938" t="n">
        <v>0</v>
      </c>
      <c r="F112" s="938" t="n">
        <v>0</v>
      </c>
      <c r="G112" s="938" t="n">
        <v>0</v>
      </c>
      <c r="H112" s="938" t="n">
        <v>0</v>
      </c>
      <c r="I112" s="938" t="n">
        <v>0</v>
      </c>
      <c r="J112" s="938" t="n">
        <v>0</v>
      </c>
      <c r="K112" s="938" t="n">
        <v>0</v>
      </c>
      <c r="L112" s="938" t="n">
        <v>0</v>
      </c>
      <c r="M112" s="938" t="n">
        <v>0</v>
      </c>
      <c r="N112" s="938" t="n">
        <v>0</v>
      </c>
      <c r="O112" s="938" t="n">
        <v>0</v>
      </c>
      <c r="P112" s="938" t="n">
        <v>0</v>
      </c>
      <c r="Q112" s="939" t="n">
        <f aca="false">($T$4*(SUM(E112:P112)))</f>
        <v>0</v>
      </c>
      <c r="R112" s="938" t="n">
        <v>0</v>
      </c>
      <c r="S112" s="938" t="n">
        <v>0</v>
      </c>
      <c r="T112" s="938" t="n">
        <v>0</v>
      </c>
      <c r="U112" s="938" t="n">
        <v>0</v>
      </c>
      <c r="V112" s="938" t="n">
        <v>0</v>
      </c>
      <c r="W112" s="938" t="n">
        <v>0</v>
      </c>
      <c r="X112" s="938" t="n">
        <v>0</v>
      </c>
      <c r="Y112" s="938" t="n">
        <v>0</v>
      </c>
      <c r="Z112" s="938" t="n">
        <v>0</v>
      </c>
      <c r="AA112" s="938" t="n">
        <v>0</v>
      </c>
      <c r="AB112" s="938" t="n">
        <v>0</v>
      </c>
      <c r="AC112" s="958"/>
      <c r="AD112" s="959"/>
      <c r="AE112" s="959"/>
    </row>
    <row r="113" s="776" customFormat="true" ht="18" hidden="true" customHeight="true" outlineLevel="0" collapsed="false">
      <c r="A113" s="716"/>
      <c r="B113" s="957"/>
      <c r="C113" s="957"/>
      <c r="D113" s="960" t="n">
        <f aca="false">B56</f>
        <v>0</v>
      </c>
      <c r="E113" s="960" t="n">
        <v>0</v>
      </c>
      <c r="F113" s="960" t="n">
        <v>0</v>
      </c>
      <c r="G113" s="960" t="n">
        <v>0</v>
      </c>
      <c r="H113" s="960" t="n">
        <v>0</v>
      </c>
      <c r="I113" s="960" t="n">
        <v>0</v>
      </c>
      <c r="J113" s="960" t="n">
        <v>0</v>
      </c>
      <c r="K113" s="960" t="n">
        <v>0</v>
      </c>
      <c r="L113" s="960" t="n">
        <v>0</v>
      </c>
      <c r="M113" s="960" t="n">
        <v>0</v>
      </c>
      <c r="N113" s="960" t="n">
        <v>0</v>
      </c>
      <c r="O113" s="960" t="n">
        <v>0</v>
      </c>
      <c r="P113" s="960" t="n">
        <v>0</v>
      </c>
      <c r="Q113" s="943" t="n">
        <f aca="false">($T$4*(SUM(E113:P113)))</f>
        <v>0</v>
      </c>
      <c r="R113" s="960" t="n">
        <v>0</v>
      </c>
      <c r="S113" s="960" t="n">
        <v>0</v>
      </c>
      <c r="T113" s="960" t="n">
        <v>0</v>
      </c>
      <c r="U113" s="960" t="n">
        <v>0</v>
      </c>
      <c r="V113" s="960" t="n">
        <v>0</v>
      </c>
      <c r="W113" s="960" t="n">
        <v>0</v>
      </c>
      <c r="X113" s="960" t="n">
        <v>0</v>
      </c>
      <c r="Y113" s="960" t="n">
        <v>0</v>
      </c>
      <c r="Z113" s="960" t="n">
        <v>0</v>
      </c>
      <c r="AA113" s="960" t="n">
        <v>0</v>
      </c>
      <c r="AB113" s="960" t="n">
        <v>0</v>
      </c>
      <c r="AC113" s="958"/>
      <c r="AD113" s="959"/>
      <c r="AE113" s="959"/>
    </row>
    <row r="114" s="776" customFormat="true" ht="18" hidden="true" customHeight="true" outlineLevel="0" collapsed="false">
      <c r="A114" s="716"/>
      <c r="B114" s="957"/>
      <c r="C114" s="957"/>
      <c r="D114" s="938" t="n">
        <f aca="false">B57</f>
        <v>0</v>
      </c>
      <c r="E114" s="938" t="n">
        <v>0</v>
      </c>
      <c r="F114" s="938" t="n">
        <v>0</v>
      </c>
      <c r="G114" s="938" t="n">
        <v>0</v>
      </c>
      <c r="H114" s="938" t="n">
        <v>0</v>
      </c>
      <c r="I114" s="938" t="n">
        <v>0</v>
      </c>
      <c r="J114" s="938" t="n">
        <v>0</v>
      </c>
      <c r="K114" s="938" t="n">
        <v>0</v>
      </c>
      <c r="L114" s="938" t="n">
        <v>0</v>
      </c>
      <c r="M114" s="938" t="n">
        <v>0</v>
      </c>
      <c r="N114" s="938" t="n">
        <v>0</v>
      </c>
      <c r="O114" s="938" t="n">
        <v>0</v>
      </c>
      <c r="P114" s="938" t="n">
        <v>0</v>
      </c>
      <c r="Q114" s="939" t="n">
        <f aca="false">($T$4*(SUM(E114:P114)))</f>
        <v>0</v>
      </c>
      <c r="R114" s="938" t="n">
        <v>0</v>
      </c>
      <c r="S114" s="938" t="n">
        <v>0</v>
      </c>
      <c r="T114" s="938" t="n">
        <v>0</v>
      </c>
      <c r="U114" s="938" t="n">
        <v>0</v>
      </c>
      <c r="V114" s="938" t="n">
        <v>0</v>
      </c>
      <c r="W114" s="938" t="n">
        <v>0</v>
      </c>
      <c r="X114" s="938" t="n">
        <v>0</v>
      </c>
      <c r="Y114" s="938" t="n">
        <v>0</v>
      </c>
      <c r="Z114" s="938" t="n">
        <v>0</v>
      </c>
      <c r="AA114" s="938" t="n">
        <v>0</v>
      </c>
      <c r="AB114" s="938" t="n">
        <v>0</v>
      </c>
      <c r="AC114" s="958"/>
      <c r="AD114" s="959"/>
      <c r="AE114" s="959"/>
    </row>
    <row r="115" s="776" customFormat="true" ht="18" hidden="true" customHeight="true" outlineLevel="0" collapsed="false">
      <c r="A115" s="716"/>
      <c r="B115" s="957"/>
      <c r="C115" s="957"/>
      <c r="D115" s="960" t="n">
        <f aca="false">B58</f>
        <v>0</v>
      </c>
      <c r="E115" s="960" t="n">
        <v>0</v>
      </c>
      <c r="F115" s="960" t="n">
        <v>0</v>
      </c>
      <c r="G115" s="960" t="n">
        <v>0</v>
      </c>
      <c r="H115" s="960" t="n">
        <v>0</v>
      </c>
      <c r="I115" s="960" t="n">
        <v>0</v>
      </c>
      <c r="J115" s="960" t="n">
        <v>0</v>
      </c>
      <c r="K115" s="960" t="n">
        <v>0</v>
      </c>
      <c r="L115" s="960" t="n">
        <v>0</v>
      </c>
      <c r="M115" s="960" t="n">
        <v>0</v>
      </c>
      <c r="N115" s="960" t="n">
        <v>0</v>
      </c>
      <c r="O115" s="960" t="n">
        <v>0</v>
      </c>
      <c r="P115" s="960" t="n">
        <v>0</v>
      </c>
      <c r="Q115" s="943" t="n">
        <f aca="false">($T$4*(SUM(E115:P115)))</f>
        <v>0</v>
      </c>
      <c r="R115" s="960" t="n">
        <v>0</v>
      </c>
      <c r="S115" s="960" t="n">
        <v>0</v>
      </c>
      <c r="T115" s="960" t="n">
        <v>0</v>
      </c>
      <c r="U115" s="960" t="n">
        <v>0</v>
      </c>
      <c r="V115" s="960" t="n">
        <v>0</v>
      </c>
      <c r="W115" s="960" t="n">
        <v>0</v>
      </c>
      <c r="X115" s="960" t="n">
        <v>0</v>
      </c>
      <c r="Y115" s="960" t="n">
        <v>0</v>
      </c>
      <c r="Z115" s="960" t="n">
        <v>0</v>
      </c>
      <c r="AA115" s="960" t="n">
        <v>0</v>
      </c>
      <c r="AB115" s="960" t="n">
        <v>0</v>
      </c>
      <c r="AC115" s="958"/>
      <c r="AD115" s="959"/>
      <c r="AE115" s="959"/>
    </row>
    <row r="116" s="776" customFormat="true" ht="18" hidden="true" customHeight="true" outlineLevel="0" collapsed="false">
      <c r="A116" s="716"/>
      <c r="B116" s="957"/>
      <c r="C116" s="957"/>
      <c r="D116" s="938" t="n">
        <f aca="false">B59</f>
        <v>0</v>
      </c>
      <c r="E116" s="938" t="n">
        <v>0</v>
      </c>
      <c r="F116" s="938" t="n">
        <v>0</v>
      </c>
      <c r="G116" s="938" t="n">
        <v>0</v>
      </c>
      <c r="H116" s="938" t="n">
        <v>0</v>
      </c>
      <c r="I116" s="938" t="n">
        <v>0</v>
      </c>
      <c r="J116" s="938" t="n">
        <v>0</v>
      </c>
      <c r="K116" s="938" t="n">
        <v>0</v>
      </c>
      <c r="L116" s="938" t="n">
        <v>0</v>
      </c>
      <c r="M116" s="938" t="n">
        <v>0</v>
      </c>
      <c r="N116" s="938" t="n">
        <v>0</v>
      </c>
      <c r="O116" s="938" t="n">
        <v>0</v>
      </c>
      <c r="P116" s="938" t="n">
        <v>0</v>
      </c>
      <c r="Q116" s="939" t="n">
        <f aca="false">($T$4*(SUM(E116:P116)))</f>
        <v>0</v>
      </c>
      <c r="R116" s="938" t="n">
        <v>0</v>
      </c>
      <c r="S116" s="938" t="n">
        <v>0</v>
      </c>
      <c r="T116" s="938" t="n">
        <v>0</v>
      </c>
      <c r="U116" s="938" t="n">
        <v>0</v>
      </c>
      <c r="V116" s="938" t="n">
        <v>0</v>
      </c>
      <c r="W116" s="938" t="n">
        <v>0</v>
      </c>
      <c r="X116" s="938" t="n">
        <v>0</v>
      </c>
      <c r="Y116" s="938" t="n">
        <v>0</v>
      </c>
      <c r="Z116" s="938" t="n">
        <v>0</v>
      </c>
      <c r="AA116" s="938" t="n">
        <v>0</v>
      </c>
      <c r="AB116" s="938" t="n">
        <v>0</v>
      </c>
      <c r="AC116" s="958"/>
      <c r="AD116" s="959"/>
      <c r="AE116" s="959"/>
    </row>
    <row r="117" s="776" customFormat="true" ht="18" hidden="true" customHeight="true" outlineLevel="0" collapsed="false">
      <c r="A117" s="716"/>
      <c r="B117" s="957"/>
      <c r="C117" s="957"/>
      <c r="D117" s="960" t="n">
        <f aca="false">B60</f>
        <v>0</v>
      </c>
      <c r="E117" s="960" t="n">
        <v>0</v>
      </c>
      <c r="F117" s="960" t="n">
        <v>0</v>
      </c>
      <c r="G117" s="960" t="n">
        <v>0</v>
      </c>
      <c r="H117" s="960" t="n">
        <v>0</v>
      </c>
      <c r="I117" s="960" t="n">
        <v>0</v>
      </c>
      <c r="J117" s="960" t="n">
        <v>0</v>
      </c>
      <c r="K117" s="960" t="n">
        <v>0</v>
      </c>
      <c r="L117" s="960" t="n">
        <v>0</v>
      </c>
      <c r="M117" s="960" t="n">
        <v>0</v>
      </c>
      <c r="N117" s="960" t="n">
        <v>0</v>
      </c>
      <c r="O117" s="960" t="n">
        <v>0</v>
      </c>
      <c r="P117" s="960" t="n">
        <v>0</v>
      </c>
      <c r="Q117" s="943" t="n">
        <f aca="false">($T$4*(SUM(E117:P117)))</f>
        <v>0</v>
      </c>
      <c r="R117" s="960" t="n">
        <v>0</v>
      </c>
      <c r="S117" s="960" t="n">
        <v>0</v>
      </c>
      <c r="T117" s="960" t="n">
        <v>0</v>
      </c>
      <c r="U117" s="960" t="n">
        <v>0</v>
      </c>
      <c r="V117" s="960" t="n">
        <v>0</v>
      </c>
      <c r="W117" s="960" t="n">
        <v>0</v>
      </c>
      <c r="X117" s="960" t="n">
        <v>0</v>
      </c>
      <c r="Y117" s="960" t="n">
        <v>0</v>
      </c>
      <c r="Z117" s="960" t="n">
        <v>0</v>
      </c>
      <c r="AA117" s="960" t="n">
        <v>0</v>
      </c>
      <c r="AB117" s="960" t="n">
        <v>0</v>
      </c>
      <c r="AC117" s="958"/>
      <c r="AD117" s="959"/>
      <c r="AE117" s="959"/>
    </row>
    <row r="118" s="776" customFormat="true" ht="18" hidden="true" customHeight="true" outlineLevel="0" collapsed="false">
      <c r="A118" s="716"/>
      <c r="B118" s="957"/>
      <c r="C118" s="957"/>
      <c r="D118" s="938" t="n">
        <f aca="false">B61</f>
        <v>0</v>
      </c>
      <c r="E118" s="938" t="n">
        <v>0</v>
      </c>
      <c r="F118" s="938" t="n">
        <v>0</v>
      </c>
      <c r="G118" s="938" t="n">
        <v>0</v>
      </c>
      <c r="H118" s="938" t="n">
        <v>0</v>
      </c>
      <c r="I118" s="938" t="n">
        <v>0</v>
      </c>
      <c r="J118" s="938" t="n">
        <v>0</v>
      </c>
      <c r="K118" s="938" t="n">
        <v>0</v>
      </c>
      <c r="L118" s="938" t="n">
        <v>0</v>
      </c>
      <c r="M118" s="938" t="n">
        <v>0</v>
      </c>
      <c r="N118" s="938" t="n">
        <v>0</v>
      </c>
      <c r="O118" s="938" t="n">
        <v>0</v>
      </c>
      <c r="P118" s="938" t="n">
        <v>0</v>
      </c>
      <c r="Q118" s="939" t="n">
        <f aca="false">($T$4*(SUM(E118:P118)))</f>
        <v>0</v>
      </c>
      <c r="R118" s="938" t="n">
        <v>0</v>
      </c>
      <c r="S118" s="938" t="n">
        <v>0</v>
      </c>
      <c r="T118" s="938" t="n">
        <v>0</v>
      </c>
      <c r="U118" s="938" t="n">
        <v>0</v>
      </c>
      <c r="V118" s="938" t="n">
        <v>0</v>
      </c>
      <c r="W118" s="938" t="n">
        <v>0</v>
      </c>
      <c r="X118" s="938" t="n">
        <v>0</v>
      </c>
      <c r="Y118" s="938" t="n">
        <v>0</v>
      </c>
      <c r="Z118" s="938" t="n">
        <v>0</v>
      </c>
      <c r="AA118" s="938" t="n">
        <v>0</v>
      </c>
      <c r="AB118" s="938" t="n">
        <v>0</v>
      </c>
      <c r="AC118" s="958"/>
      <c r="AD118" s="959"/>
      <c r="AE118" s="959"/>
    </row>
    <row r="119" s="776" customFormat="true" ht="18" hidden="true" customHeight="true" outlineLevel="0" collapsed="false">
      <c r="A119" s="716"/>
      <c r="B119" s="957"/>
      <c r="C119" s="957"/>
      <c r="D119" s="960" t="n">
        <f aca="false">B62</f>
        <v>0</v>
      </c>
      <c r="E119" s="960" t="n">
        <v>0</v>
      </c>
      <c r="F119" s="960" t="n">
        <v>0</v>
      </c>
      <c r="G119" s="960" t="n">
        <v>0</v>
      </c>
      <c r="H119" s="960" t="n">
        <v>0</v>
      </c>
      <c r="I119" s="960" t="n">
        <v>0</v>
      </c>
      <c r="J119" s="960" t="n">
        <v>0</v>
      </c>
      <c r="K119" s="960" t="n">
        <v>0</v>
      </c>
      <c r="L119" s="960" t="n">
        <v>0</v>
      </c>
      <c r="M119" s="960" t="n">
        <v>0</v>
      </c>
      <c r="N119" s="960" t="n">
        <v>0</v>
      </c>
      <c r="O119" s="960" t="n">
        <v>0</v>
      </c>
      <c r="P119" s="960" t="n">
        <v>0</v>
      </c>
      <c r="Q119" s="943" t="n">
        <f aca="false">($T$4*(SUM(E119:P119)))</f>
        <v>0</v>
      </c>
      <c r="R119" s="960" t="n">
        <v>0</v>
      </c>
      <c r="S119" s="960" t="n">
        <v>0</v>
      </c>
      <c r="T119" s="960" t="n">
        <v>0</v>
      </c>
      <c r="U119" s="960" t="n">
        <v>0</v>
      </c>
      <c r="V119" s="960" t="n">
        <v>0</v>
      </c>
      <c r="W119" s="960" t="n">
        <v>0</v>
      </c>
      <c r="X119" s="960" t="n">
        <v>0</v>
      </c>
      <c r="Y119" s="960" t="n">
        <v>0</v>
      </c>
      <c r="Z119" s="960" t="n">
        <v>0</v>
      </c>
      <c r="AA119" s="960" t="n">
        <v>0</v>
      </c>
      <c r="AB119" s="960" t="n">
        <v>0</v>
      </c>
      <c r="AC119" s="958"/>
      <c r="AD119" s="959"/>
      <c r="AE119" s="959"/>
    </row>
    <row r="120" s="776" customFormat="true" ht="18" hidden="true" customHeight="true" outlineLevel="0" collapsed="false">
      <c r="A120" s="716"/>
      <c r="B120" s="957"/>
      <c r="C120" s="957"/>
      <c r="D120" s="938" t="n">
        <f aca="false">B53</f>
        <v>0</v>
      </c>
      <c r="E120" s="938" t="n">
        <v>0</v>
      </c>
      <c r="F120" s="938" t="n">
        <v>0</v>
      </c>
      <c r="G120" s="938" t="n">
        <v>0</v>
      </c>
      <c r="H120" s="938" t="n">
        <v>0</v>
      </c>
      <c r="I120" s="938" t="n">
        <v>0</v>
      </c>
      <c r="J120" s="938" t="n">
        <v>0</v>
      </c>
      <c r="K120" s="938" t="n">
        <v>0</v>
      </c>
      <c r="L120" s="938" t="n">
        <v>0</v>
      </c>
      <c r="M120" s="938" t="n">
        <v>0</v>
      </c>
      <c r="N120" s="938" t="n">
        <v>0</v>
      </c>
      <c r="O120" s="938" t="n">
        <v>0</v>
      </c>
      <c r="P120" s="938" t="n">
        <v>0</v>
      </c>
      <c r="Q120" s="939" t="n">
        <f aca="false">($T$4*(SUM(E120:P120)))</f>
        <v>0</v>
      </c>
      <c r="R120" s="938" t="n">
        <v>0</v>
      </c>
      <c r="S120" s="938" t="n">
        <v>0</v>
      </c>
      <c r="T120" s="938" t="n">
        <v>0</v>
      </c>
      <c r="U120" s="938" t="n">
        <v>0</v>
      </c>
      <c r="V120" s="938" t="n">
        <v>0</v>
      </c>
      <c r="W120" s="938" t="n">
        <v>0</v>
      </c>
      <c r="X120" s="938" t="n">
        <v>0</v>
      </c>
      <c r="Y120" s="938" t="n">
        <v>0</v>
      </c>
      <c r="Z120" s="938" t="n">
        <v>0</v>
      </c>
      <c r="AA120" s="938" t="n">
        <v>0</v>
      </c>
      <c r="AB120" s="938" t="n">
        <v>0</v>
      </c>
      <c r="AC120" s="958"/>
      <c r="AD120" s="959"/>
      <c r="AE120" s="959"/>
      <c r="IB120" s="579"/>
      <c r="IC120" s="579"/>
      <c r="ALS120" s="579"/>
      <c r="ALT120" s="579"/>
      <c r="ALU120" s="579"/>
      <c r="ALV120" s="579"/>
      <c r="ALW120" s="579"/>
      <c r="ALX120" s="579"/>
      <c r="ALY120" s="579"/>
      <c r="ALZ120" s="579"/>
      <c r="AMA120" s="579"/>
      <c r="AMB120" s="579"/>
      <c r="AMC120" s="579"/>
      <c r="AMD120" s="579"/>
      <c r="AME120" s="579"/>
      <c r="AMF120" s="579"/>
      <c r="AMG120" s="579"/>
      <c r="AMH120" s="579"/>
      <c r="AMI120" s="579"/>
      <c r="AMJ120" s="579"/>
    </row>
    <row r="121" s="776" customFormat="true" ht="18" hidden="true" customHeight="true" outlineLevel="0" collapsed="false">
      <c r="A121" s="716"/>
      <c r="B121" s="957"/>
      <c r="C121" s="957"/>
      <c r="D121" s="960" t="n">
        <f aca="false">B64</f>
        <v>0</v>
      </c>
      <c r="E121" s="960" t="n">
        <v>0</v>
      </c>
      <c r="F121" s="960" t="n">
        <v>0</v>
      </c>
      <c r="G121" s="960" t="n">
        <v>0</v>
      </c>
      <c r="H121" s="960" t="n">
        <v>0</v>
      </c>
      <c r="I121" s="960" t="n">
        <v>0</v>
      </c>
      <c r="J121" s="960" t="n">
        <v>0</v>
      </c>
      <c r="K121" s="960" t="n">
        <v>0</v>
      </c>
      <c r="L121" s="960" t="n">
        <v>0</v>
      </c>
      <c r="M121" s="960" t="n">
        <v>0</v>
      </c>
      <c r="N121" s="960" t="n">
        <v>0</v>
      </c>
      <c r="O121" s="960" t="n">
        <v>0</v>
      </c>
      <c r="P121" s="960" t="n">
        <v>0</v>
      </c>
      <c r="Q121" s="943" t="n">
        <f aca="false">($T$4*(SUM(E121:P121)))</f>
        <v>0</v>
      </c>
      <c r="R121" s="960" t="n">
        <v>0</v>
      </c>
      <c r="S121" s="960" t="n">
        <v>0</v>
      </c>
      <c r="T121" s="960" t="n">
        <v>0</v>
      </c>
      <c r="U121" s="960" t="n">
        <v>0</v>
      </c>
      <c r="V121" s="960" t="n">
        <v>0</v>
      </c>
      <c r="W121" s="960" t="n">
        <v>0</v>
      </c>
      <c r="X121" s="960" t="n">
        <v>0</v>
      </c>
      <c r="Y121" s="960" t="n">
        <v>0</v>
      </c>
      <c r="Z121" s="960" t="n">
        <v>0</v>
      </c>
      <c r="AA121" s="960" t="n">
        <v>0</v>
      </c>
      <c r="AB121" s="960" t="n">
        <v>0</v>
      </c>
      <c r="AC121" s="958"/>
      <c r="AD121" s="959"/>
      <c r="AE121" s="959"/>
      <c r="IB121" s="579"/>
      <c r="IC121" s="579"/>
      <c r="ALS121" s="579"/>
      <c r="ALT121" s="579"/>
      <c r="ALU121" s="579"/>
      <c r="ALV121" s="579"/>
      <c r="ALW121" s="579"/>
      <c r="ALX121" s="579"/>
      <c r="ALY121" s="579"/>
      <c r="ALZ121" s="579"/>
      <c r="AMA121" s="579"/>
      <c r="AMB121" s="579"/>
      <c r="AMC121" s="579"/>
      <c r="AMD121" s="579"/>
      <c r="AME121" s="579"/>
      <c r="AMF121" s="579"/>
      <c r="AMG121" s="579"/>
      <c r="AMH121" s="579"/>
      <c r="AMI121" s="579"/>
      <c r="AMJ121" s="579"/>
    </row>
    <row r="122" s="579" customFormat="true" ht="42" hidden="false" customHeight="true" outlineLevel="0" collapsed="false">
      <c r="B122" s="961" t="s">
        <v>837</v>
      </c>
      <c r="C122" s="961"/>
      <c r="D122" s="961"/>
      <c r="E122" s="962" t="n">
        <f aca="false">SUM(E67:E121)</f>
        <v>0</v>
      </c>
      <c r="F122" s="962" t="n">
        <f aca="false">SUM(F67:F121)</f>
        <v>1</v>
      </c>
      <c r="G122" s="962" t="n">
        <f aca="false">SUM(G67:G121)</f>
        <v>4</v>
      </c>
      <c r="H122" s="962" t="n">
        <f aca="false">SUM(H67:H121)</f>
        <v>1</v>
      </c>
      <c r="I122" s="962" t="n">
        <f aca="false">SUM(I67:I121)</f>
        <v>0</v>
      </c>
      <c r="J122" s="962" t="n">
        <f aca="false">SUM(J67:J121)</f>
        <v>0</v>
      </c>
      <c r="K122" s="962" t="n">
        <f aca="false">SUM(K67:K121)</f>
        <v>0</v>
      </c>
      <c r="L122" s="962" t="n">
        <f aca="false">SUM(L67:L121)</f>
        <v>0</v>
      </c>
      <c r="M122" s="962" t="n">
        <f aca="false">SUM(M67:M121)</f>
        <v>0</v>
      </c>
      <c r="N122" s="962" t="n">
        <f aca="false">SUM(N67:N121)</f>
        <v>0</v>
      </c>
      <c r="O122" s="962" t="n">
        <f aca="false">SUM(O67:O121)</f>
        <v>0</v>
      </c>
      <c r="P122" s="962" t="n">
        <f aca="false">SUM(P67:P121)</f>
        <v>0</v>
      </c>
      <c r="Q122" s="963" t="n">
        <f aca="false">SUM(E122:P122)</f>
        <v>6</v>
      </c>
      <c r="R122" s="962" t="n">
        <f aca="false">SUM(R67:R121)</f>
        <v>0</v>
      </c>
      <c r="S122" s="962" t="n">
        <f aca="false">SUM(S67:S121)</f>
        <v>0</v>
      </c>
      <c r="T122" s="962" t="n">
        <f aca="false">SUM(T67:T121)</f>
        <v>0</v>
      </c>
      <c r="U122" s="962" t="n">
        <f aca="false">SUM(U67:U121)</f>
        <v>0</v>
      </c>
      <c r="V122" s="962" t="n">
        <f aca="false">SUM(V67:V121)</f>
        <v>0</v>
      </c>
      <c r="W122" s="962" t="n">
        <f aca="false">SUM(W67:W121)</f>
        <v>0</v>
      </c>
      <c r="X122" s="964" t="n">
        <f aca="false">SUM(X67:X121)</f>
        <v>0</v>
      </c>
      <c r="Y122" s="964" t="n">
        <f aca="false">SUM(Y67:Y121)</f>
        <v>0</v>
      </c>
      <c r="Z122" s="964" t="n">
        <f aca="false">SUM(Z67:Z121)</f>
        <v>0</v>
      </c>
      <c r="AA122" s="964" t="n">
        <f aca="false">SUM(AA67:AA121)</f>
        <v>0</v>
      </c>
      <c r="AB122" s="964" t="n">
        <f aca="false">SUM(AB67:AB121)</f>
        <v>0</v>
      </c>
      <c r="AC122" s="965" t="s">
        <v>839</v>
      </c>
      <c r="AD122" s="657"/>
      <c r="AE122" s="657"/>
      <c r="IB122" s="238"/>
      <c r="IC122" s="238"/>
      <c r="ALS122" s="238"/>
      <c r="ALT122" s="238"/>
      <c r="ALU122" s="238"/>
      <c r="ALV122" s="238"/>
      <c r="ALW122" s="238"/>
      <c r="ALX122" s="238"/>
      <c r="ALY122" s="238"/>
      <c r="ALZ122" s="238"/>
      <c r="AMA122" s="238"/>
      <c r="AMB122" s="238"/>
      <c r="AMC122" s="238"/>
      <c r="AMD122" s="238"/>
      <c r="AME122" s="238"/>
      <c r="AMF122" s="238"/>
      <c r="AMG122" s="238"/>
      <c r="AMH122" s="238"/>
      <c r="AMI122" s="238"/>
      <c r="AMJ122" s="238"/>
    </row>
    <row r="123" s="579" customFormat="true" ht="42" hidden="false" customHeight="true" outlineLevel="0" collapsed="false">
      <c r="B123" s="961" t="s">
        <v>840</v>
      </c>
      <c r="C123" s="961"/>
      <c r="D123" s="961"/>
      <c r="E123" s="600" t="str">
        <f aca="false">IF(E65&gt;0,E122/E65,"")</f>
        <v/>
      </c>
      <c r="F123" s="600" t="n">
        <f aca="false">IF(F65&gt;0,F122/F65,"")</f>
        <v>1</v>
      </c>
      <c r="G123" s="600" t="n">
        <f aca="false">IF(G65&gt;0,G122/G65,"")</f>
        <v>1</v>
      </c>
      <c r="H123" s="966" t="n">
        <f aca="false">IF(H65&gt;0,H122/H65,"")</f>
        <v>1</v>
      </c>
      <c r="I123" s="600" t="str">
        <f aca="false">IF(I65&gt;0,I122/I65,"")</f>
        <v/>
      </c>
      <c r="J123" s="600" t="str">
        <f aca="false">IF(J65&gt;0,J122/J65,"")</f>
        <v/>
      </c>
      <c r="K123" s="600" t="str">
        <f aca="false">IF(K65&gt;0,K122/K65,"")</f>
        <v/>
      </c>
      <c r="L123" s="600" t="str">
        <f aca="false">IF(L65&gt;0,L122/L65,"")</f>
        <v/>
      </c>
      <c r="M123" s="600" t="str">
        <f aca="false">IF(M65&gt;0,M122/M65,"")</f>
        <v/>
      </c>
      <c r="N123" s="600" t="str">
        <f aca="false">IF(N65&gt;0,N122/N65,"")</f>
        <v/>
      </c>
      <c r="O123" s="600" t="str">
        <f aca="false">IF(O65&gt;0,O122/O65,"")</f>
        <v/>
      </c>
      <c r="P123" s="600" t="str">
        <f aca="false">IF(P65&gt;0,P122/P65,"")</f>
        <v/>
      </c>
      <c r="Q123" s="599" t="n">
        <f aca="false">IF(Q65=0,"",Q122/Q65)</f>
        <v>1</v>
      </c>
      <c r="R123" s="600" t="str">
        <f aca="false">IF(R65&gt;0,R122/R65,"")</f>
        <v/>
      </c>
      <c r="S123" s="600" t="str">
        <f aca="false">IF(S65&gt;0,S122/S65,"")</f>
        <v/>
      </c>
      <c r="T123" s="600" t="str">
        <f aca="false">IF(T65&gt;0,T122/T65,"")</f>
        <v/>
      </c>
      <c r="U123" s="600" t="str">
        <f aca="false">IF(U65&gt;0,U122/U65,"")</f>
        <v/>
      </c>
      <c r="V123" s="600" t="str">
        <f aca="false">IF(V65&gt;0,V122/V65,"")</f>
        <v/>
      </c>
      <c r="W123" s="600" t="str">
        <f aca="false">IF(W65&gt;0,W122/W65,"")</f>
        <v/>
      </c>
      <c r="X123" s="601" t="str">
        <f aca="false">IF(X65&gt;0,X122/X65,"")</f>
        <v/>
      </c>
      <c r="Y123" s="601" t="str">
        <f aca="false">IF(Y65&gt;0,Y122/Y65,"")</f>
        <v/>
      </c>
      <c r="Z123" s="601" t="str">
        <f aca="false">IF(Z65&gt;0,Z122/Z65,"")</f>
        <v/>
      </c>
      <c r="AA123" s="601" t="str">
        <f aca="false">IF(AA65&gt;0,AA122/AA65,"")</f>
        <v/>
      </c>
      <c r="AB123" s="601" t="str">
        <f aca="false">IF(AB65&gt;0,AB122/AB65,"")</f>
        <v/>
      </c>
      <c r="AC123" s="967" t="n">
        <f aca="false">IF(OR(D65=0,D65=""),"",Q65/D65)</f>
        <v>0.00117670131398313</v>
      </c>
      <c r="AD123" s="968"/>
      <c r="AE123" s="602"/>
      <c r="IB123" s="0"/>
      <c r="IC123" s="0"/>
      <c r="ALS123" s="0"/>
      <c r="ALT123" s="0"/>
      <c r="ALU123" s="0"/>
      <c r="ALV123" s="0"/>
      <c r="ALW123" s="0"/>
      <c r="ALX123" s="0"/>
      <c r="ALY123" s="0"/>
      <c r="ALZ123" s="0"/>
      <c r="AMA123" s="0"/>
      <c r="AMB123" s="0"/>
      <c r="AMC123" s="0"/>
      <c r="AMD123" s="0"/>
      <c r="AME123" s="0"/>
      <c r="AMF123" s="0"/>
      <c r="AMG123" s="0"/>
      <c r="AMH123" s="0"/>
      <c r="AMI123" s="0"/>
      <c r="AMJ123" s="0"/>
    </row>
    <row r="124" s="238" customFormat="true" ht="57.75" hidden="false" customHeight="true" outlineLevel="0" collapsed="false">
      <c r="A124" s="230"/>
      <c r="B124" s="230"/>
      <c r="C124" s="969" t="n">
        <f aca="false">($T$4*Q122)</f>
        <v>1578</v>
      </c>
      <c r="D124" s="969"/>
      <c r="E124" s="969" t="n">
        <v>0</v>
      </c>
      <c r="F124" s="969"/>
      <c r="G124" s="969"/>
      <c r="H124" s="969"/>
      <c r="I124" s="969"/>
      <c r="J124" s="969"/>
      <c r="K124" s="969"/>
      <c r="L124" s="969"/>
      <c r="M124" s="969"/>
      <c r="N124" s="970"/>
      <c r="O124" s="970"/>
      <c r="P124" s="970"/>
      <c r="Q124" s="223"/>
      <c r="R124" s="678"/>
      <c r="S124" s="678"/>
      <c r="T124" s="678"/>
      <c r="U124" s="678"/>
      <c r="V124" s="223"/>
      <c r="W124" s="678"/>
      <c r="X124" s="678"/>
      <c r="Y124" s="229"/>
      <c r="Z124" s="223"/>
      <c r="AA124" s="971" t="n">
        <f aca="false">SUM(R122:AA122)</f>
        <v>0</v>
      </c>
      <c r="AB124" s="971"/>
      <c r="AC124" s="972" t="str">
        <f aca="false">IF(Q66=0,"",SUM(R122:AB122)/SUM(R65:AA65))</f>
        <v/>
      </c>
      <c r="AD124" s="973"/>
      <c r="AE124" s="973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0"/>
      <c r="AW124" s="230"/>
      <c r="AX124" s="230"/>
      <c r="AY124" s="230"/>
      <c r="AZ124" s="230"/>
      <c r="BA124" s="230"/>
      <c r="BB124" s="230"/>
      <c r="BC124" s="230"/>
      <c r="BD124" s="230"/>
      <c r="BE124" s="230"/>
      <c r="BF124" s="230"/>
      <c r="BG124" s="230"/>
      <c r="BH124" s="230"/>
      <c r="BI124" s="230"/>
      <c r="BJ124" s="230"/>
      <c r="BK124" s="230"/>
      <c r="BL124" s="230"/>
      <c r="BM124" s="230"/>
      <c r="BN124" s="230"/>
      <c r="BO124" s="230"/>
      <c r="BP124" s="230"/>
      <c r="BQ124" s="230"/>
      <c r="BR124" s="230"/>
      <c r="BS124" s="230"/>
      <c r="BT124" s="230"/>
      <c r="BU124" s="230"/>
      <c r="BV124" s="230"/>
      <c r="BW124" s="230"/>
      <c r="BX124" s="230"/>
      <c r="BY124" s="230"/>
      <c r="BZ124" s="230"/>
      <c r="CA124" s="230"/>
      <c r="CB124" s="230"/>
      <c r="CC124" s="230"/>
      <c r="CD124" s="230"/>
      <c r="CE124" s="230"/>
      <c r="CF124" s="230"/>
      <c r="CG124" s="230"/>
      <c r="CH124" s="230"/>
      <c r="CI124" s="230"/>
      <c r="CJ124" s="230"/>
      <c r="CK124" s="230"/>
      <c r="CL124" s="230"/>
      <c r="CM124" s="230"/>
      <c r="CN124" s="230"/>
      <c r="CO124" s="230"/>
      <c r="CP124" s="230"/>
      <c r="CQ124" s="230"/>
      <c r="CR124" s="230"/>
      <c r="CS124" s="230"/>
      <c r="CT124" s="230"/>
      <c r="CU124" s="230"/>
      <c r="CV124" s="230"/>
      <c r="CW124" s="230"/>
      <c r="CX124" s="230"/>
      <c r="CY124" s="230"/>
      <c r="CZ124" s="230"/>
      <c r="DA124" s="230"/>
      <c r="DB124" s="230"/>
      <c r="DC124" s="230"/>
      <c r="DD124" s="230"/>
      <c r="DE124" s="230"/>
      <c r="DF124" s="230"/>
      <c r="DG124" s="230"/>
      <c r="DH124" s="230"/>
      <c r="DI124" s="230"/>
      <c r="DJ124" s="230"/>
      <c r="DK124" s="230"/>
      <c r="DL124" s="230"/>
      <c r="DM124" s="230"/>
      <c r="DN124" s="230"/>
      <c r="DO124" s="230"/>
      <c r="DP124" s="230"/>
      <c r="DQ124" s="230"/>
      <c r="DR124" s="230"/>
      <c r="DS124" s="230"/>
      <c r="DT124" s="230"/>
      <c r="DU124" s="230"/>
      <c r="DV124" s="230"/>
      <c r="DW124" s="230"/>
      <c r="DX124" s="230"/>
      <c r="DY124" s="230"/>
      <c r="DZ124" s="230"/>
      <c r="EA124" s="230"/>
      <c r="EB124" s="230"/>
      <c r="EC124" s="230"/>
      <c r="ED124" s="230"/>
      <c r="EE124" s="230"/>
      <c r="EF124" s="230"/>
      <c r="EG124" s="230"/>
      <c r="EH124" s="230"/>
      <c r="EI124" s="230"/>
      <c r="EJ124" s="230"/>
      <c r="EK124" s="230"/>
      <c r="EL124" s="230"/>
      <c r="EM124" s="230"/>
      <c r="EN124" s="230"/>
      <c r="EO124" s="230"/>
      <c r="EP124" s="230"/>
      <c r="EQ124" s="230"/>
      <c r="ER124" s="230"/>
      <c r="ES124" s="230"/>
      <c r="ET124" s="230"/>
      <c r="EU124" s="230"/>
      <c r="EV124" s="230"/>
      <c r="EW124" s="230"/>
      <c r="EX124" s="230"/>
      <c r="EY124" s="230"/>
      <c r="EZ124" s="230"/>
      <c r="FA124" s="230"/>
      <c r="FB124" s="230"/>
      <c r="FC124" s="230"/>
      <c r="FD124" s="230"/>
      <c r="FE124" s="230"/>
      <c r="FF124" s="230"/>
      <c r="FG124" s="230"/>
      <c r="FH124" s="230"/>
      <c r="FI124" s="230"/>
      <c r="FJ124" s="230"/>
      <c r="FK124" s="230"/>
      <c r="FL124" s="230"/>
      <c r="FM124" s="230"/>
      <c r="FN124" s="230"/>
      <c r="FO124" s="230"/>
      <c r="FP124" s="230"/>
      <c r="FQ124" s="230"/>
      <c r="FR124" s="230"/>
      <c r="FS124" s="230"/>
      <c r="FT124" s="230"/>
      <c r="FU124" s="230"/>
      <c r="FV124" s="230"/>
      <c r="FW124" s="230"/>
      <c r="FX124" s="230"/>
      <c r="FY124" s="230"/>
      <c r="FZ124" s="230"/>
      <c r="GA124" s="230"/>
      <c r="GB124" s="230"/>
      <c r="GC124" s="230"/>
      <c r="GD124" s="230"/>
      <c r="GE124" s="230"/>
      <c r="GF124" s="230"/>
      <c r="GG124" s="230"/>
      <c r="GH124" s="230"/>
      <c r="GI124" s="230"/>
      <c r="GJ124" s="230"/>
      <c r="GK124" s="230"/>
      <c r="GL124" s="230"/>
      <c r="GM124" s="230"/>
      <c r="GN124" s="230"/>
      <c r="GO124" s="230"/>
      <c r="GP124" s="230"/>
      <c r="GQ124" s="230"/>
      <c r="GR124" s="230"/>
      <c r="GS124" s="230"/>
      <c r="GT124" s="230"/>
      <c r="GU124" s="230"/>
      <c r="GV124" s="230"/>
      <c r="GW124" s="230"/>
      <c r="GX124" s="230"/>
      <c r="GY124" s="230"/>
      <c r="GZ124" s="230"/>
      <c r="HA124" s="230"/>
      <c r="HB124" s="230"/>
      <c r="HC124" s="230"/>
      <c r="HD124" s="230"/>
      <c r="HE124" s="230"/>
      <c r="HF124" s="230"/>
      <c r="HG124" s="230"/>
      <c r="HH124" s="230"/>
      <c r="HI124" s="230"/>
      <c r="HJ124" s="230"/>
      <c r="HK124" s="230"/>
      <c r="HL124" s="230"/>
      <c r="HM124" s="230"/>
      <c r="HN124" s="230"/>
      <c r="HO124" s="230"/>
      <c r="HP124" s="230"/>
      <c r="HQ124" s="230"/>
      <c r="HR124" s="230"/>
      <c r="HS124" s="230"/>
      <c r="HT124" s="230"/>
      <c r="HU124" s="230"/>
      <c r="HV124" s="230"/>
      <c r="HW124" s="230"/>
      <c r="HX124" s="230"/>
      <c r="HY124" s="230"/>
      <c r="HZ124" s="230"/>
      <c r="IA124" s="230"/>
      <c r="IB124" s="0"/>
      <c r="IC124" s="0"/>
      <c r="ALS124" s="0"/>
      <c r="ALT124" s="0"/>
      <c r="ALU124" s="0"/>
      <c r="ALV124" s="0"/>
      <c r="ALW124" s="0"/>
      <c r="ALX124" s="0"/>
      <c r="ALY124" s="0"/>
      <c r="ALZ124" s="0"/>
      <c r="AMA124" s="0"/>
      <c r="AMB124" s="0"/>
      <c r="AMC124" s="0"/>
      <c r="AMD124" s="0"/>
      <c r="AME124" s="0"/>
      <c r="AMF124" s="0"/>
      <c r="AMG124" s="0"/>
      <c r="AMH124" s="0"/>
      <c r="AMI124" s="0"/>
      <c r="AMJ124" s="0"/>
    </row>
    <row r="125" customFormat="false" ht="12" hidden="false" customHeight="true" outlineLevel="0" collapsed="false">
      <c r="D125" s="401"/>
      <c r="E125" s="401"/>
      <c r="F125" s="401"/>
      <c r="G125" s="401"/>
      <c r="H125" s="401"/>
      <c r="I125" s="401"/>
      <c r="J125" s="401"/>
      <c r="K125" s="401"/>
      <c r="L125" s="401"/>
      <c r="M125" s="401"/>
      <c r="N125" s="401"/>
      <c r="O125" s="401"/>
      <c r="P125" s="401"/>
      <c r="Q125" s="401"/>
      <c r="R125" s="401"/>
      <c r="S125" s="401"/>
      <c r="T125" s="401"/>
      <c r="U125" s="401"/>
      <c r="V125" s="401"/>
      <c r="W125" s="401"/>
      <c r="X125" s="401"/>
      <c r="Y125" s="401"/>
      <c r="Z125" s="401"/>
      <c r="AA125" s="401"/>
      <c r="AB125" s="401"/>
      <c r="AC125" s="401"/>
    </row>
    <row r="126" customFormat="false" ht="40.5" hidden="false" customHeight="true" outlineLevel="0" collapsed="false">
      <c r="A126" s="974" t="s">
        <v>842</v>
      </c>
      <c r="B126" s="747" t="s">
        <v>843</v>
      </c>
      <c r="C126" s="747"/>
      <c r="D126" s="747"/>
      <c r="E126" s="747" t="n">
        <v>0</v>
      </c>
      <c r="F126" s="747"/>
      <c r="G126" s="747"/>
      <c r="H126" s="747"/>
      <c r="I126" s="747"/>
      <c r="J126" s="747"/>
      <c r="K126" s="747"/>
      <c r="L126" s="747"/>
      <c r="M126" s="747"/>
      <c r="N126" s="747"/>
      <c r="O126" s="747"/>
      <c r="P126" s="747"/>
      <c r="Q126" s="747" t="s">
        <v>845</v>
      </c>
      <c r="R126" s="747"/>
      <c r="S126" s="747"/>
      <c r="T126" s="747"/>
      <c r="U126" s="747"/>
      <c r="V126" s="748" t="s">
        <v>846</v>
      </c>
      <c r="W126" s="751"/>
      <c r="X126" s="751"/>
      <c r="Y126" s="750"/>
      <c r="Z126" s="752"/>
      <c r="AC126" s="975"/>
      <c r="AD126" s="976" t="s">
        <v>847</v>
      </c>
      <c r="AE126" s="977" t="s">
        <v>848</v>
      </c>
    </row>
    <row r="127" customFormat="false" ht="30" hidden="false" customHeight="true" outlineLevel="0" collapsed="false">
      <c r="A127" s="936" t="n">
        <v>1</v>
      </c>
      <c r="B127" s="978"/>
      <c r="C127" s="978"/>
      <c r="D127" s="978"/>
      <c r="E127" s="978"/>
      <c r="F127" s="978"/>
      <c r="G127" s="978"/>
      <c r="H127" s="978"/>
      <c r="I127" s="978"/>
      <c r="J127" s="978"/>
      <c r="K127" s="978"/>
      <c r="L127" s="978"/>
      <c r="M127" s="978"/>
      <c r="N127" s="978"/>
      <c r="O127" s="978"/>
      <c r="P127" s="978"/>
      <c r="Q127" s="979"/>
      <c r="R127" s="979"/>
      <c r="S127" s="979"/>
      <c r="T127" s="979"/>
      <c r="U127" s="979"/>
      <c r="V127" s="757"/>
      <c r="W127" s="758"/>
      <c r="X127" s="758"/>
      <c r="Z127" s="759"/>
      <c r="AC127" s="980"/>
      <c r="AD127" s="981" t="str">
        <f aca="false">Mes1!E32</f>
        <v>Auxiliar Zona DEN</v>
      </c>
      <c r="AE127" s="982" t="str">
        <f aca="false">Mes1!F32</f>
        <v>-</v>
      </c>
    </row>
    <row r="128" customFormat="false" ht="30" hidden="false" customHeight="true" outlineLevel="0" collapsed="false">
      <c r="A128" s="935" t="n">
        <v>2</v>
      </c>
      <c r="B128" s="983"/>
      <c r="C128" s="983"/>
      <c r="D128" s="983"/>
      <c r="E128" s="983"/>
      <c r="F128" s="983"/>
      <c r="G128" s="983"/>
      <c r="H128" s="983"/>
      <c r="I128" s="983"/>
      <c r="J128" s="983"/>
      <c r="K128" s="983"/>
      <c r="L128" s="983"/>
      <c r="M128" s="983"/>
      <c r="N128" s="983"/>
      <c r="O128" s="983"/>
      <c r="P128" s="983"/>
      <c r="Q128" s="979"/>
      <c r="R128" s="979"/>
      <c r="S128" s="979"/>
      <c r="T128" s="979"/>
      <c r="U128" s="979"/>
      <c r="V128" s="298"/>
      <c r="W128" s="299"/>
      <c r="X128" s="299"/>
      <c r="Z128" s="300"/>
      <c r="AC128" s="984"/>
      <c r="AD128" s="985" t="str">
        <f aca="false">Mes1!E33</f>
        <v>Supervisor Ropa</v>
      </c>
      <c r="AE128" s="986" t="str">
        <f aca="false">Mes1!F33</f>
        <v>-</v>
      </c>
    </row>
    <row r="129" s="401" customFormat="true" ht="30" hidden="false" customHeight="true" outlineLevel="0" collapsed="false">
      <c r="A129" s="936" t="n">
        <v>3</v>
      </c>
      <c r="B129" s="978"/>
      <c r="C129" s="978"/>
      <c r="D129" s="978"/>
      <c r="E129" s="978"/>
      <c r="F129" s="978"/>
      <c r="G129" s="978"/>
      <c r="H129" s="978"/>
      <c r="I129" s="978"/>
      <c r="J129" s="978"/>
      <c r="K129" s="978"/>
      <c r="L129" s="978"/>
      <c r="M129" s="978"/>
      <c r="N129" s="978"/>
      <c r="O129" s="978"/>
      <c r="P129" s="978"/>
      <c r="Q129" s="979"/>
      <c r="R129" s="979"/>
      <c r="S129" s="979"/>
      <c r="T129" s="979"/>
      <c r="U129" s="979"/>
      <c r="V129" s="303"/>
      <c r="W129" s="305"/>
      <c r="X129" s="305"/>
      <c r="Y129" s="402"/>
      <c r="Z129" s="306"/>
      <c r="AA129" s="187"/>
      <c r="AB129" s="187"/>
      <c r="AC129" s="980"/>
      <c r="AD129" s="981" t="str">
        <f aca="false">Mes1!E34</f>
        <v>Imagen</v>
      </c>
      <c r="AE129" s="982" t="str">
        <f aca="false">Mes1!F34</f>
        <v>-</v>
      </c>
      <c r="AF129" s="187"/>
      <c r="AG129" s="187"/>
      <c r="AH129" s="187"/>
      <c r="AI129" s="187"/>
      <c r="AJ129" s="187"/>
      <c r="AK129" s="187"/>
      <c r="AL129" s="187"/>
      <c r="AM129" s="187"/>
      <c r="AN129" s="187"/>
      <c r="AO129" s="187"/>
      <c r="AP129" s="187"/>
      <c r="AQ129" s="187"/>
      <c r="AR129" s="187"/>
      <c r="AS129" s="187"/>
      <c r="AT129" s="187"/>
      <c r="AU129" s="187"/>
      <c r="AV129" s="187"/>
      <c r="AW129" s="187"/>
      <c r="AX129" s="187"/>
      <c r="AY129" s="187"/>
      <c r="AZ129" s="187"/>
      <c r="BA129" s="187"/>
      <c r="BB129" s="187"/>
      <c r="BC129" s="187"/>
      <c r="BD129" s="187"/>
      <c r="BE129" s="187"/>
      <c r="BF129" s="187"/>
      <c r="BG129" s="187"/>
      <c r="BH129" s="187"/>
      <c r="BI129" s="187"/>
      <c r="BJ129" s="187"/>
      <c r="BK129" s="187"/>
      <c r="BL129" s="187"/>
      <c r="BM129" s="187"/>
      <c r="BN129" s="187"/>
      <c r="BO129" s="187"/>
      <c r="BP129" s="187"/>
      <c r="BQ129" s="187"/>
      <c r="BR129" s="187"/>
      <c r="BS129" s="187"/>
      <c r="BT129" s="187"/>
      <c r="BU129" s="187"/>
      <c r="BV129" s="187"/>
      <c r="BW129" s="187"/>
      <c r="BX129" s="187"/>
      <c r="BY129" s="187"/>
      <c r="BZ129" s="187"/>
      <c r="CA129" s="187"/>
      <c r="CB129" s="187"/>
      <c r="CC129" s="187"/>
      <c r="CD129" s="187"/>
      <c r="CE129" s="187"/>
      <c r="CF129" s="187"/>
      <c r="CG129" s="187"/>
      <c r="CH129" s="187"/>
      <c r="CI129" s="187"/>
      <c r="CJ129" s="187"/>
      <c r="CK129" s="187"/>
      <c r="CL129" s="187"/>
      <c r="CM129" s="187"/>
      <c r="CN129" s="187"/>
      <c r="CO129" s="187"/>
      <c r="CP129" s="187"/>
      <c r="CQ129" s="187"/>
      <c r="CR129" s="187"/>
      <c r="CS129" s="187"/>
      <c r="CT129" s="187"/>
      <c r="CU129" s="187"/>
      <c r="CV129" s="187"/>
      <c r="CW129" s="187"/>
      <c r="CX129" s="187"/>
      <c r="CY129" s="187"/>
      <c r="CZ129" s="187"/>
      <c r="DA129" s="187"/>
      <c r="DB129" s="187"/>
      <c r="DC129" s="187"/>
      <c r="DD129" s="187"/>
      <c r="DE129" s="187"/>
      <c r="DF129" s="187"/>
      <c r="DG129" s="187"/>
      <c r="DH129" s="187"/>
      <c r="DI129" s="187"/>
      <c r="DJ129" s="187"/>
      <c r="DK129" s="187"/>
      <c r="DL129" s="187"/>
      <c r="DM129" s="187"/>
      <c r="DN129" s="187"/>
      <c r="DO129" s="187"/>
      <c r="DP129" s="187"/>
      <c r="DQ129" s="187"/>
      <c r="DR129" s="187"/>
      <c r="DS129" s="187"/>
      <c r="DT129" s="187"/>
      <c r="DU129" s="187"/>
      <c r="DV129" s="187"/>
      <c r="DW129" s="187"/>
      <c r="DX129" s="187"/>
      <c r="DY129" s="187"/>
      <c r="DZ129" s="187"/>
      <c r="EA129" s="187"/>
      <c r="EB129" s="187"/>
      <c r="EC129" s="187"/>
      <c r="ED129" s="187"/>
      <c r="EE129" s="187"/>
      <c r="EF129" s="187"/>
      <c r="EG129" s="187"/>
      <c r="EH129" s="187"/>
      <c r="EI129" s="187"/>
      <c r="EJ129" s="187"/>
      <c r="EK129" s="187"/>
      <c r="EL129" s="187"/>
      <c r="EM129" s="187"/>
      <c r="EN129" s="187"/>
      <c r="EO129" s="187"/>
      <c r="EP129" s="187"/>
      <c r="EQ129" s="187"/>
      <c r="ER129" s="187"/>
      <c r="ES129" s="187"/>
      <c r="ET129" s="187"/>
      <c r="EU129" s="187"/>
      <c r="EV129" s="187"/>
      <c r="EW129" s="187"/>
      <c r="EX129" s="187"/>
      <c r="EY129" s="187"/>
      <c r="EZ129" s="187"/>
      <c r="FA129" s="187"/>
      <c r="FB129" s="187"/>
      <c r="FC129" s="187"/>
      <c r="FD129" s="187"/>
      <c r="FE129" s="187"/>
      <c r="FF129" s="187"/>
      <c r="FG129" s="187"/>
      <c r="FH129" s="187"/>
      <c r="FI129" s="187"/>
      <c r="FJ129" s="187"/>
      <c r="FK129" s="187"/>
      <c r="FL129" s="187"/>
      <c r="FM129" s="187"/>
      <c r="FN129" s="187"/>
      <c r="FO129" s="187"/>
      <c r="FP129" s="187"/>
      <c r="FQ129" s="187"/>
      <c r="FR129" s="187"/>
      <c r="FS129" s="187"/>
      <c r="FT129" s="187"/>
      <c r="FU129" s="187"/>
      <c r="FV129" s="187"/>
      <c r="FW129" s="187"/>
      <c r="FX129" s="187"/>
      <c r="FY129" s="187"/>
      <c r="FZ129" s="187"/>
      <c r="GA129" s="187"/>
      <c r="GB129" s="187"/>
      <c r="GC129" s="187"/>
      <c r="GD129" s="187"/>
      <c r="GE129" s="187"/>
      <c r="GF129" s="187"/>
      <c r="GG129" s="187"/>
      <c r="GH129" s="187"/>
      <c r="GI129" s="187"/>
      <c r="GJ129" s="187"/>
      <c r="GK129" s="187"/>
      <c r="GL129" s="187"/>
      <c r="GM129" s="187"/>
      <c r="GN129" s="187"/>
      <c r="GO129" s="187"/>
      <c r="GP129" s="187"/>
      <c r="GQ129" s="187"/>
      <c r="GR129" s="187"/>
      <c r="GS129" s="187"/>
      <c r="GT129" s="187"/>
      <c r="GU129" s="187"/>
      <c r="GV129" s="187"/>
      <c r="GW129" s="187"/>
      <c r="GX129" s="187"/>
      <c r="GY129" s="187"/>
      <c r="GZ129" s="187"/>
      <c r="HA129" s="187"/>
      <c r="HB129" s="187"/>
      <c r="HC129" s="187"/>
      <c r="HD129" s="187"/>
      <c r="HE129" s="187"/>
      <c r="HF129" s="187"/>
      <c r="HG129" s="187"/>
      <c r="HH129" s="187"/>
      <c r="HI129" s="187"/>
      <c r="HJ129" s="187"/>
      <c r="HK129" s="187"/>
      <c r="HL129" s="187"/>
      <c r="HM129" s="187"/>
      <c r="HN129" s="187"/>
      <c r="HO129" s="187"/>
      <c r="HP129" s="187"/>
      <c r="HQ129" s="187"/>
      <c r="HR129" s="187"/>
      <c r="HS129" s="187"/>
      <c r="HT129" s="187"/>
      <c r="HU129" s="187"/>
      <c r="HV129" s="187"/>
      <c r="HW129" s="187"/>
      <c r="HX129" s="187"/>
      <c r="HY129" s="187"/>
      <c r="HZ129" s="187"/>
      <c r="IA129" s="187"/>
    </row>
    <row r="130" customFormat="false" ht="30" hidden="false" customHeight="true" outlineLevel="0" collapsed="false">
      <c r="A130" s="935" t="n">
        <v>4</v>
      </c>
      <c r="B130" s="983"/>
      <c r="C130" s="983"/>
      <c r="D130" s="983"/>
      <c r="E130" s="983"/>
      <c r="F130" s="983"/>
      <c r="G130" s="983"/>
      <c r="H130" s="983"/>
      <c r="I130" s="983"/>
      <c r="J130" s="983"/>
      <c r="K130" s="983"/>
      <c r="L130" s="983"/>
      <c r="M130" s="983"/>
      <c r="N130" s="983"/>
      <c r="O130" s="983"/>
      <c r="P130" s="983"/>
      <c r="Q130" s="987"/>
      <c r="R130" s="987"/>
      <c r="S130" s="987"/>
      <c r="T130" s="987"/>
      <c r="U130" s="987"/>
      <c r="V130" s="748" t="s">
        <v>851</v>
      </c>
      <c r="W130" s="751"/>
      <c r="X130" s="751"/>
      <c r="Y130" s="750"/>
      <c r="Z130" s="752"/>
      <c r="AC130" s="984"/>
      <c r="AD130" s="985" t="str">
        <f aca="false">Mes1!E35</f>
        <v>Recibo</v>
      </c>
      <c r="AE130" s="986" t="str">
        <f aca="false">Mes1!F35</f>
        <v>-</v>
      </c>
    </row>
    <row r="131" s="401" customFormat="true" ht="30" hidden="false" customHeight="true" outlineLevel="0" collapsed="false">
      <c r="A131" s="936" t="n">
        <v>5</v>
      </c>
      <c r="B131" s="978"/>
      <c r="C131" s="978"/>
      <c r="D131" s="978"/>
      <c r="E131" s="978"/>
      <c r="F131" s="978"/>
      <c r="G131" s="978"/>
      <c r="H131" s="978"/>
      <c r="I131" s="978"/>
      <c r="J131" s="978"/>
      <c r="K131" s="978"/>
      <c r="L131" s="978"/>
      <c r="M131" s="978"/>
      <c r="N131" s="978"/>
      <c r="O131" s="978"/>
      <c r="P131" s="978"/>
      <c r="Q131" s="987"/>
      <c r="R131" s="987"/>
      <c r="S131" s="987"/>
      <c r="T131" s="987"/>
      <c r="U131" s="987"/>
      <c r="V131" s="757"/>
      <c r="W131" s="758"/>
      <c r="X131" s="758"/>
      <c r="Z131" s="759"/>
      <c r="AC131" s="980"/>
      <c r="AD131" s="981" t="str">
        <f aca="false">Mes1!E36</f>
        <v>Indicadores</v>
      </c>
      <c r="AE131" s="982" t="str">
        <f aca="false">Mes1!F36</f>
        <v>-</v>
      </c>
      <c r="IB131" s="0"/>
      <c r="IC131" s="0"/>
      <c r="ALS131" s="0"/>
      <c r="ALT131" s="0"/>
      <c r="ALU131" s="0"/>
      <c r="ALV131" s="0"/>
      <c r="ALW131" s="0"/>
      <c r="ALX131" s="0"/>
      <c r="ALY131" s="0"/>
      <c r="ALZ131" s="0"/>
      <c r="AMA131" s="0"/>
      <c r="AMB131" s="0"/>
      <c r="AMC131" s="0"/>
      <c r="AMD131" s="0"/>
      <c r="AME131" s="0"/>
      <c r="AMF131" s="0"/>
      <c r="AMG131" s="0"/>
      <c r="AMH131" s="0"/>
      <c r="AMI131" s="0"/>
      <c r="AMJ131" s="0"/>
    </row>
    <row r="132" customFormat="false" ht="30" hidden="false" customHeight="true" outlineLevel="0" collapsed="false">
      <c r="A132" s="935" t="n">
        <v>6</v>
      </c>
      <c r="B132" s="983"/>
      <c r="C132" s="983"/>
      <c r="D132" s="983"/>
      <c r="E132" s="983"/>
      <c r="F132" s="983"/>
      <c r="G132" s="983"/>
      <c r="H132" s="983"/>
      <c r="I132" s="983"/>
      <c r="J132" s="983"/>
      <c r="K132" s="983"/>
      <c r="L132" s="983"/>
      <c r="M132" s="983"/>
      <c r="N132" s="983"/>
      <c r="O132" s="983"/>
      <c r="P132" s="983"/>
      <c r="Q132" s="987"/>
      <c r="R132" s="987"/>
      <c r="S132" s="987"/>
      <c r="T132" s="987"/>
      <c r="U132" s="987"/>
      <c r="V132" s="298"/>
      <c r="W132" s="299"/>
      <c r="X132" s="299"/>
      <c r="Z132" s="300"/>
      <c r="AC132" s="988"/>
      <c r="AD132" s="989" t="s">
        <v>853</v>
      </c>
      <c r="AE132" s="990" t="str">
        <f aca="false">IF(COUNT(AE127:AE131)&gt;0,AVERAGE(AE127:AE131),"-")</f>
        <v>-</v>
      </c>
    </row>
    <row r="133" customFormat="false" ht="30" hidden="false" customHeight="true" outlineLevel="0" collapsed="false">
      <c r="A133" s="936" t="n">
        <v>7</v>
      </c>
      <c r="B133" s="978"/>
      <c r="C133" s="978"/>
      <c r="D133" s="978"/>
      <c r="E133" s="978"/>
      <c r="F133" s="978"/>
      <c r="G133" s="978"/>
      <c r="H133" s="978"/>
      <c r="I133" s="978"/>
      <c r="J133" s="978"/>
      <c r="K133" s="978"/>
      <c r="L133" s="978"/>
      <c r="M133" s="978"/>
      <c r="N133" s="978"/>
      <c r="O133" s="978"/>
      <c r="P133" s="978"/>
      <c r="Q133" s="987"/>
      <c r="R133" s="987"/>
      <c r="S133" s="987"/>
      <c r="T133" s="987"/>
      <c r="U133" s="987"/>
      <c r="V133" s="991"/>
      <c r="W133" s="992"/>
      <c r="X133" s="992"/>
      <c r="Y133" s="402"/>
      <c r="Z133" s="993"/>
      <c r="AC133" s="758"/>
      <c r="AD133" s="758"/>
      <c r="AE133" s="758"/>
    </row>
    <row r="134" customFormat="false" ht="30" hidden="false" customHeight="true" outlineLevel="0" collapsed="false">
      <c r="A134" s="935" t="n">
        <v>8</v>
      </c>
      <c r="B134" s="983"/>
      <c r="C134" s="983"/>
      <c r="D134" s="983"/>
      <c r="E134" s="983"/>
      <c r="F134" s="983"/>
      <c r="G134" s="983"/>
      <c r="H134" s="983"/>
      <c r="I134" s="983"/>
      <c r="J134" s="983"/>
      <c r="K134" s="983"/>
      <c r="L134" s="983"/>
      <c r="M134" s="983"/>
      <c r="N134" s="983"/>
      <c r="O134" s="983"/>
      <c r="P134" s="983"/>
      <c r="Q134" s="987"/>
      <c r="R134" s="987"/>
      <c r="S134" s="987"/>
      <c r="T134" s="987"/>
      <c r="U134" s="987"/>
      <c r="V134" s="748" t="s">
        <v>854</v>
      </c>
      <c r="W134" s="751"/>
      <c r="X134" s="751"/>
      <c r="Y134" s="750"/>
      <c r="Z134" s="752"/>
      <c r="AC134" s="758"/>
      <c r="AD134" s="758"/>
      <c r="AE134" s="758"/>
    </row>
    <row r="135" customFormat="false" ht="30" hidden="false" customHeight="true" outlineLevel="0" collapsed="false">
      <c r="A135" s="936" t="n">
        <v>9</v>
      </c>
      <c r="B135" s="978"/>
      <c r="C135" s="978"/>
      <c r="D135" s="978"/>
      <c r="E135" s="978"/>
      <c r="F135" s="978"/>
      <c r="G135" s="978"/>
      <c r="H135" s="978"/>
      <c r="I135" s="978"/>
      <c r="J135" s="978"/>
      <c r="K135" s="978"/>
      <c r="L135" s="978"/>
      <c r="M135" s="978"/>
      <c r="N135" s="978"/>
      <c r="O135" s="978"/>
      <c r="P135" s="978"/>
      <c r="Q135" s="987"/>
      <c r="R135" s="987"/>
      <c r="S135" s="987"/>
      <c r="T135" s="987"/>
      <c r="U135" s="987"/>
      <c r="V135" s="757"/>
      <c r="W135" s="758"/>
      <c r="X135" s="758"/>
      <c r="Z135" s="759"/>
      <c r="AC135" s="758"/>
      <c r="AD135" s="758"/>
      <c r="AE135" s="758"/>
    </row>
    <row r="136" customFormat="false" ht="14.25" hidden="false" customHeight="true" outlineLevel="0" collapsed="false">
      <c r="B136" s="994"/>
      <c r="C136" s="994"/>
      <c r="D136" s="994"/>
      <c r="E136" s="994"/>
      <c r="F136" s="994"/>
      <c r="G136" s="994"/>
      <c r="H136" s="994"/>
      <c r="I136" s="994"/>
      <c r="J136" s="994"/>
      <c r="K136" s="994"/>
      <c r="L136" s="994"/>
      <c r="M136" s="994"/>
      <c r="N136" s="995"/>
      <c r="O136" s="995"/>
      <c r="P136" s="995"/>
      <c r="Q136" s="996"/>
      <c r="R136" s="996"/>
      <c r="S136" s="996"/>
      <c r="T136" s="996"/>
      <c r="U136" s="996"/>
      <c r="V136" s="298"/>
      <c r="W136" s="299"/>
      <c r="X136" s="299"/>
      <c r="Z136" s="300"/>
      <c r="AC136" s="758"/>
      <c r="AD136" s="758"/>
      <c r="AE136" s="758"/>
    </row>
    <row r="137" customFormat="false" ht="14.25" hidden="false" customHeight="true" outlineLevel="0" collapsed="false">
      <c r="B137" s="996"/>
      <c r="C137" s="996"/>
      <c r="D137" s="996"/>
      <c r="E137" s="996"/>
      <c r="F137" s="996"/>
      <c r="G137" s="996"/>
      <c r="H137" s="996"/>
      <c r="I137" s="996"/>
      <c r="J137" s="996"/>
      <c r="K137" s="996"/>
      <c r="L137" s="996"/>
      <c r="M137" s="996"/>
      <c r="N137" s="997"/>
      <c r="O137" s="997"/>
      <c r="P137" s="997"/>
      <c r="Q137" s="996"/>
      <c r="R137" s="996"/>
      <c r="S137" s="996"/>
      <c r="T137" s="996"/>
      <c r="U137" s="996"/>
      <c r="V137" s="303"/>
      <c r="W137" s="305"/>
      <c r="X137" s="305"/>
      <c r="Y137" s="402"/>
      <c r="Z137" s="306"/>
      <c r="AA137" s="758"/>
      <c r="AB137" s="758"/>
      <c r="AC137" s="758"/>
      <c r="AD137" s="758"/>
      <c r="AE137" s="758"/>
    </row>
    <row r="138" customFormat="false" ht="14.25" hidden="false" customHeight="true" outlineLevel="0" collapsed="false">
      <c r="B138" s="994"/>
      <c r="C138" s="994"/>
      <c r="D138" s="994"/>
      <c r="E138" s="994"/>
      <c r="F138" s="994"/>
      <c r="G138" s="994"/>
      <c r="H138" s="994"/>
      <c r="I138" s="994"/>
      <c r="J138" s="994"/>
      <c r="K138" s="994"/>
      <c r="L138" s="994"/>
      <c r="M138" s="994"/>
      <c r="N138" s="995"/>
      <c r="O138" s="995"/>
      <c r="P138" s="995"/>
      <c r="Q138" s="996"/>
      <c r="R138" s="996"/>
      <c r="S138" s="996"/>
      <c r="T138" s="996"/>
      <c r="U138" s="996"/>
      <c r="V138" s="998"/>
      <c r="W138" s="299"/>
      <c r="X138" s="299"/>
      <c r="Z138" s="299"/>
      <c r="AA138" s="758"/>
      <c r="AB138" s="758"/>
      <c r="AC138" s="758"/>
      <c r="AD138" s="758"/>
      <c r="AE138" s="758"/>
    </row>
    <row r="139" customFormat="false" ht="14.25" hidden="false" customHeight="true" outlineLevel="0" collapsed="false">
      <c r="B139" s="996"/>
      <c r="C139" s="996"/>
      <c r="D139" s="996"/>
      <c r="E139" s="996"/>
      <c r="F139" s="996"/>
      <c r="G139" s="996"/>
      <c r="H139" s="996"/>
      <c r="I139" s="996"/>
      <c r="J139" s="996"/>
      <c r="K139" s="996"/>
      <c r="L139" s="996"/>
      <c r="M139" s="996"/>
      <c r="N139" s="997"/>
      <c r="O139" s="997"/>
      <c r="P139" s="997"/>
      <c r="Q139" s="996"/>
      <c r="R139" s="996"/>
      <c r="S139" s="996"/>
      <c r="T139" s="996"/>
      <c r="U139" s="996"/>
      <c r="AA139" s="758"/>
      <c r="AB139" s="758"/>
      <c r="AC139" s="758"/>
      <c r="AD139" s="758"/>
      <c r="AE139" s="758"/>
    </row>
    <row r="140" s="268" customFormat="true" ht="14.25" hidden="false" customHeight="true" outlineLevel="0" collapsed="false">
      <c r="A140" s="615"/>
      <c r="B140" s="994"/>
      <c r="C140" s="994"/>
      <c r="D140" s="994"/>
      <c r="E140" s="994"/>
      <c r="F140" s="994"/>
      <c r="G140" s="994"/>
      <c r="H140" s="994"/>
      <c r="I140" s="994"/>
      <c r="J140" s="994"/>
      <c r="K140" s="994"/>
      <c r="L140" s="994"/>
      <c r="M140" s="994"/>
      <c r="N140" s="995"/>
      <c r="O140" s="995"/>
      <c r="P140" s="995"/>
      <c r="Q140" s="996"/>
      <c r="R140" s="996"/>
      <c r="S140" s="996"/>
      <c r="T140" s="996"/>
      <c r="U140" s="996"/>
      <c r="V140" s="187"/>
      <c r="W140" s="187"/>
      <c r="X140" s="187"/>
      <c r="Y140" s="187"/>
      <c r="Z140" s="187"/>
      <c r="AA140" s="758"/>
      <c r="AB140" s="758"/>
      <c r="AC140" s="758"/>
      <c r="AD140" s="758"/>
      <c r="AE140" s="758"/>
      <c r="AF140" s="187"/>
      <c r="AG140" s="187"/>
      <c r="AH140" s="187"/>
      <c r="AI140" s="187"/>
      <c r="AJ140" s="187"/>
      <c r="AK140" s="187"/>
      <c r="AL140" s="187"/>
      <c r="AM140" s="187"/>
      <c r="AN140" s="187"/>
      <c r="AO140" s="187"/>
      <c r="AP140" s="187"/>
      <c r="AQ140" s="187"/>
      <c r="AR140" s="187"/>
      <c r="AS140" s="187"/>
      <c r="AT140" s="187"/>
      <c r="AU140" s="187"/>
      <c r="AV140" s="187"/>
      <c r="AW140" s="187"/>
      <c r="AX140" s="187"/>
      <c r="AY140" s="187"/>
      <c r="AZ140" s="187"/>
      <c r="BA140" s="187"/>
      <c r="BB140" s="187"/>
      <c r="BC140" s="187"/>
      <c r="BD140" s="187"/>
      <c r="BE140" s="187"/>
      <c r="BF140" s="187"/>
      <c r="BG140" s="187"/>
      <c r="BH140" s="187"/>
      <c r="BI140" s="187"/>
      <c r="BJ140" s="187"/>
      <c r="BK140" s="187"/>
      <c r="BL140" s="187"/>
      <c r="BM140" s="187"/>
      <c r="BN140" s="187"/>
      <c r="BO140" s="187"/>
      <c r="BP140" s="187"/>
      <c r="BQ140" s="187"/>
      <c r="BR140" s="187"/>
      <c r="BS140" s="187"/>
      <c r="BT140" s="187"/>
      <c r="BU140" s="187"/>
      <c r="BV140" s="187"/>
      <c r="BW140" s="187"/>
      <c r="BX140" s="187"/>
      <c r="BY140" s="187"/>
      <c r="BZ140" s="187"/>
      <c r="CA140" s="187"/>
      <c r="CB140" s="187"/>
      <c r="CC140" s="187"/>
      <c r="CD140" s="187"/>
      <c r="CE140" s="187"/>
      <c r="CF140" s="187"/>
      <c r="CG140" s="187"/>
      <c r="CH140" s="187"/>
      <c r="CI140" s="187"/>
      <c r="CJ140" s="187"/>
      <c r="CK140" s="187"/>
      <c r="CL140" s="187"/>
      <c r="CM140" s="187"/>
      <c r="CN140" s="187"/>
      <c r="CO140" s="187"/>
      <c r="CP140" s="187"/>
      <c r="CQ140" s="187"/>
      <c r="CR140" s="187"/>
      <c r="CS140" s="187"/>
      <c r="CT140" s="187"/>
      <c r="CU140" s="187"/>
      <c r="CV140" s="187"/>
      <c r="CW140" s="187"/>
      <c r="CX140" s="187"/>
      <c r="CY140" s="187"/>
      <c r="CZ140" s="187"/>
      <c r="DA140" s="187"/>
      <c r="DB140" s="187"/>
      <c r="DC140" s="187"/>
      <c r="DD140" s="187"/>
      <c r="DE140" s="187"/>
      <c r="DF140" s="187"/>
      <c r="DG140" s="187"/>
      <c r="DH140" s="187"/>
      <c r="DI140" s="187"/>
      <c r="DJ140" s="187"/>
      <c r="DK140" s="187"/>
      <c r="DL140" s="187"/>
      <c r="DM140" s="187"/>
      <c r="DN140" s="187"/>
      <c r="DO140" s="187"/>
      <c r="DP140" s="187"/>
      <c r="DQ140" s="187"/>
      <c r="DR140" s="187"/>
      <c r="DS140" s="187"/>
      <c r="DT140" s="187"/>
      <c r="DU140" s="187"/>
      <c r="DV140" s="187"/>
      <c r="DW140" s="187"/>
      <c r="DX140" s="187"/>
      <c r="DY140" s="187"/>
      <c r="DZ140" s="187"/>
      <c r="EA140" s="187"/>
      <c r="EB140" s="187"/>
      <c r="EC140" s="187"/>
      <c r="ED140" s="187"/>
      <c r="EE140" s="187"/>
      <c r="EF140" s="187"/>
      <c r="EG140" s="187"/>
      <c r="EH140" s="187"/>
      <c r="EI140" s="187"/>
      <c r="EJ140" s="187"/>
      <c r="EK140" s="187"/>
      <c r="EL140" s="187"/>
      <c r="EM140" s="187"/>
      <c r="EN140" s="187"/>
      <c r="EO140" s="187"/>
      <c r="EP140" s="187"/>
      <c r="EQ140" s="187"/>
      <c r="ER140" s="187"/>
      <c r="ES140" s="187"/>
      <c r="ET140" s="187"/>
      <c r="EU140" s="187"/>
      <c r="EV140" s="187"/>
      <c r="EW140" s="187"/>
      <c r="EX140" s="187"/>
      <c r="EY140" s="187"/>
      <c r="EZ140" s="187"/>
      <c r="FA140" s="187"/>
      <c r="FB140" s="187"/>
      <c r="FC140" s="187"/>
      <c r="FD140" s="187"/>
      <c r="FE140" s="187"/>
      <c r="FF140" s="187"/>
      <c r="FG140" s="187"/>
      <c r="FH140" s="187"/>
      <c r="FI140" s="187"/>
      <c r="FJ140" s="187"/>
      <c r="FK140" s="187"/>
      <c r="FL140" s="187"/>
      <c r="FM140" s="187"/>
      <c r="FN140" s="187"/>
      <c r="FO140" s="187"/>
      <c r="FP140" s="187"/>
      <c r="FQ140" s="187"/>
      <c r="FR140" s="187"/>
      <c r="FS140" s="187"/>
      <c r="FT140" s="187"/>
      <c r="FU140" s="187"/>
      <c r="FV140" s="187"/>
      <c r="FW140" s="187"/>
      <c r="FX140" s="187"/>
      <c r="FY140" s="187"/>
      <c r="FZ140" s="187"/>
      <c r="GA140" s="187"/>
      <c r="GB140" s="187"/>
      <c r="GC140" s="187"/>
      <c r="GD140" s="187"/>
      <c r="GE140" s="187"/>
      <c r="GF140" s="187"/>
      <c r="GG140" s="187"/>
      <c r="GH140" s="187"/>
      <c r="GI140" s="187"/>
      <c r="GJ140" s="187"/>
      <c r="GK140" s="187"/>
      <c r="GL140" s="187"/>
      <c r="GM140" s="187"/>
      <c r="GN140" s="187"/>
      <c r="GO140" s="187"/>
      <c r="GP140" s="187"/>
      <c r="GQ140" s="187"/>
      <c r="GR140" s="187"/>
      <c r="GS140" s="187"/>
      <c r="GT140" s="187"/>
      <c r="GU140" s="187"/>
      <c r="GV140" s="187"/>
      <c r="GW140" s="187"/>
      <c r="GX140" s="187"/>
      <c r="GY140" s="187"/>
      <c r="GZ140" s="187"/>
      <c r="HA140" s="187"/>
      <c r="HB140" s="187"/>
      <c r="HC140" s="187"/>
      <c r="HD140" s="187"/>
      <c r="HE140" s="187"/>
      <c r="HF140" s="187"/>
      <c r="HG140" s="187"/>
      <c r="HH140" s="187"/>
      <c r="HI140" s="187"/>
      <c r="HJ140" s="187"/>
      <c r="HK140" s="187"/>
      <c r="HL140" s="187"/>
      <c r="HM140" s="187"/>
      <c r="HN140" s="187"/>
      <c r="HO140" s="187"/>
      <c r="HP140" s="187"/>
      <c r="HQ140" s="187"/>
      <c r="HR140" s="187"/>
      <c r="HS140" s="187"/>
      <c r="HT140" s="187"/>
      <c r="HU140" s="187"/>
      <c r="HV140" s="187"/>
      <c r="HW140" s="187"/>
      <c r="HX140" s="187"/>
      <c r="HY140" s="187"/>
      <c r="HZ140" s="187"/>
      <c r="IA140" s="187"/>
    </row>
    <row r="141" s="268" customFormat="true" ht="14.25" hidden="false" customHeight="true" outlineLevel="0" collapsed="false">
      <c r="A141" s="615"/>
      <c r="B141" s="996"/>
      <c r="C141" s="996"/>
      <c r="D141" s="996"/>
      <c r="E141" s="996"/>
      <c r="F141" s="996"/>
      <c r="G141" s="996"/>
      <c r="H141" s="996"/>
      <c r="I141" s="996"/>
      <c r="J141" s="996"/>
      <c r="K141" s="996"/>
      <c r="L141" s="996"/>
      <c r="M141" s="996"/>
      <c r="N141" s="997"/>
      <c r="O141" s="997"/>
      <c r="P141" s="997"/>
      <c r="Q141" s="996"/>
      <c r="R141" s="996"/>
      <c r="S141" s="996"/>
      <c r="T141" s="996"/>
      <c r="U141" s="996"/>
      <c r="V141" s="758"/>
      <c r="W141" s="758"/>
      <c r="X141" s="758"/>
      <c r="Y141" s="187"/>
      <c r="Z141" s="758"/>
      <c r="AA141" s="758"/>
      <c r="AB141" s="758"/>
      <c r="AC141" s="758"/>
      <c r="AD141" s="758"/>
      <c r="AE141" s="758"/>
      <c r="AF141" s="187"/>
      <c r="AG141" s="187"/>
      <c r="AH141" s="187"/>
      <c r="AI141" s="187"/>
      <c r="AJ141" s="187"/>
      <c r="AK141" s="187"/>
      <c r="AL141" s="187"/>
      <c r="AM141" s="187"/>
      <c r="AN141" s="187"/>
      <c r="AO141" s="187"/>
      <c r="AP141" s="187"/>
      <c r="AQ141" s="187"/>
      <c r="AR141" s="187"/>
      <c r="AS141" s="187"/>
      <c r="AT141" s="187"/>
      <c r="AU141" s="187"/>
      <c r="AV141" s="187"/>
      <c r="AW141" s="187"/>
      <c r="AX141" s="187"/>
      <c r="AY141" s="187"/>
      <c r="AZ141" s="187"/>
      <c r="BA141" s="187"/>
      <c r="BB141" s="187"/>
      <c r="BC141" s="187"/>
      <c r="BD141" s="187"/>
      <c r="BE141" s="187"/>
      <c r="BF141" s="187"/>
      <c r="BG141" s="187"/>
      <c r="BH141" s="187"/>
      <c r="BI141" s="187"/>
      <c r="BJ141" s="187"/>
      <c r="BK141" s="187"/>
      <c r="BL141" s="187"/>
      <c r="BM141" s="187"/>
      <c r="BN141" s="187"/>
      <c r="BO141" s="187"/>
      <c r="BP141" s="187"/>
      <c r="BQ141" s="187"/>
      <c r="BR141" s="187"/>
      <c r="BS141" s="187"/>
      <c r="BT141" s="187"/>
      <c r="BU141" s="187"/>
      <c r="BV141" s="187"/>
      <c r="BW141" s="187"/>
      <c r="BX141" s="187"/>
      <c r="BY141" s="187"/>
      <c r="BZ141" s="187"/>
      <c r="CA141" s="187"/>
      <c r="CB141" s="187"/>
      <c r="CC141" s="187"/>
      <c r="CD141" s="187"/>
      <c r="CE141" s="187"/>
      <c r="CF141" s="187"/>
      <c r="CG141" s="187"/>
      <c r="CH141" s="187"/>
      <c r="CI141" s="187"/>
      <c r="CJ141" s="187"/>
      <c r="CK141" s="187"/>
      <c r="CL141" s="187"/>
      <c r="CM141" s="187"/>
      <c r="CN141" s="187"/>
      <c r="CO141" s="187"/>
      <c r="CP141" s="187"/>
      <c r="CQ141" s="187"/>
      <c r="CR141" s="187"/>
      <c r="CS141" s="187"/>
      <c r="CT141" s="187"/>
      <c r="CU141" s="187"/>
      <c r="CV141" s="187"/>
      <c r="CW141" s="187"/>
      <c r="CX141" s="187"/>
      <c r="CY141" s="187"/>
      <c r="CZ141" s="187"/>
      <c r="DA141" s="187"/>
      <c r="DB141" s="187"/>
      <c r="DC141" s="187"/>
      <c r="DD141" s="187"/>
      <c r="DE141" s="187"/>
      <c r="DF141" s="187"/>
      <c r="DG141" s="187"/>
      <c r="DH141" s="187"/>
      <c r="DI141" s="187"/>
      <c r="DJ141" s="187"/>
      <c r="DK141" s="187"/>
      <c r="DL141" s="187"/>
      <c r="DM141" s="187"/>
      <c r="DN141" s="187"/>
      <c r="DO141" s="187"/>
      <c r="DP141" s="187"/>
      <c r="DQ141" s="187"/>
      <c r="DR141" s="187"/>
      <c r="DS141" s="187"/>
      <c r="DT141" s="187"/>
      <c r="DU141" s="187"/>
      <c r="DV141" s="187"/>
      <c r="DW141" s="187"/>
      <c r="DX141" s="187"/>
      <c r="DY141" s="187"/>
      <c r="DZ141" s="187"/>
      <c r="EA141" s="187"/>
      <c r="EB141" s="187"/>
      <c r="EC141" s="187"/>
      <c r="ED141" s="187"/>
      <c r="EE141" s="187"/>
      <c r="EF141" s="187"/>
      <c r="EG141" s="187"/>
      <c r="EH141" s="187"/>
      <c r="EI141" s="187"/>
      <c r="EJ141" s="187"/>
      <c r="EK141" s="187"/>
      <c r="EL141" s="187"/>
      <c r="EM141" s="187"/>
      <c r="EN141" s="187"/>
      <c r="EO141" s="187"/>
      <c r="EP141" s="187"/>
      <c r="EQ141" s="187"/>
      <c r="ER141" s="187"/>
      <c r="ES141" s="187"/>
      <c r="ET141" s="187"/>
      <c r="EU141" s="187"/>
      <c r="EV141" s="187"/>
      <c r="EW141" s="187"/>
      <c r="EX141" s="187"/>
      <c r="EY141" s="187"/>
      <c r="EZ141" s="187"/>
      <c r="FA141" s="187"/>
      <c r="FB141" s="187"/>
      <c r="FC141" s="187"/>
      <c r="FD141" s="187"/>
      <c r="FE141" s="187"/>
      <c r="FF141" s="187"/>
      <c r="FG141" s="187"/>
      <c r="FH141" s="187"/>
      <c r="FI141" s="187"/>
      <c r="FJ141" s="187"/>
      <c r="FK141" s="187"/>
      <c r="FL141" s="187"/>
      <c r="FM141" s="187"/>
      <c r="FN141" s="187"/>
      <c r="FO141" s="187"/>
      <c r="FP141" s="187"/>
      <c r="FQ141" s="187"/>
      <c r="FR141" s="187"/>
      <c r="FS141" s="187"/>
      <c r="FT141" s="187"/>
      <c r="FU141" s="187"/>
      <c r="FV141" s="187"/>
      <c r="FW141" s="187"/>
      <c r="FX141" s="187"/>
      <c r="FY141" s="187"/>
      <c r="FZ141" s="187"/>
      <c r="GA141" s="187"/>
      <c r="GB141" s="187"/>
      <c r="GC141" s="187"/>
      <c r="GD141" s="187"/>
      <c r="GE141" s="187"/>
      <c r="GF141" s="187"/>
      <c r="GG141" s="187"/>
      <c r="GH141" s="187"/>
      <c r="GI141" s="187"/>
      <c r="GJ141" s="187"/>
      <c r="GK141" s="187"/>
      <c r="GL141" s="187"/>
      <c r="GM141" s="187"/>
      <c r="GN141" s="187"/>
      <c r="GO141" s="187"/>
      <c r="GP141" s="187"/>
      <c r="GQ141" s="187"/>
      <c r="GR141" s="187"/>
      <c r="GS141" s="187"/>
      <c r="GT141" s="187"/>
      <c r="GU141" s="187"/>
      <c r="GV141" s="187"/>
      <c r="GW141" s="187"/>
      <c r="GX141" s="187"/>
      <c r="GY141" s="187"/>
      <c r="GZ141" s="187"/>
      <c r="HA141" s="187"/>
      <c r="HB141" s="187"/>
      <c r="HC141" s="187"/>
      <c r="HD141" s="187"/>
      <c r="HE141" s="187"/>
      <c r="HF141" s="187"/>
      <c r="HG141" s="187"/>
      <c r="HH141" s="187"/>
      <c r="HI141" s="187"/>
      <c r="HJ141" s="187"/>
      <c r="HK141" s="187"/>
      <c r="HL141" s="187"/>
      <c r="HM141" s="187"/>
      <c r="HN141" s="187"/>
      <c r="HO141" s="187"/>
      <c r="HP141" s="187"/>
      <c r="HQ141" s="187"/>
      <c r="HR141" s="187"/>
      <c r="HS141" s="187"/>
      <c r="HT141" s="187"/>
      <c r="HU141" s="187"/>
      <c r="HV141" s="187"/>
      <c r="HW141" s="187"/>
      <c r="HX141" s="187"/>
      <c r="HY141" s="187"/>
      <c r="HZ141" s="187"/>
      <c r="IA141" s="187"/>
    </row>
    <row r="142" s="268" customFormat="true" ht="12.75" hidden="false" customHeight="true" outlineLevel="0" collapsed="false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69"/>
      <c r="AB142" s="269"/>
      <c r="AC142" s="269"/>
      <c r="AD142" s="269"/>
      <c r="AE142" s="269"/>
      <c r="AF142" s="255"/>
      <c r="AG142" s="255"/>
      <c r="AH142" s="255"/>
      <c r="AI142" s="255"/>
      <c r="AJ142" s="255"/>
      <c r="AK142" s="255"/>
      <c r="AL142" s="255"/>
      <c r="AM142" s="255"/>
      <c r="AN142" s="255"/>
      <c r="AO142" s="255"/>
      <c r="AP142" s="255"/>
      <c r="AQ142" s="255"/>
      <c r="AR142" s="255"/>
      <c r="AS142" s="255"/>
      <c r="AT142" s="255"/>
      <c r="AU142" s="255"/>
      <c r="AV142" s="255"/>
      <c r="AW142" s="255"/>
      <c r="AX142" s="255"/>
      <c r="AY142" s="255"/>
      <c r="AZ142" s="255"/>
      <c r="BA142" s="255"/>
      <c r="BB142" s="255"/>
      <c r="BC142" s="255"/>
      <c r="BD142" s="255"/>
      <c r="BE142" s="255"/>
      <c r="BF142" s="255"/>
      <c r="BG142" s="255"/>
      <c r="BH142" s="255"/>
      <c r="BI142" s="255"/>
      <c r="BJ142" s="255"/>
      <c r="BK142" s="255"/>
      <c r="BL142" s="255"/>
      <c r="BM142" s="255"/>
      <c r="BN142" s="255"/>
      <c r="BO142" s="255"/>
      <c r="BP142" s="255"/>
      <c r="BQ142" s="255"/>
      <c r="BR142" s="255"/>
      <c r="BS142" s="255"/>
      <c r="BT142" s="255"/>
      <c r="BU142" s="255"/>
      <c r="BV142" s="255"/>
      <c r="BW142" s="255"/>
      <c r="BX142" s="255"/>
      <c r="BY142" s="255"/>
      <c r="BZ142" s="255"/>
      <c r="CA142" s="255"/>
      <c r="CB142" s="255"/>
      <c r="CC142" s="255"/>
      <c r="CD142" s="255"/>
      <c r="CE142" s="255"/>
      <c r="CF142" s="255"/>
      <c r="CG142" s="255"/>
      <c r="CH142" s="255"/>
      <c r="CI142" s="255"/>
      <c r="CJ142" s="255"/>
      <c r="CK142" s="255"/>
      <c r="CL142" s="255"/>
      <c r="CM142" s="255"/>
      <c r="CN142" s="255"/>
      <c r="CO142" s="255"/>
      <c r="CP142" s="255"/>
      <c r="CQ142" s="255"/>
      <c r="CR142" s="255"/>
      <c r="CS142" s="255"/>
      <c r="CT142" s="255"/>
      <c r="CU142" s="255"/>
      <c r="CV142" s="255"/>
      <c r="CW142" s="255"/>
      <c r="CX142" s="255"/>
      <c r="CY142" s="255"/>
      <c r="CZ142" s="255"/>
      <c r="DA142" s="255"/>
      <c r="DB142" s="255"/>
      <c r="DC142" s="255"/>
      <c r="DD142" s="255"/>
      <c r="DE142" s="255"/>
      <c r="DF142" s="255"/>
      <c r="DG142" s="255"/>
      <c r="DH142" s="255"/>
      <c r="DI142" s="255"/>
      <c r="DJ142" s="255"/>
      <c r="DK142" s="255"/>
      <c r="DL142" s="255"/>
      <c r="DM142" s="255"/>
      <c r="DN142" s="255"/>
      <c r="DO142" s="255"/>
      <c r="DP142" s="255"/>
      <c r="DQ142" s="255"/>
      <c r="DR142" s="255"/>
      <c r="DS142" s="255"/>
      <c r="DT142" s="255"/>
      <c r="DU142" s="255"/>
      <c r="DV142" s="255"/>
      <c r="DW142" s="255"/>
      <c r="DX142" s="255"/>
      <c r="DY142" s="255"/>
      <c r="DZ142" s="255"/>
      <c r="EA142" s="255"/>
      <c r="EB142" s="255"/>
      <c r="EC142" s="255"/>
      <c r="ED142" s="255"/>
      <c r="EE142" s="255"/>
      <c r="EF142" s="255"/>
      <c r="EG142" s="255"/>
      <c r="EH142" s="255"/>
      <c r="EI142" s="255"/>
      <c r="EJ142" s="255"/>
      <c r="EK142" s="255"/>
      <c r="EL142" s="255"/>
      <c r="EM142" s="255"/>
      <c r="EN142" s="255"/>
      <c r="EO142" s="255"/>
      <c r="EP142" s="255"/>
      <c r="EQ142" s="255"/>
      <c r="ER142" s="255"/>
      <c r="ES142" s="255"/>
      <c r="ET142" s="255"/>
      <c r="EU142" s="255"/>
      <c r="EV142" s="255"/>
      <c r="EW142" s="255"/>
      <c r="EX142" s="255"/>
      <c r="EY142" s="255"/>
      <c r="EZ142" s="255"/>
      <c r="FA142" s="255"/>
      <c r="FB142" s="255"/>
      <c r="FC142" s="255"/>
      <c r="FD142" s="255"/>
      <c r="FE142" s="255"/>
      <c r="FF142" s="255"/>
      <c r="FG142" s="255"/>
      <c r="FH142" s="255"/>
      <c r="FI142" s="255"/>
      <c r="FJ142" s="255"/>
      <c r="FK142" s="255"/>
      <c r="FL142" s="255"/>
      <c r="FM142" s="255"/>
      <c r="FN142" s="255"/>
      <c r="FO142" s="255"/>
      <c r="FP142" s="255"/>
      <c r="FQ142" s="255"/>
      <c r="FR142" s="255"/>
      <c r="FS142" s="255"/>
      <c r="FT142" s="255"/>
      <c r="FU142" s="255"/>
      <c r="FV142" s="255"/>
      <c r="FW142" s="255"/>
      <c r="FX142" s="255"/>
      <c r="FY142" s="255"/>
      <c r="FZ142" s="255"/>
      <c r="GA142" s="255"/>
      <c r="GB142" s="255"/>
      <c r="GC142" s="255"/>
      <c r="GD142" s="255"/>
      <c r="GE142" s="255"/>
      <c r="GF142" s="255"/>
      <c r="GG142" s="255"/>
      <c r="GH142" s="255"/>
      <c r="GI142" s="255"/>
      <c r="GJ142" s="255"/>
      <c r="GK142" s="255"/>
      <c r="GL142" s="255"/>
      <c r="GM142" s="255"/>
      <c r="GN142" s="255"/>
      <c r="GO142" s="255"/>
      <c r="GP142" s="255"/>
      <c r="GQ142" s="255"/>
      <c r="GR142" s="255"/>
      <c r="GS142" s="255"/>
      <c r="GT142" s="255"/>
      <c r="GU142" s="255"/>
      <c r="GV142" s="255"/>
      <c r="GW142" s="255"/>
      <c r="GX142" s="255"/>
      <c r="GY142" s="255"/>
      <c r="GZ142" s="255"/>
      <c r="HA142" s="255"/>
      <c r="HB142" s="255"/>
      <c r="HC142" s="255"/>
      <c r="HD142" s="255"/>
      <c r="HE142" s="255"/>
      <c r="HF142" s="255"/>
      <c r="HG142" s="255"/>
      <c r="HH142" s="255"/>
      <c r="HI142" s="255"/>
      <c r="HJ142" s="255"/>
      <c r="HK142" s="255"/>
      <c r="HL142" s="255"/>
      <c r="HM142" s="255"/>
      <c r="HN142" s="255"/>
      <c r="HO142" s="255"/>
      <c r="HP142" s="255"/>
      <c r="HQ142" s="255"/>
      <c r="HR142" s="255"/>
      <c r="HS142" s="255"/>
      <c r="HT142" s="255"/>
      <c r="HU142" s="255"/>
      <c r="HV142" s="255"/>
      <c r="HW142" s="255"/>
      <c r="HX142" s="255"/>
      <c r="HY142" s="255"/>
      <c r="HZ142" s="255"/>
      <c r="IA142" s="255"/>
    </row>
    <row r="143" s="268" customFormat="true" ht="18.75" hidden="false" customHeight="true" outlineLevel="0" collapsed="false">
      <c r="A143" s="307"/>
      <c r="B143" s="307"/>
      <c r="C143" s="307"/>
      <c r="D143" s="307"/>
      <c r="E143" s="308" t="s">
        <v>858</v>
      </c>
      <c r="F143" s="308"/>
      <c r="G143" s="308"/>
      <c r="H143" s="308"/>
      <c r="I143" s="308"/>
      <c r="J143" s="308"/>
      <c r="K143" s="308"/>
      <c r="L143" s="307"/>
      <c r="R143" s="307"/>
      <c r="S143" s="307"/>
      <c r="T143" s="308"/>
      <c r="U143" s="310"/>
      <c r="V143" s="308"/>
      <c r="W143" s="269"/>
      <c r="X143" s="308" t="s">
        <v>859</v>
      </c>
      <c r="Y143" s="269"/>
      <c r="Z143" s="255"/>
      <c r="AA143" s="308" t="s">
        <v>859</v>
      </c>
      <c r="AB143" s="308"/>
      <c r="AC143" s="255"/>
      <c r="AD143" s="255"/>
      <c r="AE143" s="255"/>
      <c r="AF143" s="255"/>
      <c r="AG143" s="255"/>
      <c r="AH143" s="255"/>
      <c r="AI143" s="255"/>
      <c r="AJ143" s="255"/>
      <c r="AK143" s="255"/>
      <c r="AL143" s="255"/>
      <c r="AM143" s="255"/>
      <c r="AN143" s="255"/>
      <c r="AO143" s="255"/>
      <c r="AP143" s="255"/>
      <c r="AQ143" s="255"/>
      <c r="AR143" s="255"/>
      <c r="AS143" s="255"/>
      <c r="AT143" s="255"/>
      <c r="AU143" s="255"/>
      <c r="AV143" s="255"/>
      <c r="AW143" s="255"/>
      <c r="AX143" s="255"/>
      <c r="AY143" s="255"/>
      <c r="AZ143" s="255"/>
      <c r="BA143" s="255"/>
      <c r="BB143" s="255"/>
      <c r="BC143" s="255"/>
      <c r="BD143" s="255"/>
      <c r="BE143" s="255"/>
      <c r="BF143" s="255"/>
      <c r="BG143" s="255"/>
      <c r="BH143" s="255"/>
      <c r="BI143" s="255"/>
      <c r="BJ143" s="255"/>
      <c r="BK143" s="255"/>
      <c r="BL143" s="255"/>
      <c r="BM143" s="255"/>
      <c r="BN143" s="255"/>
      <c r="BO143" s="255"/>
      <c r="BP143" s="255"/>
      <c r="BQ143" s="255"/>
      <c r="BR143" s="255"/>
      <c r="BS143" s="255"/>
      <c r="BT143" s="255"/>
      <c r="BU143" s="255"/>
      <c r="BV143" s="255"/>
      <c r="BW143" s="255"/>
      <c r="BX143" s="255"/>
      <c r="BY143" s="255"/>
      <c r="BZ143" s="255"/>
      <c r="CA143" s="255"/>
      <c r="CB143" s="255"/>
      <c r="CC143" s="255"/>
      <c r="CD143" s="255"/>
      <c r="CE143" s="255"/>
      <c r="CF143" s="255"/>
      <c r="CG143" s="255"/>
      <c r="CH143" s="255"/>
      <c r="CI143" s="255"/>
      <c r="CJ143" s="255"/>
      <c r="CK143" s="255"/>
      <c r="CL143" s="255"/>
      <c r="CM143" s="255"/>
      <c r="CN143" s="255"/>
      <c r="CO143" s="255"/>
      <c r="CP143" s="255"/>
      <c r="CQ143" s="255"/>
      <c r="CR143" s="255"/>
      <c r="CS143" s="255"/>
      <c r="CT143" s="255"/>
      <c r="CU143" s="255"/>
      <c r="CV143" s="255"/>
      <c r="CW143" s="255"/>
      <c r="CX143" s="255"/>
      <c r="CY143" s="255"/>
      <c r="CZ143" s="255"/>
      <c r="DA143" s="255"/>
      <c r="DB143" s="255"/>
      <c r="DC143" s="255"/>
      <c r="DD143" s="255"/>
      <c r="DE143" s="255"/>
      <c r="DF143" s="255"/>
      <c r="DG143" s="255"/>
      <c r="DH143" s="255"/>
      <c r="DI143" s="255"/>
      <c r="DJ143" s="255"/>
      <c r="DK143" s="255"/>
      <c r="DL143" s="255"/>
      <c r="DM143" s="255"/>
      <c r="DN143" s="255"/>
      <c r="DO143" s="255"/>
      <c r="DP143" s="255"/>
      <c r="DQ143" s="255"/>
      <c r="DR143" s="255"/>
      <c r="DS143" s="255"/>
      <c r="DT143" s="255"/>
      <c r="DU143" s="255"/>
      <c r="DV143" s="255"/>
      <c r="DW143" s="255"/>
      <c r="DX143" s="255"/>
      <c r="DY143" s="255"/>
      <c r="DZ143" s="255"/>
      <c r="EA143" s="255"/>
      <c r="EB143" s="255"/>
      <c r="EC143" s="255"/>
      <c r="ED143" s="255"/>
      <c r="EE143" s="255"/>
      <c r="EF143" s="255"/>
      <c r="EG143" s="255"/>
      <c r="EH143" s="255"/>
      <c r="EI143" s="255"/>
      <c r="EJ143" s="255"/>
      <c r="EK143" s="255"/>
      <c r="EL143" s="255"/>
      <c r="EM143" s="255"/>
      <c r="EN143" s="255"/>
      <c r="EO143" s="255"/>
      <c r="EP143" s="255"/>
      <c r="EQ143" s="255"/>
      <c r="ER143" s="255"/>
      <c r="ES143" s="255"/>
      <c r="ET143" s="255"/>
      <c r="EU143" s="255"/>
      <c r="EV143" s="255"/>
      <c r="EW143" s="255"/>
      <c r="EX143" s="255"/>
      <c r="EY143" s="255"/>
      <c r="EZ143" s="255"/>
      <c r="FA143" s="255"/>
      <c r="FB143" s="255"/>
      <c r="FC143" s="255"/>
      <c r="FD143" s="255"/>
      <c r="FE143" s="255"/>
      <c r="FF143" s="255"/>
      <c r="FG143" s="255"/>
      <c r="FH143" s="255"/>
      <c r="FI143" s="255"/>
      <c r="FJ143" s="255"/>
      <c r="FK143" s="255"/>
      <c r="FL143" s="255"/>
      <c r="FM143" s="255"/>
      <c r="FN143" s="255"/>
      <c r="FO143" s="255"/>
      <c r="FP143" s="255"/>
      <c r="FQ143" s="255"/>
      <c r="FR143" s="255"/>
      <c r="FS143" s="255"/>
      <c r="FT143" s="255"/>
      <c r="FU143" s="255"/>
      <c r="FV143" s="255"/>
      <c r="FW143" s="255"/>
      <c r="FX143" s="255"/>
      <c r="FY143" s="255"/>
      <c r="FZ143" s="255"/>
      <c r="GA143" s="255"/>
      <c r="GB143" s="255"/>
      <c r="GC143" s="255"/>
      <c r="GD143" s="255"/>
      <c r="GE143" s="255"/>
      <c r="GF143" s="255"/>
      <c r="GG143" s="255"/>
      <c r="GH143" s="255"/>
      <c r="GI143" s="255"/>
      <c r="GJ143" s="255"/>
      <c r="GK143" s="255"/>
      <c r="GL143" s="255"/>
      <c r="GM143" s="255"/>
      <c r="GN143" s="255"/>
      <c r="GO143" s="255"/>
      <c r="GP143" s="255"/>
      <c r="GQ143" s="255"/>
      <c r="GR143" s="255"/>
      <c r="GS143" s="255"/>
      <c r="GT143" s="255"/>
      <c r="GU143" s="255"/>
      <c r="GV143" s="255"/>
      <c r="GW143" s="255"/>
      <c r="GX143" s="255"/>
      <c r="GY143" s="255"/>
      <c r="GZ143" s="255"/>
      <c r="HA143" s="255"/>
      <c r="HB143" s="255"/>
      <c r="HC143" s="255"/>
      <c r="HD143" s="255"/>
      <c r="HE143" s="255"/>
      <c r="HF143" s="255"/>
      <c r="HG143" s="255"/>
      <c r="HH143" s="255"/>
      <c r="HI143" s="255"/>
      <c r="HJ143" s="255"/>
      <c r="HK143" s="255"/>
      <c r="HL143" s="255"/>
      <c r="HM143" s="255"/>
      <c r="HN143" s="255"/>
      <c r="HO143" s="255"/>
      <c r="HP143" s="255"/>
      <c r="HQ143" s="255"/>
      <c r="HR143" s="255"/>
      <c r="HS143" s="255"/>
      <c r="HT143" s="255"/>
      <c r="HU143" s="255"/>
      <c r="HV143" s="255"/>
      <c r="HW143" s="255"/>
      <c r="HX143" s="255"/>
      <c r="HY143" s="255"/>
      <c r="HZ143" s="255"/>
      <c r="IA143" s="255"/>
      <c r="IB143" s="0"/>
      <c r="IC143" s="0"/>
      <c r="ALS143" s="0"/>
      <c r="ALT143" s="0"/>
      <c r="ALU143" s="0"/>
      <c r="ALV143" s="0"/>
      <c r="ALW143" s="0"/>
      <c r="ALX143" s="0"/>
      <c r="ALY143" s="0"/>
      <c r="ALZ143" s="0"/>
      <c r="AMA143" s="0"/>
      <c r="AMB143" s="0"/>
      <c r="AMC143" s="0"/>
      <c r="AMD143" s="0"/>
      <c r="AME143" s="0"/>
      <c r="AMF143" s="0"/>
      <c r="AMG143" s="0"/>
      <c r="AMH143" s="0"/>
      <c r="AMI143" s="0"/>
      <c r="AMJ143" s="0"/>
    </row>
    <row r="144" s="268" customFormat="true" ht="21" hidden="false" customHeight="false" outlineLevel="0" collapsed="false">
      <c r="A144" s="255"/>
      <c r="B144" s="308" t="s">
        <v>377</v>
      </c>
      <c r="C144" s="255"/>
      <c r="D144" s="307"/>
      <c r="E144" s="308" t="s">
        <v>860</v>
      </c>
      <c r="F144" s="308"/>
      <c r="G144" s="308"/>
      <c r="H144" s="308"/>
      <c r="I144" s="308"/>
      <c r="J144" s="308"/>
      <c r="K144" s="308"/>
      <c r="L144" s="307"/>
      <c r="R144" s="307"/>
      <c r="S144" s="307"/>
      <c r="T144" s="307" t="s">
        <v>1005</v>
      </c>
      <c r="U144" s="255"/>
      <c r="V144" s="308"/>
      <c r="W144" s="311"/>
      <c r="X144" s="308" t="s">
        <v>715</v>
      </c>
      <c r="Y144" s="255"/>
      <c r="Z144" s="255"/>
      <c r="AA144" s="308" t="s">
        <v>862</v>
      </c>
      <c r="AB144" s="308"/>
      <c r="AC144" s="255"/>
      <c r="AD144" s="312" t="s">
        <v>863</v>
      </c>
      <c r="AE144" s="255"/>
      <c r="AF144" s="255"/>
      <c r="AG144" s="255"/>
      <c r="AH144" s="255"/>
      <c r="AI144" s="255"/>
      <c r="AJ144" s="255"/>
      <c r="AK144" s="255"/>
      <c r="AL144" s="255"/>
      <c r="AM144" s="255"/>
      <c r="AN144" s="255"/>
      <c r="AO144" s="255"/>
      <c r="AP144" s="255"/>
      <c r="AQ144" s="255"/>
      <c r="AR144" s="255"/>
      <c r="AS144" s="255"/>
      <c r="AT144" s="255"/>
      <c r="AU144" s="255"/>
      <c r="AV144" s="255"/>
      <c r="AW144" s="255"/>
      <c r="AX144" s="255"/>
      <c r="AY144" s="255"/>
      <c r="AZ144" s="255"/>
      <c r="BA144" s="255"/>
      <c r="BB144" s="255"/>
      <c r="BC144" s="255"/>
      <c r="BD144" s="255"/>
      <c r="BE144" s="255"/>
      <c r="BF144" s="255"/>
      <c r="BG144" s="255"/>
      <c r="BH144" s="255"/>
      <c r="BI144" s="255"/>
      <c r="BJ144" s="255"/>
      <c r="BK144" s="255"/>
      <c r="BL144" s="255"/>
      <c r="BM144" s="255"/>
      <c r="BN144" s="255"/>
      <c r="BO144" s="255"/>
      <c r="BP144" s="255"/>
      <c r="BQ144" s="255"/>
      <c r="BR144" s="255"/>
      <c r="BS144" s="255"/>
      <c r="BT144" s="255"/>
      <c r="BU144" s="255"/>
      <c r="BV144" s="255"/>
      <c r="BW144" s="255"/>
      <c r="BX144" s="255"/>
      <c r="BY144" s="255"/>
      <c r="BZ144" s="255"/>
      <c r="CA144" s="255"/>
      <c r="CB144" s="255"/>
      <c r="CC144" s="255"/>
      <c r="CD144" s="255"/>
      <c r="CE144" s="255"/>
      <c r="CF144" s="255"/>
      <c r="CG144" s="255"/>
      <c r="CH144" s="255"/>
      <c r="CI144" s="255"/>
      <c r="CJ144" s="255"/>
      <c r="CK144" s="255"/>
      <c r="CL144" s="255"/>
      <c r="CM144" s="255"/>
      <c r="CN144" s="255"/>
      <c r="CO144" s="255"/>
      <c r="CP144" s="255"/>
      <c r="CQ144" s="255"/>
      <c r="CR144" s="255"/>
      <c r="CS144" s="255"/>
      <c r="CT144" s="255"/>
      <c r="CU144" s="255"/>
      <c r="CV144" s="255"/>
      <c r="CW144" s="255"/>
      <c r="CX144" s="255"/>
      <c r="CY144" s="255"/>
      <c r="CZ144" s="255"/>
      <c r="DA144" s="255"/>
      <c r="DB144" s="255"/>
      <c r="DC144" s="255"/>
      <c r="DD144" s="255"/>
      <c r="DE144" s="255"/>
      <c r="DF144" s="255"/>
      <c r="DG144" s="255"/>
      <c r="DH144" s="255"/>
      <c r="DI144" s="255"/>
      <c r="DJ144" s="255"/>
      <c r="DK144" s="255"/>
      <c r="DL144" s="255"/>
      <c r="DM144" s="255"/>
      <c r="DN144" s="255"/>
      <c r="DO144" s="255"/>
      <c r="DP144" s="255"/>
      <c r="DQ144" s="255"/>
      <c r="DR144" s="255"/>
      <c r="DS144" s="255"/>
      <c r="DT144" s="255"/>
      <c r="DU144" s="255"/>
      <c r="DV144" s="255"/>
      <c r="DW144" s="255"/>
      <c r="DX144" s="255"/>
      <c r="DY144" s="255"/>
      <c r="DZ144" s="255"/>
      <c r="EA144" s="255"/>
      <c r="EB144" s="255"/>
      <c r="EC144" s="255"/>
      <c r="ED144" s="255"/>
      <c r="EE144" s="255"/>
      <c r="EF144" s="255"/>
      <c r="EG144" s="255"/>
      <c r="EH144" s="255"/>
      <c r="EI144" s="255"/>
      <c r="EJ144" s="255"/>
      <c r="EK144" s="255"/>
      <c r="EL144" s="255"/>
      <c r="EM144" s="255"/>
      <c r="EN144" s="255"/>
      <c r="EO144" s="255"/>
      <c r="EP144" s="255"/>
      <c r="EQ144" s="255"/>
      <c r="ER144" s="255"/>
      <c r="ES144" s="255"/>
      <c r="ET144" s="255"/>
      <c r="EU144" s="255"/>
      <c r="EV144" s="255"/>
      <c r="EW144" s="255"/>
      <c r="EX144" s="255"/>
      <c r="EY144" s="255"/>
      <c r="EZ144" s="255"/>
      <c r="FA144" s="255"/>
      <c r="FB144" s="255"/>
      <c r="FC144" s="255"/>
      <c r="FD144" s="255"/>
      <c r="FE144" s="255"/>
      <c r="FF144" s="255"/>
      <c r="FG144" s="255"/>
      <c r="FH144" s="255"/>
      <c r="FI144" s="255"/>
      <c r="FJ144" s="255"/>
      <c r="FK144" s="255"/>
      <c r="FL144" s="255"/>
      <c r="FM144" s="255"/>
      <c r="FN144" s="255"/>
      <c r="FO144" s="255"/>
      <c r="FP144" s="255"/>
      <c r="FQ144" s="255"/>
      <c r="FR144" s="255"/>
      <c r="FS144" s="255"/>
      <c r="FT144" s="255"/>
      <c r="FU144" s="255"/>
      <c r="FV144" s="255"/>
      <c r="FW144" s="255"/>
      <c r="FX144" s="255"/>
      <c r="FY144" s="255"/>
      <c r="FZ144" s="255"/>
      <c r="GA144" s="255"/>
      <c r="GB144" s="255"/>
      <c r="GC144" s="255"/>
      <c r="GD144" s="255"/>
      <c r="GE144" s="255"/>
      <c r="GF144" s="255"/>
      <c r="GG144" s="255"/>
      <c r="GH144" s="255"/>
      <c r="GI144" s="255"/>
      <c r="GJ144" s="255"/>
      <c r="GK144" s="255"/>
      <c r="GL144" s="255"/>
      <c r="GM144" s="255"/>
      <c r="GN144" s="255"/>
      <c r="GO144" s="255"/>
      <c r="GP144" s="255"/>
      <c r="GQ144" s="255"/>
      <c r="GR144" s="255"/>
      <c r="GS144" s="255"/>
      <c r="GT144" s="255"/>
      <c r="GU144" s="255"/>
      <c r="GV144" s="255"/>
      <c r="GW144" s="255"/>
      <c r="GX144" s="255"/>
      <c r="GY144" s="255"/>
      <c r="GZ144" s="255"/>
      <c r="HA144" s="255"/>
      <c r="HB144" s="255"/>
      <c r="HC144" s="255"/>
      <c r="HD144" s="255"/>
      <c r="HE144" s="255"/>
      <c r="HF144" s="255"/>
      <c r="HG144" s="255"/>
      <c r="HH144" s="255"/>
      <c r="HI144" s="255"/>
      <c r="HJ144" s="255"/>
      <c r="HK144" s="255"/>
      <c r="HL144" s="255"/>
      <c r="HM144" s="255"/>
      <c r="HN144" s="255"/>
      <c r="HO144" s="255"/>
      <c r="HP144" s="255"/>
      <c r="HQ144" s="255"/>
      <c r="HR144" s="255"/>
      <c r="HS144" s="255"/>
      <c r="HT144" s="255"/>
      <c r="HU144" s="255"/>
      <c r="HV144" s="255"/>
      <c r="HW144" s="255"/>
      <c r="HX144" s="255"/>
      <c r="HY144" s="255"/>
      <c r="HZ144" s="255"/>
      <c r="IA144" s="255"/>
      <c r="IB144" s="0"/>
      <c r="IC144" s="0"/>
      <c r="ALS144" s="0"/>
      <c r="ALT144" s="0"/>
      <c r="ALU144" s="0"/>
      <c r="ALV144" s="0"/>
      <c r="ALW144" s="0"/>
      <c r="ALX144" s="0"/>
      <c r="ALY144" s="0"/>
      <c r="ALZ144" s="0"/>
      <c r="AMA144" s="0"/>
      <c r="AMB144" s="0"/>
      <c r="AMC144" s="0"/>
      <c r="AMD144" s="0"/>
      <c r="AME144" s="0"/>
      <c r="AMF144" s="0"/>
      <c r="AMG144" s="0"/>
      <c r="AMH144" s="0"/>
      <c r="AMI144" s="0"/>
      <c r="AMJ144" s="0"/>
    </row>
    <row r="145" customFormat="false" ht="27" hidden="false" customHeight="true" outlineLevel="0" collapsed="false"/>
  </sheetData>
  <mergeCells count="51">
    <mergeCell ref="A1:C3"/>
    <mergeCell ref="D1:AB3"/>
    <mergeCell ref="AC1:AE1"/>
    <mergeCell ref="AC2:AE2"/>
    <mergeCell ref="AC3:AE3"/>
    <mergeCell ref="Q4:S4"/>
    <mergeCell ref="Y4:Z4"/>
    <mergeCell ref="AA4:AE4"/>
    <mergeCell ref="Q5:S5"/>
    <mergeCell ref="Y5:Z5"/>
    <mergeCell ref="Q6:S6"/>
    <mergeCell ref="B7:D7"/>
    <mergeCell ref="AA7:AE7"/>
    <mergeCell ref="B8:D8"/>
    <mergeCell ref="E8:M8"/>
    <mergeCell ref="R8:U8"/>
    <mergeCell ref="V8:AA8"/>
    <mergeCell ref="C45:D45"/>
    <mergeCell ref="B66:D66"/>
    <mergeCell ref="E66:M66"/>
    <mergeCell ref="Q66:Z66"/>
    <mergeCell ref="B67:C121"/>
    <mergeCell ref="B122:D122"/>
    <mergeCell ref="B123:D123"/>
    <mergeCell ref="C124:M124"/>
    <mergeCell ref="AD124:AE124"/>
    <mergeCell ref="B126:M126"/>
    <mergeCell ref="Q126:U126"/>
    <mergeCell ref="B127:M127"/>
    <mergeCell ref="Q127:U129"/>
    <mergeCell ref="B128:M128"/>
    <mergeCell ref="B129:M129"/>
    <mergeCell ref="B130:M130"/>
    <mergeCell ref="Q130:U135"/>
    <mergeCell ref="B131:M131"/>
    <mergeCell ref="B132:M132"/>
    <mergeCell ref="B133:M133"/>
    <mergeCell ref="B134:M134"/>
    <mergeCell ref="B135:M135"/>
    <mergeCell ref="B136:M136"/>
    <mergeCell ref="Q136:U136"/>
    <mergeCell ref="B137:M137"/>
    <mergeCell ref="Q137:U137"/>
    <mergeCell ref="B138:M138"/>
    <mergeCell ref="Q138:U138"/>
    <mergeCell ref="B139:M139"/>
    <mergeCell ref="Q139:U139"/>
    <mergeCell ref="B140:M140"/>
    <mergeCell ref="Q140:U140"/>
    <mergeCell ref="B141:M141"/>
    <mergeCell ref="Q141:U141"/>
  </mergeCells>
  <printOptions headings="false" gridLines="false" gridLinesSet="true" horizontalCentered="false" verticalCentered="false"/>
  <pageMargins left="0.170138888888889" right="0.15" top="0.140277777777778" bottom="0.0798611111111111" header="0.511805555555555" footer="0.511805555555555"/>
  <pageSetup paperSize="1" scale="16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colBreaks count="1" manualBreakCount="1">
    <brk id="31" man="true" max="65535" min="0"/>
  </col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A11" activeCellId="0" sqref="A11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4.15"/>
    <col collapsed="false" customWidth="true" hidden="false" outlineLevel="0" max="3" min="3" style="0" width="50.87"/>
    <col collapsed="false" customWidth="true" hidden="false" outlineLevel="0" max="4" min="4" style="67" width="20.71"/>
    <col collapsed="false" customWidth="true" hidden="false" outlineLevel="0" max="5" min="5" style="67" width="15.71"/>
    <col collapsed="false" customWidth="true" hidden="false" outlineLevel="0" max="6" min="6" style="67" width="18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8.85"/>
    <col collapsed="false" customWidth="true" hidden="false" outlineLevel="0" max="11" min="10" style="67" width="15"/>
    <col collapsed="false" customWidth="true" hidden="false" outlineLevel="0" max="13" min="13" style="0" width="34.13"/>
  </cols>
  <sheetData>
    <row r="1" s="403" customFormat="true" ht="48.75" hidden="false" customHeight="true" outlineLevel="0" collapsed="false">
      <c r="A1" s="71"/>
      <c r="B1" s="71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71"/>
      <c r="B2" s="71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71"/>
      <c r="B3" s="71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71"/>
      <c r="B4" s="71"/>
      <c r="C4" s="317" t="s">
        <v>866</v>
      </c>
      <c r="D4" s="318" t="str">
        <f aca="false">DMes1!E4</f>
        <v>Ropa Doblada</v>
      </c>
      <c r="E4" s="318"/>
      <c r="F4" s="318"/>
      <c r="G4" s="319" t="str">
        <f aca="false">DMes1!AA4</f>
        <v>02/Julio/2026</v>
      </c>
      <c r="H4" s="319"/>
      <c r="I4" s="319"/>
      <c r="J4" s="319"/>
      <c r="K4" s="319"/>
      <c r="L4" s="320"/>
      <c r="M4" s="321"/>
    </row>
    <row r="5" customFormat="false" ht="64.5" hidden="false" customHeight="true" outlineLevel="0" collapsed="false">
      <c r="A5" s="323" t="s">
        <v>867</v>
      </c>
      <c r="B5" s="323" t="s">
        <v>868</v>
      </c>
      <c r="C5" s="323" t="s">
        <v>869</v>
      </c>
      <c r="D5" s="323" t="s">
        <v>870</v>
      </c>
      <c r="E5" s="323" t="s">
        <v>871</v>
      </c>
      <c r="F5" s="323" t="s">
        <v>872</v>
      </c>
      <c r="G5" s="323" t="s">
        <v>728</v>
      </c>
      <c r="H5" s="323" t="s">
        <v>873</v>
      </c>
      <c r="I5" s="323" t="s">
        <v>874</v>
      </c>
      <c r="J5" s="323" t="s">
        <v>875</v>
      </c>
      <c r="K5" s="324" t="s">
        <v>876</v>
      </c>
      <c r="L5" s="324" t="s">
        <v>877</v>
      </c>
      <c r="M5" s="323" t="s">
        <v>878</v>
      </c>
    </row>
    <row r="6" s="268" customFormat="true" ht="42.75" hidden="false" customHeight="true" outlineLevel="0" collapsed="false">
      <c r="A6" s="325" t="n">
        <v>5</v>
      </c>
      <c r="B6" s="326"/>
      <c r="C6" s="327" t="s">
        <v>827</v>
      </c>
      <c r="D6" s="328" t="n">
        <v>0.00694444444444444</v>
      </c>
      <c r="E6" s="557" t="n">
        <f aca="false">DMes1!AA65-DMes1!AA122</f>
        <v>0</v>
      </c>
      <c r="F6" s="330" t="n">
        <f aca="false">D6*E6</f>
        <v>0</v>
      </c>
      <c r="G6" s="999"/>
      <c r="H6" s="332" t="n">
        <v>0.583333333333333</v>
      </c>
      <c r="I6" s="332" t="str">
        <f aca="false">IF(E6=0,"",H$6+F6)</f>
        <v/>
      </c>
      <c r="J6" s="333"/>
      <c r="K6" s="1000"/>
      <c r="L6" s="335" t="str">
        <f aca="false">IF(E6=0,"",(K6/E6))</f>
        <v/>
      </c>
      <c r="M6" s="333"/>
    </row>
    <row r="7" s="268" customFormat="true" ht="42.75" hidden="false" customHeight="true" outlineLevel="0" collapsed="false">
      <c r="A7" s="325" t="n">
        <v>6</v>
      </c>
      <c r="B7" s="326"/>
      <c r="C7" s="327" t="s">
        <v>880</v>
      </c>
      <c r="D7" s="328" t="n">
        <v>1.00694444444444</v>
      </c>
      <c r="E7" s="557" t="n">
        <f aca="false">DMes1!Z65-DMes1!Z122</f>
        <v>0</v>
      </c>
      <c r="F7" s="330" t="n">
        <f aca="false">D7*E7</f>
        <v>0</v>
      </c>
      <c r="G7" s="999"/>
      <c r="H7" s="332"/>
      <c r="I7" s="332" t="str">
        <f aca="false">IF(E7=0,"",H$6+F7)</f>
        <v/>
      </c>
      <c r="J7" s="333"/>
      <c r="K7" s="1000"/>
      <c r="L7" s="335" t="str">
        <f aca="false">IF(E7=0,"",(K7/E7))</f>
        <v/>
      </c>
      <c r="M7" s="333"/>
    </row>
    <row r="8" s="268" customFormat="true" ht="42.75" hidden="false" customHeight="true" outlineLevel="0" collapsed="false">
      <c r="A8" s="325" t="n">
        <v>7</v>
      </c>
      <c r="B8" s="326"/>
      <c r="C8" s="558" t="s">
        <v>884</v>
      </c>
      <c r="D8" s="328" t="n">
        <v>0.00694444444444444</v>
      </c>
      <c r="E8" s="557" t="n">
        <f aca="false">DMes1!X65-DMes1!X122</f>
        <v>0</v>
      </c>
      <c r="F8" s="330" t="n">
        <f aca="false">D8*E8</f>
        <v>0</v>
      </c>
      <c r="G8" s="999"/>
      <c r="H8" s="332"/>
      <c r="I8" s="332" t="str">
        <f aca="false">IF(E8=0,"",H$6+F8)</f>
        <v/>
      </c>
      <c r="J8" s="333"/>
      <c r="K8" s="1000"/>
      <c r="L8" s="335" t="str">
        <f aca="false">IF(E8=0,"",(K8/E8))</f>
        <v/>
      </c>
      <c r="M8" s="333"/>
    </row>
    <row r="9" s="268" customFormat="true" ht="42.75" hidden="false" customHeight="true" outlineLevel="0" collapsed="false">
      <c r="A9" s="325" t="n">
        <v>8</v>
      </c>
      <c r="B9" s="326"/>
      <c r="C9" s="558" t="s">
        <v>885</v>
      </c>
      <c r="D9" s="328" t="n">
        <v>0.00694444444444444</v>
      </c>
      <c r="E9" s="557" t="n">
        <f aca="false">DMes1!V65+DMes1!V122</f>
        <v>0</v>
      </c>
      <c r="F9" s="330" t="n">
        <f aca="false">D9*E9</f>
        <v>0</v>
      </c>
      <c r="G9" s="999"/>
      <c r="H9" s="332"/>
      <c r="I9" s="332" t="str">
        <f aca="false">IF(E9=0,"",H$6+F9)</f>
        <v/>
      </c>
      <c r="J9" s="333"/>
      <c r="K9" s="1000"/>
      <c r="L9" s="335" t="str">
        <f aca="false">IF(E9=0,"",(K9/E9))</f>
        <v/>
      </c>
      <c r="M9" s="333"/>
    </row>
    <row r="10" s="268" customFormat="true" ht="42.75" hidden="false" customHeight="true" outlineLevel="0" collapsed="false">
      <c r="A10" s="325" t="n">
        <v>9</v>
      </c>
      <c r="B10" s="326"/>
      <c r="C10" s="558" t="s">
        <v>886</v>
      </c>
      <c r="D10" s="328" t="n">
        <v>0.00694444444444444</v>
      </c>
      <c r="E10" s="557" t="n">
        <f aca="false">DMes1!W65-DMes1!W122</f>
        <v>0</v>
      </c>
      <c r="F10" s="330" t="n">
        <f aca="false">D10*E10</f>
        <v>0</v>
      </c>
      <c r="G10" s="999"/>
      <c r="H10" s="332"/>
      <c r="I10" s="332" t="str">
        <f aca="false">IF(E10=0,"",H$6+F10)</f>
        <v/>
      </c>
      <c r="J10" s="333"/>
      <c r="K10" s="1000"/>
      <c r="L10" s="335" t="str">
        <f aca="false">IF(E10=0,"",(K10/E10))</f>
        <v/>
      </c>
      <c r="M10" s="333"/>
    </row>
    <row r="11" s="268" customFormat="true" ht="42.75" hidden="false" customHeight="true" outlineLevel="0" collapsed="false">
      <c r="A11" s="325" t="n">
        <v>10</v>
      </c>
      <c r="B11" s="326"/>
      <c r="C11" s="558" t="s">
        <v>829</v>
      </c>
      <c r="D11" s="328" t="n">
        <v>0.00694444444444444</v>
      </c>
      <c r="E11" s="557" t="n">
        <f aca="false">DMes1!Y65-DMes1!Y122</f>
        <v>0</v>
      </c>
      <c r="F11" s="330" t="n">
        <f aca="false">D11*E11</f>
        <v>0</v>
      </c>
      <c r="G11" s="999"/>
      <c r="H11" s="332"/>
      <c r="I11" s="332" t="str">
        <f aca="false">IF(E11=0,"",H$6+F11)</f>
        <v/>
      </c>
      <c r="J11" s="333"/>
      <c r="K11" s="1000"/>
      <c r="L11" s="335" t="str">
        <f aca="false">IF(E11=0,"",(K11/E11))</f>
        <v/>
      </c>
      <c r="M11" s="333"/>
    </row>
    <row r="12" s="268" customFormat="true" ht="42.75" hidden="false" customHeight="true" outlineLevel="0" collapsed="false">
      <c r="A12" s="325" t="n">
        <v>11</v>
      </c>
      <c r="B12" s="326"/>
      <c r="C12" s="558" t="s">
        <v>1006</v>
      </c>
      <c r="D12" s="328" t="n">
        <v>0.00694444444444444</v>
      </c>
      <c r="E12" s="557" t="n">
        <f aca="false">DMes1!AB122-DMes1!AB65</f>
        <v>0</v>
      </c>
      <c r="F12" s="330" t="n">
        <f aca="false">D12*E12</f>
        <v>0</v>
      </c>
      <c r="G12" s="999"/>
      <c r="H12" s="332"/>
      <c r="I12" s="332"/>
      <c r="J12" s="333"/>
      <c r="K12" s="1000"/>
      <c r="L12" s="335" t="str">
        <f aca="false">IF(E12=0,"",(K12/E12))</f>
        <v/>
      </c>
      <c r="M12" s="333"/>
    </row>
    <row r="13" s="268" customFormat="true" ht="42.75" hidden="false" customHeight="true" outlineLevel="0" collapsed="false">
      <c r="A13" s="325" t="n">
        <v>12</v>
      </c>
      <c r="B13" s="326" t="s">
        <v>1007</v>
      </c>
      <c r="C13" s="558" t="s">
        <v>1008</v>
      </c>
      <c r="D13" s="342" t="n">
        <v>0.0208333333333333</v>
      </c>
      <c r="E13" s="557" t="n">
        <f aca="false">DMes1!J65-DMes1!J122</f>
        <v>0</v>
      </c>
      <c r="F13" s="330" t="n">
        <f aca="false">D13*E13</f>
        <v>0</v>
      </c>
      <c r="G13" s="331"/>
      <c r="H13" s="332"/>
      <c r="I13" s="332" t="str">
        <f aca="false">IF(E13=0,"",H$6+F13)</f>
        <v/>
      </c>
      <c r="J13" s="333"/>
      <c r="K13" s="1000"/>
      <c r="L13" s="335" t="str">
        <f aca="false">IF(E13=0,"",(K13/E13))</f>
        <v/>
      </c>
      <c r="M13" s="333"/>
    </row>
    <row r="14" s="268" customFormat="true" ht="42.75" hidden="false" customHeight="true" outlineLevel="0" collapsed="false">
      <c r="A14" s="325" t="n">
        <v>13</v>
      </c>
      <c r="B14" s="326"/>
      <c r="C14" s="558" t="s">
        <v>892</v>
      </c>
      <c r="D14" s="328" t="n">
        <v>0.0208333333333333</v>
      </c>
      <c r="E14" s="329" t="n">
        <f aca="false">DMes1!L65-DMes1!L122</f>
        <v>0</v>
      </c>
      <c r="F14" s="330" t="n">
        <f aca="false">D14*E14</f>
        <v>0</v>
      </c>
      <c r="G14" s="331"/>
      <c r="H14" s="332"/>
      <c r="I14" s="332" t="str">
        <f aca="false">IF(E14=0,"",H$6+F14)</f>
        <v/>
      </c>
      <c r="J14" s="333"/>
      <c r="K14" s="1000"/>
      <c r="L14" s="335" t="str">
        <f aca="false">IF(E14=0,"",(K14/E14))</f>
        <v/>
      </c>
      <c r="M14" s="333"/>
    </row>
    <row r="15" s="268" customFormat="true" ht="42.75" hidden="false" customHeight="true" outlineLevel="0" collapsed="false">
      <c r="A15" s="325" t="n">
        <v>14</v>
      </c>
      <c r="B15" s="326"/>
      <c r="C15" s="558" t="s">
        <v>1009</v>
      </c>
      <c r="D15" s="328" t="n">
        <v>0.0208333333333333</v>
      </c>
      <c r="E15" s="329" t="n">
        <f aca="false">DMes1!H65-DMes1!H122</f>
        <v>0</v>
      </c>
      <c r="F15" s="330" t="n">
        <f aca="false">D15*E15</f>
        <v>0</v>
      </c>
      <c r="G15" s="331"/>
      <c r="H15" s="332"/>
      <c r="I15" s="332" t="str">
        <f aca="false">IF(E15=0,"",H$6+F15)</f>
        <v/>
      </c>
      <c r="J15" s="333"/>
      <c r="K15" s="1000"/>
      <c r="L15" s="335" t="str">
        <f aca="false">IF(E15=0,"",(K15/E15))</f>
        <v/>
      </c>
      <c r="M15" s="333"/>
    </row>
    <row r="16" s="268" customFormat="true" ht="42.75" hidden="false" customHeight="true" outlineLevel="0" collapsed="false">
      <c r="A16" s="325" t="n">
        <v>15</v>
      </c>
      <c r="B16" s="326"/>
      <c r="C16" s="558" t="s">
        <v>1010</v>
      </c>
      <c r="D16" s="342" t="n">
        <v>0.0833333333333333</v>
      </c>
      <c r="E16" s="557" t="n">
        <f aca="false">DMes1!I65-DMes1!I122</f>
        <v>0</v>
      </c>
      <c r="F16" s="330" t="n">
        <f aca="false">D16*E16</f>
        <v>0</v>
      </c>
      <c r="G16" s="331"/>
      <c r="H16" s="332"/>
      <c r="I16" s="332" t="str">
        <f aca="false">IF(E16=0,"",H$6+F16)</f>
        <v/>
      </c>
      <c r="J16" s="343"/>
      <c r="K16" s="1000"/>
      <c r="L16" s="335" t="str">
        <f aca="false">IF(E16=0,"",(K16/E16))</f>
        <v/>
      </c>
      <c r="M16" s="343"/>
    </row>
    <row r="17" s="268" customFormat="true" ht="42.75" hidden="false" customHeight="true" outlineLevel="0" collapsed="false">
      <c r="A17" s="325" t="n">
        <v>16</v>
      </c>
      <c r="B17" s="326"/>
      <c r="C17" s="340" t="s">
        <v>893</v>
      </c>
      <c r="D17" s="328" t="n">
        <v>0.0138888888888889</v>
      </c>
      <c r="E17" s="557" t="n">
        <f aca="false">DMes1!K65-DMes1!K122</f>
        <v>0</v>
      </c>
      <c r="F17" s="330" t="n">
        <f aca="false">D17*E17</f>
        <v>0</v>
      </c>
      <c r="G17" s="331"/>
      <c r="H17" s="332"/>
      <c r="I17" s="332"/>
      <c r="J17" s="343"/>
      <c r="K17" s="1000"/>
      <c r="L17" s="335"/>
      <c r="M17" s="343"/>
    </row>
    <row r="18" s="268" customFormat="true" ht="69.75" hidden="false" customHeight="true" outlineLevel="0" collapsed="false">
      <c r="A18" s="325" t="n">
        <v>17</v>
      </c>
      <c r="B18" s="326" t="s">
        <v>896</v>
      </c>
      <c r="C18" s="558" t="s">
        <v>897</v>
      </c>
      <c r="D18" s="328" t="n">
        <v>0.00694444444444444</v>
      </c>
      <c r="E18" s="557" t="n">
        <f aca="false">DMes1!E65-DMes1!E122</f>
        <v>0</v>
      </c>
      <c r="F18" s="330" t="n">
        <f aca="false">D18*E18</f>
        <v>0</v>
      </c>
      <c r="G18" s="331"/>
      <c r="H18" s="332"/>
      <c r="I18" s="332" t="str">
        <f aca="false">IF(E18=0,"",H$6+F18)</f>
        <v/>
      </c>
      <c r="J18" s="343"/>
      <c r="K18" s="1000"/>
      <c r="L18" s="335" t="str">
        <f aca="false">IF(E18=0,"",(K18/E18))</f>
        <v/>
      </c>
      <c r="M18" s="343"/>
    </row>
    <row r="19" s="268" customFormat="true" ht="42.75" hidden="false" customHeight="true" outlineLevel="0" collapsed="false">
      <c r="A19" s="325" t="n">
        <v>18</v>
      </c>
      <c r="B19" s="326" t="s">
        <v>109</v>
      </c>
      <c r="C19" s="558" t="s">
        <v>1011</v>
      </c>
      <c r="D19" s="342" t="n">
        <v>0.00138888888888889</v>
      </c>
      <c r="E19" s="557" t="n">
        <f aca="false">DMes1!G65-DMes1!G122</f>
        <v>0</v>
      </c>
      <c r="F19" s="330" t="n">
        <f aca="false">D19*E19</f>
        <v>0</v>
      </c>
      <c r="G19" s="331"/>
      <c r="H19" s="332"/>
      <c r="I19" s="332" t="str">
        <f aca="false">IF(E19=0,"",H$6+F19)</f>
        <v/>
      </c>
      <c r="J19" s="333"/>
      <c r="K19" s="1000"/>
      <c r="L19" s="335" t="str">
        <f aca="false">IF(E19=0,"",(K19/E19))</f>
        <v/>
      </c>
      <c r="M19" s="333"/>
    </row>
    <row r="20" s="268" customFormat="true" ht="42.75" hidden="false" customHeight="true" outlineLevel="0" collapsed="false">
      <c r="A20" s="325" t="n">
        <v>19</v>
      </c>
      <c r="B20" s="326"/>
      <c r="C20" s="341" t="s">
        <v>900</v>
      </c>
      <c r="D20" s="342" t="n">
        <v>0.00138888888888889</v>
      </c>
      <c r="E20" s="557" t="n">
        <f aca="false">DMes1!F65-DMes1!F122</f>
        <v>0</v>
      </c>
      <c r="F20" s="330" t="n">
        <f aca="false">D20*E20</f>
        <v>0</v>
      </c>
      <c r="G20" s="331"/>
      <c r="H20" s="332"/>
      <c r="I20" s="332"/>
      <c r="J20" s="333"/>
      <c r="K20" s="1000"/>
      <c r="L20" s="335"/>
      <c r="M20" s="333"/>
    </row>
    <row r="21" customFormat="false" ht="18.75" hidden="false" customHeight="true" outlineLevel="0" collapsed="false">
      <c r="E21" s="1001" t="n">
        <f aca="false">SUM(E6:E19)</f>
        <v>0</v>
      </c>
      <c r="F21" s="118"/>
      <c r="G21" s="426"/>
      <c r="H21" s="86"/>
      <c r="I21" s="86"/>
      <c r="J21" s="118"/>
      <c r="K21" s="118"/>
      <c r="L21" s="346" t="str">
        <f aca="false">IF(E21=0,"",AVERAGE(L6:L19))</f>
        <v/>
      </c>
    </row>
    <row r="22" customFormat="false" ht="23.25" hidden="false" customHeight="false" outlineLevel="0" collapsed="false">
      <c r="E22" s="118"/>
      <c r="F22" s="118"/>
      <c r="G22" s="426"/>
      <c r="H22" s="86"/>
      <c r="I22" s="86"/>
      <c r="J22" s="118"/>
      <c r="K22" s="118"/>
      <c r="L22" s="346"/>
    </row>
    <row r="23" customFormat="false" ht="23.25" hidden="false" customHeight="false" outlineLevel="0" collapsed="false">
      <c r="E23" s="118"/>
      <c r="F23" s="118"/>
      <c r="G23" s="426"/>
      <c r="H23" s="86"/>
      <c r="I23" s="86"/>
      <c r="J23" s="118"/>
      <c r="K23" s="118"/>
      <c r="L23" s="346"/>
    </row>
    <row r="24" customFormat="false" ht="39.75" hidden="false" customHeight="true" outlineLevel="0" collapsed="false">
      <c r="B24" s="348" t="s">
        <v>901</v>
      </c>
      <c r="C24" s="348"/>
      <c r="D24" s="323" t="s">
        <v>902</v>
      </c>
      <c r="E24" s="323"/>
      <c r="F24" s="323" t="s">
        <v>903</v>
      </c>
      <c r="G24" s="348" t="s">
        <v>904</v>
      </c>
      <c r="H24" s="348"/>
      <c r="I24" s="323" t="s">
        <v>905</v>
      </c>
      <c r="J24" s="323"/>
      <c r="K24" s="349"/>
    </row>
    <row r="25" customFormat="false" ht="39.75" hidden="false" customHeight="true" outlineLevel="0" collapsed="false">
      <c r="B25" s="559" t="s">
        <v>906</v>
      </c>
      <c r="C25" s="559"/>
      <c r="D25" s="1002"/>
      <c r="E25" s="1002"/>
      <c r="F25" s="559"/>
      <c r="G25" s="1003"/>
      <c r="H25" s="1004"/>
      <c r="I25" s="560"/>
      <c r="J25" s="561"/>
      <c r="K25" s="349"/>
    </row>
    <row r="26" customFormat="false" ht="39.75" hidden="false" customHeight="true" outlineLevel="0" collapsed="false">
      <c r="B26" s="559" t="s">
        <v>907</v>
      </c>
      <c r="C26" s="559"/>
      <c r="D26" s="559"/>
      <c r="E26" s="559"/>
      <c r="F26" s="560"/>
      <c r="G26" s="352"/>
      <c r="H26" s="353"/>
      <c r="I26" s="563"/>
      <c r="J26" s="563"/>
    </row>
  </sheetData>
  <mergeCells count="21">
    <mergeCell ref="A1:B4"/>
    <mergeCell ref="C1:J3"/>
    <mergeCell ref="K1:M1"/>
    <mergeCell ref="K2:M2"/>
    <mergeCell ref="K3:M3"/>
    <mergeCell ref="D4:F4"/>
    <mergeCell ref="G4:K4"/>
    <mergeCell ref="B6:B12"/>
    <mergeCell ref="H6:H19"/>
    <mergeCell ref="B13:B17"/>
    <mergeCell ref="B19:B20"/>
    <mergeCell ref="L21:L23"/>
    <mergeCell ref="B24:C24"/>
    <mergeCell ref="D24:E24"/>
    <mergeCell ref="G24:H24"/>
    <mergeCell ref="I24:J24"/>
    <mergeCell ref="B25:C25"/>
    <mergeCell ref="D25:E25"/>
    <mergeCell ref="B26:C26"/>
    <mergeCell ref="D26:E26"/>
    <mergeCell ref="I26:J26"/>
  </mergeCells>
  <printOptions headings="false" gridLines="false" gridLinesSet="true" horizontalCentered="false" verticalCentered="false"/>
  <pageMargins left="0.35" right="0.370138888888889" top="0.679861111111111" bottom="1.05" header="0.409722222222222" footer="0.790277777777778"/>
  <pageSetup paperSize="1" scale="4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pageBreakPreview" topLeftCell="B1" colorId="64" zoomScale="32" zoomScaleNormal="32" zoomScalePageLayoutView="32" workbookViewId="0">
      <selection pane="topLeft" activeCell="D6" activeCellId="0" sqref="D6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20.3"/>
    <col collapsed="false" customWidth="true" hidden="false" outlineLevel="0" max="3" min="3" style="0" width="14.43"/>
    <col collapsed="false" customWidth="true" hidden="false" outlineLevel="0" max="4" min="4" style="0" width="68.42"/>
    <col collapsed="false" customWidth="true" hidden="false" outlineLevel="0" max="5" min="5" style="67" width="40.28"/>
    <col collapsed="false" customWidth="true" hidden="false" outlineLevel="0" max="6" min="6" style="67" width="13.7"/>
    <col collapsed="false" customWidth="true" hidden="false" outlineLevel="0" max="7" min="7" style="68" width="13.7"/>
    <col collapsed="false" customWidth="true" hidden="false" outlineLevel="0" max="8" min="8" style="67" width="12.86"/>
    <col collapsed="false" customWidth="true" hidden="false" outlineLevel="0" max="9" min="9" style="67" width="10.29"/>
    <col collapsed="false" customWidth="true" hidden="false" outlineLevel="0" max="10" min="10" style="1005" width="15.57"/>
    <col collapsed="false" customWidth="true" hidden="true" outlineLevel="0" max="11" min="11" style="0" width="11.99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35.25" hidden="false" customHeight="true" outlineLevel="0" collapsed="false">
      <c r="B4" s="74" t="s">
        <v>85</v>
      </c>
      <c r="C4" s="74"/>
      <c r="D4" s="75" t="s">
        <v>712</v>
      </c>
      <c r="E4" s="76"/>
      <c r="F4" s="76"/>
      <c r="H4" s="76"/>
      <c r="I4" s="76"/>
      <c r="J4" s="77"/>
      <c r="K4" s="70"/>
    </row>
    <row r="5" customFormat="false" ht="35.25" hidden="false" customHeight="true" outlineLevel="0" collapsed="false">
      <c r="B5" s="74" t="s">
        <v>713</v>
      </c>
      <c r="C5" s="74"/>
      <c r="D5" s="870" t="n">
        <v>46205</v>
      </c>
      <c r="E5" s="74" t="s">
        <v>715</v>
      </c>
      <c r="F5" s="79" t="s">
        <v>908</v>
      </c>
      <c r="G5" s="79"/>
      <c r="H5" s="79"/>
      <c r="I5" s="79"/>
      <c r="J5" s="79"/>
      <c r="K5" s="70"/>
    </row>
    <row r="6" customFormat="false" ht="35.25" hidden="false" customHeight="true" outlineLevel="0" collapsed="false">
      <c r="B6" s="74" t="s">
        <v>717</v>
      </c>
      <c r="C6" s="74"/>
      <c r="D6" s="871" t="s">
        <v>1012</v>
      </c>
      <c r="E6" s="74" t="s">
        <v>719</v>
      </c>
      <c r="F6" s="79" t="s">
        <v>720</v>
      </c>
      <c r="G6" s="79"/>
      <c r="H6" s="79"/>
      <c r="I6" s="79"/>
      <c r="J6" s="79"/>
      <c r="K6" s="70" t="s">
        <v>35</v>
      </c>
    </row>
    <row r="7" customFormat="false" ht="35.25" hidden="false" customHeight="true" outlineLevel="0" collapsed="false">
      <c r="B7" s="74" t="s">
        <v>721</v>
      </c>
      <c r="C7" s="74"/>
      <c r="D7" s="872" t="s">
        <v>294</v>
      </c>
      <c r="E7" s="74" t="s">
        <v>723</v>
      </c>
      <c r="F7" s="79"/>
      <c r="G7" s="79"/>
      <c r="H7" s="79"/>
      <c r="I7" s="79"/>
      <c r="J7" s="79"/>
      <c r="K7" s="70" t="s">
        <v>724</v>
      </c>
    </row>
    <row r="8" customFormat="false" ht="35.25" hidden="false" customHeight="true" outlineLevel="0" collapsed="false">
      <c r="B8" s="74" t="s">
        <v>725</v>
      </c>
      <c r="C8" s="74"/>
      <c r="D8" s="873" t="n">
        <v>54673</v>
      </c>
      <c r="E8" s="74" t="s">
        <v>726</v>
      </c>
      <c r="F8" s="79" t="s">
        <v>720</v>
      </c>
      <c r="G8" s="79"/>
      <c r="H8" s="79"/>
      <c r="I8" s="79"/>
      <c r="J8" s="79"/>
      <c r="K8" s="70" t="s">
        <v>727</v>
      </c>
    </row>
    <row r="9" customFormat="false" ht="15" hidden="false" customHeight="true" outlineLevel="0" collapsed="false">
      <c r="D9" s="874"/>
      <c r="G9" s="875"/>
      <c r="H9" s="876"/>
      <c r="I9" s="876"/>
      <c r="J9" s="67"/>
      <c r="K9" s="70"/>
    </row>
    <row r="10" customFormat="false" ht="15" hidden="false" customHeight="true" outlineLevel="0" collapsed="false">
      <c r="B10" s="67"/>
      <c r="C10" s="67"/>
      <c r="D10" s="69"/>
      <c r="E10" s="69"/>
      <c r="J10" s="67"/>
      <c r="K10" s="70"/>
    </row>
    <row r="11" s="99" customFormat="true" ht="27.75" hidden="false" customHeight="true" outlineLevel="0" collapsed="false">
      <c r="B11" s="1006" t="s">
        <v>728</v>
      </c>
      <c r="C11" s="1007"/>
      <c r="D11" s="1008" t="s">
        <v>730</v>
      </c>
      <c r="E11" s="1009" t="s">
        <v>731</v>
      </c>
      <c r="F11" s="1010" t="s">
        <v>732</v>
      </c>
      <c r="G11" s="1011" t="s">
        <v>733</v>
      </c>
      <c r="H11" s="1012" t="s">
        <v>734</v>
      </c>
      <c r="I11" s="1013" t="s">
        <v>735</v>
      </c>
      <c r="J11" s="1014" t="s">
        <v>736</v>
      </c>
    </row>
    <row r="12" s="99" customFormat="true" ht="27.75" hidden="false" customHeight="true" outlineLevel="0" collapsed="false">
      <c r="B12" s="1015" t="s">
        <v>739</v>
      </c>
      <c r="C12" s="1007" t="s">
        <v>729</v>
      </c>
      <c r="D12" s="101" t="s">
        <v>740</v>
      </c>
      <c r="E12" s="1009"/>
      <c r="F12" s="1016" t="n">
        <f aca="false">'DColg1 '!B45</f>
        <v>4782</v>
      </c>
      <c r="G12" s="879" t="s">
        <v>37</v>
      </c>
      <c r="H12" s="1012"/>
      <c r="I12" s="1013"/>
      <c r="J12" s="1014"/>
    </row>
    <row r="13" s="99" customFormat="true" ht="27.75" hidden="false" customHeight="true" outlineLevel="0" collapsed="false">
      <c r="B13" s="1015" t="s">
        <v>739</v>
      </c>
      <c r="C13" s="1007"/>
      <c r="D13" s="101" t="s">
        <v>741</v>
      </c>
      <c r="E13" s="1009"/>
      <c r="F13" s="880" t="n">
        <f aca="false">'DColg1 '!C45</f>
        <v>4782</v>
      </c>
      <c r="G13" s="1017" t="n">
        <f aca="false">F13/F12</f>
        <v>1</v>
      </c>
      <c r="H13" s="1012"/>
      <c r="I13" s="1013"/>
      <c r="J13" s="1014"/>
    </row>
    <row r="14" s="99" customFormat="true" ht="27.75" hidden="false" customHeight="true" outlineLevel="0" collapsed="false">
      <c r="B14" s="1015" t="s">
        <v>739</v>
      </c>
      <c r="C14" s="1007"/>
      <c r="D14" s="882" t="s">
        <v>742</v>
      </c>
      <c r="E14" s="1009"/>
      <c r="F14" s="1016" t="n">
        <v>14</v>
      </c>
      <c r="G14" s="879" t="s">
        <v>37</v>
      </c>
      <c r="H14" s="1012"/>
      <c r="I14" s="1013"/>
      <c r="J14" s="1014"/>
    </row>
    <row r="15" s="99" customFormat="true" ht="27.75" hidden="false" customHeight="true" outlineLevel="0" collapsed="false">
      <c r="B15" s="1015" t="s">
        <v>739</v>
      </c>
      <c r="C15" s="1007"/>
      <c r="D15" s="882" t="s">
        <v>743</v>
      </c>
      <c r="E15" s="1009"/>
      <c r="F15" s="1016" t="n">
        <v>348</v>
      </c>
      <c r="G15" s="879" t="s">
        <v>37</v>
      </c>
      <c r="H15" s="1012"/>
      <c r="I15" s="1013"/>
      <c r="J15" s="1014"/>
    </row>
    <row r="16" s="99" customFormat="true" ht="27.75" hidden="false" customHeight="true" outlineLevel="0" collapsed="false">
      <c r="B16" s="1018" t="s">
        <v>739</v>
      </c>
      <c r="C16" s="1007"/>
      <c r="D16" s="1019" t="s">
        <v>931</v>
      </c>
      <c r="E16" s="1009"/>
      <c r="F16" s="1020" t="n">
        <v>7</v>
      </c>
      <c r="G16" s="1021" t="s">
        <v>37</v>
      </c>
      <c r="H16" s="1012"/>
      <c r="I16" s="1013"/>
      <c r="J16" s="1014"/>
    </row>
    <row r="17" s="268" customFormat="true" ht="65.25" hidden="false" customHeight="true" outlineLevel="0" collapsed="false">
      <c r="B17" s="1022" t="s">
        <v>750</v>
      </c>
      <c r="C17" s="1023" t="s">
        <v>114</v>
      </c>
      <c r="D17" s="1024" t="s">
        <v>932</v>
      </c>
      <c r="E17" s="1023" t="s">
        <v>752</v>
      </c>
      <c r="F17" s="1023" t="s">
        <v>747</v>
      </c>
      <c r="G17" s="886" t="str">
        <f aca="false">IF(F17="NA","",IF(F17="SI",1,0))</f>
        <v/>
      </c>
      <c r="H17" s="887" t="n">
        <v>100</v>
      </c>
      <c r="I17" s="888" t="str">
        <f aca="false">IF(G17="","",IF(G17=0,0,IF(G17&gt;0,(H17*G17))))</f>
        <v/>
      </c>
      <c r="J17" s="889" t="str">
        <f aca="false">IF(SUM(K17)=0,"-",(SUM(I17)/SUM(K17)))</f>
        <v>-</v>
      </c>
      <c r="K17" s="87" t="str">
        <f aca="false">IF(F17="NA","No aplica",H17)</f>
        <v>No aplica</v>
      </c>
    </row>
    <row r="18" s="268" customFormat="true" ht="65.25" hidden="false" customHeight="true" outlineLevel="0" collapsed="false">
      <c r="B18" s="1025" t="s">
        <v>933</v>
      </c>
      <c r="C18" s="1026" t="s">
        <v>114</v>
      </c>
      <c r="D18" s="1027" t="s">
        <v>941</v>
      </c>
      <c r="E18" s="1026" t="s">
        <v>746</v>
      </c>
      <c r="F18" s="1026" t="s">
        <v>747</v>
      </c>
      <c r="G18" s="1028" t="str">
        <f aca="false">IF(F18="NA","",IF(F18="SI",1,0))</f>
        <v/>
      </c>
      <c r="H18" s="1029" t="n">
        <v>22</v>
      </c>
      <c r="I18" s="1030" t="str">
        <f aca="false">IF(G18="","",IF(G18=0,0,IF(G18&gt;0,(H18*G18))))</f>
        <v/>
      </c>
      <c r="J18" s="1031" t="str">
        <f aca="false">IF(SUM(K18:K26)=0,"-",(SUM(I18:I26)/SUM(K18:K26)))</f>
        <v>-</v>
      </c>
      <c r="K18" s="87" t="str">
        <f aca="false">IF(F18="NA","No aplica",H18)</f>
        <v>No aplica</v>
      </c>
    </row>
    <row r="19" s="268" customFormat="true" ht="65.25" hidden="false" customHeight="true" outlineLevel="0" collapsed="false">
      <c r="B19" s="1025"/>
      <c r="C19" s="1026"/>
      <c r="D19" s="892" t="s">
        <v>1013</v>
      </c>
      <c r="E19" s="891" t="s">
        <v>1014</v>
      </c>
      <c r="F19" s="891" t="s">
        <v>747</v>
      </c>
      <c r="G19" s="893" t="str">
        <f aca="false">IF(F19="NA","",1-(F19/F14))</f>
        <v/>
      </c>
      <c r="H19" s="894" t="n">
        <v>17</v>
      </c>
      <c r="I19" s="895" t="str">
        <f aca="false">IF(G19="","",IF(G19=0,0,IF(G19&gt;0,(H19*G19))))</f>
        <v/>
      </c>
      <c r="J19" s="1031"/>
      <c r="K19" s="87" t="str">
        <f aca="false">IF(F19="NA","No aplica",H19)</f>
        <v>No aplica</v>
      </c>
    </row>
    <row r="20" s="268" customFormat="true" ht="65.25" hidden="false" customHeight="true" outlineLevel="0" collapsed="false">
      <c r="B20" s="1025"/>
      <c r="C20" s="1026"/>
      <c r="D20" s="892" t="s">
        <v>1015</v>
      </c>
      <c r="E20" s="891" t="s">
        <v>935</v>
      </c>
      <c r="F20" s="891" t="s">
        <v>747</v>
      </c>
      <c r="G20" s="896" t="str">
        <f aca="false">IF(F20="NA","",IF(F20&lt;11,1-(F20*10/100),IF(F20&gt;10,0)))</f>
        <v/>
      </c>
      <c r="H20" s="894" t="n">
        <v>13</v>
      </c>
      <c r="I20" s="895" t="str">
        <f aca="false">IF(G20="","",IF(G20=0,0,IF(G20&gt;0,(H20*G20))))</f>
        <v/>
      </c>
      <c r="J20" s="1031"/>
      <c r="K20" s="87" t="str">
        <f aca="false">IF(F20="NA","No aplica",H20)</f>
        <v>No aplica</v>
      </c>
    </row>
    <row r="21" s="268" customFormat="true" ht="65.25" hidden="false" customHeight="true" outlineLevel="0" collapsed="false">
      <c r="B21" s="1025"/>
      <c r="C21" s="1026"/>
      <c r="D21" s="892" t="s">
        <v>937</v>
      </c>
      <c r="E21" s="891" t="s">
        <v>935</v>
      </c>
      <c r="F21" s="891" t="s">
        <v>747</v>
      </c>
      <c r="G21" s="896" t="str">
        <f aca="false">IF(F21="NA","",IF(F21&lt;11,1-(F21*10/100),IF(F21&gt;10,0)))</f>
        <v/>
      </c>
      <c r="H21" s="894" t="n">
        <v>15</v>
      </c>
      <c r="I21" s="895" t="str">
        <f aca="false">IF(G21="","",IF(G21=0,0,IF(G21&gt;0,(H21*G21))))</f>
        <v/>
      </c>
      <c r="J21" s="1031"/>
      <c r="K21" s="87" t="str">
        <f aca="false">IF(F21="NA","No aplica",H21)</f>
        <v>No aplica</v>
      </c>
    </row>
    <row r="22" s="268" customFormat="true" ht="65.25" hidden="false" customHeight="true" outlineLevel="0" collapsed="false">
      <c r="B22" s="1025"/>
      <c r="C22" s="1026"/>
      <c r="D22" s="892" t="s">
        <v>1016</v>
      </c>
      <c r="E22" s="891" t="s">
        <v>746</v>
      </c>
      <c r="F22" s="891" t="s">
        <v>747</v>
      </c>
      <c r="G22" s="896" t="str">
        <f aca="false">IF(F22="NA","",IF(F22="SI",1,0))</f>
        <v/>
      </c>
      <c r="H22" s="894" t="n">
        <v>11</v>
      </c>
      <c r="I22" s="895" t="str">
        <f aca="false">IF(G22="","",IF(G22=0,0,IF(G22&gt;0,(H22*G22))))</f>
        <v/>
      </c>
      <c r="J22" s="1031"/>
      <c r="K22" s="87" t="str">
        <f aca="false">IF(F22="NA","No aplica",H22)</f>
        <v>No aplica</v>
      </c>
    </row>
    <row r="23" s="268" customFormat="true" ht="65.25" hidden="false" customHeight="true" outlineLevel="0" collapsed="false">
      <c r="B23" s="1025"/>
      <c r="C23" s="1026"/>
      <c r="D23" s="891" t="s">
        <v>1017</v>
      </c>
      <c r="E23" s="891" t="s">
        <v>746</v>
      </c>
      <c r="F23" s="891" t="s">
        <v>747</v>
      </c>
      <c r="G23" s="896" t="str">
        <f aca="false">IF(F23="NA","",IF(F23="Si",1,0))</f>
        <v/>
      </c>
      <c r="H23" s="894" t="n">
        <v>7</v>
      </c>
      <c r="I23" s="895" t="str">
        <f aca="false">IF(G23="","",IF(G23=0,0,IF(G23&gt;0,(H23*G23))))</f>
        <v/>
      </c>
      <c r="J23" s="1031"/>
      <c r="K23" s="1032" t="str">
        <f aca="false">IF(F23="NA","No aplica",H23)</f>
        <v>No aplica</v>
      </c>
    </row>
    <row r="24" s="268" customFormat="true" ht="65.25" hidden="false" customHeight="true" outlineLevel="0" collapsed="false">
      <c r="B24" s="1025"/>
      <c r="C24" s="1026"/>
      <c r="D24" s="891"/>
      <c r="E24" s="891"/>
      <c r="F24" s="891"/>
      <c r="G24" s="896"/>
      <c r="H24" s="894"/>
      <c r="I24" s="895"/>
      <c r="J24" s="1031"/>
      <c r="K24" s="1032"/>
    </row>
    <row r="25" s="268" customFormat="true" ht="65.25" hidden="false" customHeight="true" outlineLevel="0" collapsed="false">
      <c r="B25" s="1025"/>
      <c r="C25" s="1026"/>
      <c r="D25" s="892" t="s">
        <v>1018</v>
      </c>
      <c r="E25" s="891" t="s">
        <v>746</v>
      </c>
      <c r="F25" s="891" t="s">
        <v>747</v>
      </c>
      <c r="G25" s="896" t="str">
        <f aca="false">IF(F25="NA","",IF(F25="Si",1,0))</f>
        <v/>
      </c>
      <c r="H25" s="894" t="n">
        <v>7</v>
      </c>
      <c r="I25" s="895" t="str">
        <f aca="false">IF(G25="","",IF(G25=0,0,IF(G25&gt;0,(H25*G25))))</f>
        <v/>
      </c>
      <c r="J25" s="1031"/>
      <c r="K25" s="87" t="str">
        <f aca="false">IF(F25="NA","No aplica",H25)</f>
        <v>No aplica</v>
      </c>
    </row>
    <row r="26" s="268" customFormat="true" ht="65.25" hidden="false" customHeight="true" outlineLevel="0" collapsed="false">
      <c r="B26" s="1025"/>
      <c r="C26" s="1026"/>
      <c r="D26" s="892" t="s">
        <v>1019</v>
      </c>
      <c r="E26" s="891" t="s">
        <v>746</v>
      </c>
      <c r="F26" s="891" t="s">
        <v>747</v>
      </c>
      <c r="G26" s="896" t="str">
        <f aca="false">IF(F26="NA","",IF(F26="Si",1,0))</f>
        <v/>
      </c>
      <c r="H26" s="894" t="n">
        <v>8</v>
      </c>
      <c r="I26" s="895" t="str">
        <f aca="false">IF(G26="","",IF(G26=0,0,IF(G26&gt;0,(H26*G26))))</f>
        <v/>
      </c>
      <c r="J26" s="1031"/>
      <c r="K26" s="87" t="str">
        <f aca="false">IF(F26="NA","No aplica",H26)</f>
        <v>No aplica</v>
      </c>
    </row>
    <row r="27" s="268" customFormat="true" ht="65.25" hidden="false" customHeight="true" outlineLevel="0" collapsed="false">
      <c r="B27" s="1022" t="s">
        <v>793</v>
      </c>
      <c r="C27" s="1023" t="s">
        <v>779</v>
      </c>
      <c r="D27" s="1033" t="s">
        <v>780</v>
      </c>
      <c r="E27" s="1034" t="s">
        <v>746</v>
      </c>
      <c r="F27" s="1035" t="s">
        <v>747</v>
      </c>
      <c r="G27" s="1028" t="str">
        <f aca="false">IF(F27="NA","",IF(F27="SI",1,0))</f>
        <v/>
      </c>
      <c r="H27" s="1036" t="n">
        <v>30</v>
      </c>
      <c r="I27" s="1037" t="str">
        <f aca="false">IF(G27="","",IF(G27=0,0,IF(G27&gt;0,(H27*G27))))</f>
        <v/>
      </c>
      <c r="J27" s="1038" t="str">
        <f aca="false">IF(SUM(K27:K28)=0,"-",(SUM(I27:I28)/SUM(K27:K28)))</f>
        <v>-</v>
      </c>
      <c r="K27" s="87" t="str">
        <f aca="false">IF(F27="NA","No aplica",H27)</f>
        <v>No aplica</v>
      </c>
    </row>
    <row r="28" s="268" customFormat="true" ht="65.25" hidden="false" customHeight="true" outlineLevel="0" collapsed="false">
      <c r="B28" s="1022"/>
      <c r="C28" s="1023"/>
      <c r="D28" s="884" t="s">
        <v>781</v>
      </c>
      <c r="E28" s="885" t="s">
        <v>746</v>
      </c>
      <c r="F28" s="885" t="s">
        <v>747</v>
      </c>
      <c r="G28" s="896" t="str">
        <f aca="false">IF(F28="NA","",IF(F28="SI",1,0))</f>
        <v/>
      </c>
      <c r="H28" s="897" t="n">
        <v>30</v>
      </c>
      <c r="I28" s="898" t="str">
        <f aca="false">IF(G28="","",IF(G28=0,0,IF(G28&gt;0,(H28*G28))))</f>
        <v/>
      </c>
      <c r="J28" s="1038"/>
      <c r="K28" s="87" t="str">
        <f aca="false">IF(F28="NA","No aplica",H28)</f>
        <v>No aplica</v>
      </c>
    </row>
    <row r="29" s="268" customFormat="true" ht="65.25" hidden="false" customHeight="true" outlineLevel="0" collapsed="false">
      <c r="B29" s="1039" t="s">
        <v>783</v>
      </c>
      <c r="C29" s="1040" t="s">
        <v>114</v>
      </c>
      <c r="D29" s="1041" t="s">
        <v>943</v>
      </c>
      <c r="E29" s="1040" t="s">
        <v>746</v>
      </c>
      <c r="F29" s="1040" t="s">
        <v>747</v>
      </c>
      <c r="G29" s="1042" t="str">
        <f aca="false">IF(F29="NA","",IF(F29="SI",1,0))</f>
        <v/>
      </c>
      <c r="H29" s="1043" t="n">
        <v>100</v>
      </c>
      <c r="I29" s="1044" t="str">
        <f aca="false">IF(G29="","",IF(G29=0,0,IF(G29&gt;0,(H29*G29))))</f>
        <v/>
      </c>
      <c r="J29" s="889" t="str">
        <f aca="false">IF(SUM(K29)=0,"-",(SUM(I29)/SUM(K29)))</f>
        <v>-</v>
      </c>
      <c r="K29" s="87" t="str">
        <f aca="false">IF(F29="NA","No aplica",H29)</f>
        <v>No aplica</v>
      </c>
    </row>
    <row r="30" s="268" customFormat="true" ht="65.25" hidden="false" customHeight="true" outlineLevel="0" collapsed="false">
      <c r="B30" s="1045" t="s">
        <v>788</v>
      </c>
      <c r="C30" s="1046" t="s">
        <v>114</v>
      </c>
      <c r="D30" s="1047" t="s">
        <v>944</v>
      </c>
      <c r="E30" s="1048" t="s">
        <v>945</v>
      </c>
      <c r="F30" s="1049" t="s">
        <v>747</v>
      </c>
      <c r="G30" s="1050" t="str">
        <f aca="false">IF(F30="Na","",F30)</f>
        <v/>
      </c>
      <c r="H30" s="1048" t="n">
        <v>50</v>
      </c>
      <c r="I30" s="1051" t="str">
        <f aca="false">IF(G30="","",IF(G30=0,0,IF(G30&gt;0,(H30*G30))))</f>
        <v/>
      </c>
      <c r="J30" s="1052" t="str">
        <f aca="false">IF(SUM(K30:K31)=0,"-",SUM(I30:I31)/SUM(K30:K31))</f>
        <v>-</v>
      </c>
      <c r="K30" s="87" t="str">
        <f aca="false">IF(F30="NA","No aplica",H30)</f>
        <v>No aplica</v>
      </c>
    </row>
    <row r="31" s="268" customFormat="true" ht="65.25" hidden="false" customHeight="true" outlineLevel="0" collapsed="false">
      <c r="A31" s="268" t="n">
        <v>16</v>
      </c>
      <c r="B31" s="1045"/>
      <c r="C31" s="1046"/>
      <c r="D31" s="1053" t="s">
        <v>946</v>
      </c>
      <c r="E31" s="1054" t="s">
        <v>947</v>
      </c>
      <c r="F31" s="1055" t="s">
        <v>747</v>
      </c>
      <c r="G31" s="1050" t="str">
        <f aca="false">IF(F31="Na","",F31)</f>
        <v/>
      </c>
      <c r="H31" s="1054" t="n">
        <v>50</v>
      </c>
      <c r="I31" s="1056" t="str">
        <f aca="false">IF(G31="","",IF(G31=0,0,IF(G31&gt;0,(H31*G31))))</f>
        <v/>
      </c>
      <c r="J31" s="1052"/>
      <c r="K31" s="87" t="str">
        <f aca="false">IF(F31="NA","No aplica",H31)</f>
        <v>No aplica</v>
      </c>
    </row>
    <row r="32" customFormat="false" ht="15" hidden="false" customHeight="false" outlineLevel="0" collapsed="false">
      <c r="F32" s="67" t="s">
        <v>50</v>
      </c>
      <c r="H32" s="724"/>
      <c r="I32" s="724"/>
    </row>
    <row r="33" customFormat="false" ht="32.25" hidden="false" customHeight="true" outlineLevel="0" collapsed="false">
      <c r="E33" s="900" t="str">
        <f aca="false">D6</f>
        <v>Ropa Colgada</v>
      </c>
      <c r="F33" s="900"/>
      <c r="G33" s="900"/>
      <c r="H33" s="726"/>
    </row>
    <row r="34" customFormat="false" ht="21" hidden="false" customHeight="true" outlineLevel="0" collapsed="false">
      <c r="E34" s="901" t="s">
        <v>750</v>
      </c>
      <c r="F34" s="1057" t="str">
        <f aca="false">J17</f>
        <v>-</v>
      </c>
      <c r="G34" s="1057"/>
    </row>
    <row r="35" customFormat="false" ht="21" hidden="false" customHeight="true" outlineLevel="0" collapsed="false">
      <c r="E35" s="1058" t="s">
        <v>933</v>
      </c>
      <c r="F35" s="1059" t="str">
        <f aca="false">J18</f>
        <v>-</v>
      </c>
      <c r="G35" s="1059"/>
    </row>
    <row r="36" customFormat="false" ht="21" hidden="false" customHeight="true" outlineLevel="0" collapsed="false">
      <c r="E36" s="901" t="s">
        <v>793</v>
      </c>
      <c r="F36" s="1057" t="str">
        <f aca="false">J27</f>
        <v>-</v>
      </c>
      <c r="G36" s="1057"/>
    </row>
    <row r="37" customFormat="false" ht="21" hidden="false" customHeight="true" outlineLevel="0" collapsed="false">
      <c r="E37" s="903" t="s">
        <v>783</v>
      </c>
      <c r="F37" s="1059" t="str">
        <f aca="false">J29</f>
        <v>-</v>
      </c>
      <c r="G37" s="1059"/>
    </row>
    <row r="38" customFormat="false" ht="21" hidden="false" customHeight="true" outlineLevel="0" collapsed="false">
      <c r="E38" s="901" t="s">
        <v>788</v>
      </c>
      <c r="F38" s="1057" t="str">
        <f aca="false">J30</f>
        <v>-</v>
      </c>
      <c r="G38" s="1057"/>
      <c r="H38" s="1005"/>
    </row>
    <row r="39" customFormat="false" ht="26.25" hidden="false" customHeight="true" outlineLevel="0" collapsed="false">
      <c r="E39" s="906" t="s">
        <v>853</v>
      </c>
      <c r="F39" s="289" t="str">
        <f aca="false">IF(COUNT(F34:F38)&gt;0,AVERAGE(F34:F38),"-")</f>
        <v>-</v>
      </c>
      <c r="G39" s="289"/>
      <c r="H39" s="1005"/>
    </row>
  </sheetData>
  <mergeCells count="42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6"/>
    <mergeCell ref="E11:E16"/>
    <mergeCell ref="H11:H16"/>
    <mergeCell ref="I11:I16"/>
    <mergeCell ref="J11:J16"/>
    <mergeCell ref="B18:B26"/>
    <mergeCell ref="C18:C26"/>
    <mergeCell ref="J18:J26"/>
    <mergeCell ref="D23:D24"/>
    <mergeCell ref="E23:E24"/>
    <mergeCell ref="F23:F24"/>
    <mergeCell ref="G23:G24"/>
    <mergeCell ref="H23:H24"/>
    <mergeCell ref="I23:I24"/>
    <mergeCell ref="K23:K24"/>
    <mergeCell ref="B27:B28"/>
    <mergeCell ref="C27:C28"/>
    <mergeCell ref="J27:J28"/>
    <mergeCell ref="B30:B31"/>
    <mergeCell ref="C30:C31"/>
    <mergeCell ref="J30:J31"/>
    <mergeCell ref="E33:G33"/>
    <mergeCell ref="F34:G34"/>
    <mergeCell ref="F35:G35"/>
    <mergeCell ref="F36:G36"/>
    <mergeCell ref="F37:G37"/>
    <mergeCell ref="F38:G38"/>
    <mergeCell ref="F39:G39"/>
  </mergeCells>
  <conditionalFormatting sqref="G17:G23 G25:G31 J17:J31">
    <cfRule type="cellIs" priority="2" operator="greaterThan" aboveAverage="0" equalAverage="0" bottom="0" percent="0" rank="0" text="" dxfId="114">
      <formula>0.949</formula>
    </cfRule>
    <cfRule type="cellIs" priority="3" operator="between" aboveAverage="0" equalAverage="0" bottom="0" percent="0" rank="0" text="" dxfId="115">
      <formula>0.949</formula>
      <formula>0.9</formula>
    </cfRule>
    <cfRule type="cellIs" priority="4" operator="lessThan" aboveAverage="0" equalAverage="0" bottom="0" percent="0" rank="0" text="" dxfId="116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44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AMJ109"/>
  <sheetViews>
    <sheetView showFormulas="false" showGridLines="false" showRowColHeaders="true" showZeros="true" rightToLeft="false" tabSelected="false" showOutlineSymbols="true" defaultGridColor="true" view="pageBreakPreview" topLeftCell="B4" colorId="64" zoomScale="32" zoomScaleNormal="32" zoomScalePageLayoutView="32" workbookViewId="0">
      <selection pane="topLeft" activeCell="C16" activeCellId="0" sqref="C16"/>
    </sheetView>
  </sheetViews>
  <sheetFormatPr defaultColWidth="11.82421875" defaultRowHeight="15" zeroHeight="false" outlineLevelRow="0" outlineLevelCol="0"/>
  <cols>
    <col collapsed="false" customWidth="true" hidden="false" outlineLevel="0" max="1" min="1" style="187" width="48.15"/>
    <col collapsed="false" customWidth="true" hidden="false" outlineLevel="0" max="2" min="2" style="187" width="17.71"/>
    <col collapsed="false" customWidth="true" hidden="false" outlineLevel="0" max="3" min="3" style="187" width="29.86"/>
    <col collapsed="false" customWidth="true" hidden="false" outlineLevel="0" max="4" min="4" style="187" width="14.57"/>
    <col collapsed="false" customWidth="true" hidden="false" outlineLevel="0" max="6" min="5" style="187" width="11.71"/>
    <col collapsed="false" customWidth="true" hidden="false" outlineLevel="0" max="7" min="7" style="187" width="14.28"/>
    <col collapsed="false" customWidth="true" hidden="false" outlineLevel="0" max="8" min="8" style="187" width="13.86"/>
    <col collapsed="false" customWidth="true" hidden="false" outlineLevel="0" max="9" min="9" style="187" width="14.28"/>
    <col collapsed="false" customWidth="true" hidden="false" outlineLevel="0" max="16" min="10" style="187" width="11.71"/>
    <col collapsed="false" customWidth="true" hidden="false" outlineLevel="0" max="17" min="17" style="187" width="26.85"/>
    <col collapsed="false" customWidth="true" hidden="false" outlineLevel="0" max="18" min="18" style="187" width="17"/>
    <col collapsed="false" customWidth="true" hidden="false" outlineLevel="0" max="19" min="19" style="187" width="13.43"/>
    <col collapsed="false" customWidth="true" hidden="false" outlineLevel="0" max="20" min="20" style="187" width="15.57"/>
    <col collapsed="false" customWidth="true" hidden="false" outlineLevel="0" max="22" min="21" style="187" width="13.43"/>
    <col collapsed="false" customWidth="true" hidden="false" outlineLevel="0" max="23" min="23" style="187" width="18.58"/>
    <col collapsed="false" customWidth="true" hidden="false" outlineLevel="0" max="26" min="24" style="187" width="13.43"/>
    <col collapsed="false" customWidth="true" hidden="false" outlineLevel="0" max="27" min="27" style="187" width="16.87"/>
    <col collapsed="false" customWidth="true" hidden="false" outlineLevel="0" max="28" min="28" style="187" width="17.4"/>
    <col collapsed="false" customWidth="true" hidden="false" outlineLevel="0" max="29" min="29" style="187" width="56.77"/>
    <col collapsed="false" customWidth="true" hidden="false" outlineLevel="0" max="30" min="30" style="187" width="18.12"/>
    <col collapsed="false" customWidth="true" hidden="false" outlineLevel="0" max="242" min="31" style="187" width="11.3"/>
    <col collapsed="false" customWidth="true" hidden="false" outlineLevel="0" max="1025" min="1016" style="0" width="9"/>
  </cols>
  <sheetData>
    <row r="1" s="190" customFormat="true" ht="51.75" hidden="false" customHeight="true" outlineLevel="0" collapsed="false">
      <c r="A1" s="71"/>
      <c r="B1" s="71"/>
      <c r="C1" s="71"/>
      <c r="D1" s="907" t="s">
        <v>1020</v>
      </c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1060" t="s">
        <v>1021</v>
      </c>
      <c r="AD1" s="1060"/>
      <c r="AE1" s="365"/>
      <c r="AF1" s="365"/>
      <c r="AG1" s="365"/>
      <c r="AH1" s="365"/>
    </row>
    <row r="2" s="190" customFormat="true" ht="51.75" hidden="false" customHeight="true" outlineLevel="0" collapsed="false">
      <c r="A2" s="71"/>
      <c r="B2" s="71"/>
      <c r="C2" s="71"/>
      <c r="D2" s="907"/>
      <c r="E2" s="907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  <c r="S2" s="907"/>
      <c r="T2" s="907"/>
      <c r="U2" s="907"/>
      <c r="V2" s="907"/>
      <c r="W2" s="907"/>
      <c r="X2" s="907"/>
      <c r="Y2" s="907"/>
      <c r="Z2" s="907"/>
      <c r="AA2" s="907"/>
      <c r="AB2" s="907"/>
      <c r="AC2" s="1060" t="s">
        <v>2</v>
      </c>
      <c r="AD2" s="1060"/>
      <c r="AE2" s="365"/>
      <c r="AF2" s="365"/>
      <c r="AG2" s="365"/>
      <c r="AH2" s="365"/>
    </row>
    <row r="3" s="190" customFormat="true" ht="54" hidden="false" customHeight="true" outlineLevel="0" collapsed="false">
      <c r="A3" s="71"/>
      <c r="B3" s="71"/>
      <c r="C3" s="71"/>
      <c r="D3" s="907"/>
      <c r="E3" s="907"/>
      <c r="F3" s="907"/>
      <c r="G3" s="907"/>
      <c r="H3" s="907"/>
      <c r="I3" s="907"/>
      <c r="J3" s="907"/>
      <c r="K3" s="907"/>
      <c r="L3" s="907"/>
      <c r="M3" s="907"/>
      <c r="N3" s="907"/>
      <c r="O3" s="907"/>
      <c r="P3" s="907"/>
      <c r="Q3" s="907"/>
      <c r="R3" s="907"/>
      <c r="S3" s="907"/>
      <c r="T3" s="907"/>
      <c r="U3" s="907"/>
      <c r="V3" s="907"/>
      <c r="W3" s="907"/>
      <c r="X3" s="907"/>
      <c r="Y3" s="907"/>
      <c r="Z3" s="907"/>
      <c r="AA3" s="907"/>
      <c r="AB3" s="907"/>
      <c r="AC3" s="1060" t="s">
        <v>5</v>
      </c>
      <c r="AD3" s="1060"/>
      <c r="AE3" s="365"/>
      <c r="AF3" s="365"/>
      <c r="AG3" s="365"/>
      <c r="AH3" s="365"/>
    </row>
    <row r="4" customFormat="false" ht="24" hidden="false" customHeight="true" outlineLevel="0" collapsed="false">
      <c r="C4" s="1061" t="s">
        <v>797</v>
      </c>
      <c r="D4" s="1062" t="str">
        <f aca="false">'Colg1 '!D6</f>
        <v>Ropa Colgada</v>
      </c>
      <c r="E4" s="1062"/>
      <c r="F4" s="1062"/>
      <c r="Q4" s="194" t="s">
        <v>798</v>
      </c>
      <c r="R4" s="194"/>
      <c r="S4" s="204"/>
      <c r="T4" s="204"/>
      <c r="U4" s="1063" t="n">
        <v>405</v>
      </c>
      <c r="V4" s="1063"/>
      <c r="AA4" s="1064" t="s">
        <v>713</v>
      </c>
      <c r="AB4" s="1064"/>
      <c r="AC4" s="200"/>
      <c r="AD4" s="200"/>
      <c r="AE4" s="365"/>
      <c r="AF4" s="365"/>
      <c r="AG4" s="365"/>
      <c r="AH4" s="365"/>
    </row>
    <row r="5" customFormat="false" ht="24" hidden="false" customHeight="true" outlineLevel="0" collapsed="false">
      <c r="C5" s="1061" t="s">
        <v>799</v>
      </c>
      <c r="D5" s="1065" t="str">
        <f aca="false">'Colg1 '!D7</f>
        <v>Ruiz Medina Mirna</v>
      </c>
      <c r="E5" s="1065"/>
      <c r="F5" s="1065"/>
      <c r="Q5" s="194" t="s">
        <v>800</v>
      </c>
      <c r="R5" s="194"/>
      <c r="S5" s="204"/>
      <c r="T5" s="204"/>
      <c r="U5" s="1066" t="n">
        <f aca="false">'Colg1 '!F15</f>
        <v>348</v>
      </c>
      <c r="V5" s="1066"/>
      <c r="X5" s="193"/>
      <c r="Y5" s="193"/>
      <c r="Z5" s="193"/>
      <c r="AA5" s="193"/>
      <c r="AE5" s="365"/>
      <c r="AF5" s="365"/>
      <c r="AG5" s="365"/>
      <c r="AH5" s="365"/>
    </row>
    <row r="6" s="204" customFormat="true" ht="40.5" hidden="false" customHeight="true" outlineLevel="0" collapsed="false">
      <c r="D6" s="195"/>
      <c r="E6" s="195"/>
      <c r="Q6" s="564" t="s">
        <v>801</v>
      </c>
      <c r="R6" s="564"/>
      <c r="U6" s="1066" t="n">
        <f aca="false">$B45</f>
        <v>4782</v>
      </c>
      <c r="V6" s="1066"/>
      <c r="AD6" s="1067"/>
      <c r="AE6" s="365"/>
      <c r="AF6" s="365"/>
      <c r="AG6" s="365"/>
      <c r="AH6" s="365"/>
    </row>
    <row r="7" customFormat="false" ht="21.75" hidden="false" customHeight="true" outlineLevel="0" collapsed="false">
      <c r="D7" s="570" t="s">
        <v>1022</v>
      </c>
      <c r="E7" s="570"/>
      <c r="F7" s="570"/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1068"/>
      <c r="S7" s="1069"/>
      <c r="T7" s="1069"/>
      <c r="U7" s="1069"/>
      <c r="V7" s="1069"/>
      <c r="W7" s="1069"/>
      <c r="X7" s="1069"/>
      <c r="Y7" s="1069"/>
      <c r="Z7" s="1069"/>
      <c r="AA7" s="1069"/>
      <c r="AB7" s="1069"/>
      <c r="AC7" s="1069"/>
      <c r="AD7" s="1067"/>
      <c r="AE7" s="365"/>
      <c r="AF7" s="365"/>
      <c r="AG7" s="365"/>
      <c r="AH7" s="365"/>
    </row>
    <row r="8" s="291" customFormat="true" ht="103.5" hidden="false" customHeight="true" outlineLevel="0" collapsed="false">
      <c r="A8" s="1070" t="s">
        <v>1023</v>
      </c>
      <c r="B8" s="1070" t="s">
        <v>804</v>
      </c>
      <c r="C8" s="1071" t="s">
        <v>805</v>
      </c>
      <c r="D8" s="213" t="s">
        <v>1024</v>
      </c>
      <c r="E8" s="213" t="s">
        <v>806</v>
      </c>
      <c r="F8" s="213" t="s">
        <v>808</v>
      </c>
      <c r="G8" s="213" t="s">
        <v>810</v>
      </c>
      <c r="H8" s="213" t="s">
        <v>956</v>
      </c>
      <c r="I8" s="213" t="s">
        <v>811</v>
      </c>
      <c r="J8" s="213" t="s">
        <v>958</v>
      </c>
      <c r="K8" s="213" t="s">
        <v>813</v>
      </c>
      <c r="L8" s="213" t="s">
        <v>815</v>
      </c>
      <c r="M8" s="213" t="s">
        <v>1025</v>
      </c>
      <c r="N8" s="213" t="s">
        <v>816</v>
      </c>
      <c r="O8" s="213" t="s">
        <v>817</v>
      </c>
      <c r="P8" s="213" t="s">
        <v>818</v>
      </c>
      <c r="Q8" s="1072" t="s">
        <v>819</v>
      </c>
      <c r="R8" s="1070" t="s">
        <v>822</v>
      </c>
      <c r="S8" s="1070" t="s">
        <v>92</v>
      </c>
      <c r="T8" s="1070" t="s">
        <v>961</v>
      </c>
      <c r="U8" s="1070" t="s">
        <v>823</v>
      </c>
      <c r="V8" s="1070" t="s">
        <v>827</v>
      </c>
      <c r="W8" s="1070" t="s">
        <v>828</v>
      </c>
      <c r="X8" s="1070" t="s">
        <v>829</v>
      </c>
      <c r="Y8" s="1070" t="s">
        <v>830</v>
      </c>
      <c r="Z8" s="1070" t="s">
        <v>831</v>
      </c>
      <c r="AA8" s="1070" t="s">
        <v>1026</v>
      </c>
      <c r="AB8" s="1070" t="s">
        <v>833</v>
      </c>
      <c r="AC8" s="1070" t="s">
        <v>834</v>
      </c>
      <c r="AD8" s="1067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Q8" s="255"/>
      <c r="CR8" s="255"/>
      <c r="CS8" s="255"/>
      <c r="CT8" s="255"/>
      <c r="CU8" s="255"/>
      <c r="CV8" s="255"/>
      <c r="CW8" s="255"/>
      <c r="CX8" s="255"/>
      <c r="CY8" s="255"/>
      <c r="CZ8" s="255"/>
      <c r="DA8" s="255"/>
      <c r="DB8" s="255"/>
      <c r="DC8" s="255"/>
      <c r="DD8" s="255"/>
      <c r="DE8" s="255"/>
      <c r="DF8" s="255"/>
      <c r="DG8" s="255"/>
      <c r="DH8" s="255"/>
      <c r="DI8" s="255"/>
      <c r="DJ8" s="255"/>
      <c r="DK8" s="255"/>
      <c r="DL8" s="255"/>
      <c r="DM8" s="255"/>
      <c r="DN8" s="255"/>
      <c r="DO8" s="255"/>
      <c r="DP8" s="255"/>
      <c r="DQ8" s="255"/>
      <c r="DR8" s="255"/>
      <c r="DS8" s="255"/>
      <c r="DT8" s="255"/>
      <c r="DU8" s="255"/>
      <c r="DV8" s="255"/>
      <c r="DW8" s="255"/>
      <c r="DX8" s="255"/>
      <c r="DY8" s="255"/>
      <c r="DZ8" s="255"/>
      <c r="EA8" s="255"/>
      <c r="EB8" s="255"/>
      <c r="EC8" s="255"/>
      <c r="ED8" s="255"/>
      <c r="EE8" s="255"/>
      <c r="EF8" s="255"/>
      <c r="EG8" s="255"/>
      <c r="EH8" s="255"/>
      <c r="EI8" s="255"/>
      <c r="EJ8" s="255"/>
      <c r="EK8" s="255"/>
      <c r="EL8" s="255"/>
      <c r="EM8" s="255"/>
      <c r="EN8" s="255"/>
      <c r="EO8" s="255"/>
      <c r="EP8" s="255"/>
      <c r="EQ8" s="255"/>
      <c r="ER8" s="255"/>
      <c r="ES8" s="255"/>
      <c r="ET8" s="255"/>
      <c r="EU8" s="255"/>
      <c r="EV8" s="255"/>
      <c r="EW8" s="255"/>
      <c r="EX8" s="255"/>
      <c r="EY8" s="255"/>
      <c r="EZ8" s="255"/>
      <c r="FA8" s="255"/>
      <c r="FB8" s="255"/>
      <c r="FC8" s="255"/>
      <c r="FD8" s="255"/>
      <c r="FE8" s="255"/>
      <c r="FF8" s="255"/>
      <c r="FG8" s="255"/>
      <c r="FH8" s="255"/>
      <c r="FI8" s="255"/>
      <c r="FJ8" s="255"/>
      <c r="FK8" s="255"/>
      <c r="FL8" s="255"/>
      <c r="FM8" s="255"/>
      <c r="FN8" s="255"/>
      <c r="FO8" s="255"/>
      <c r="FP8" s="255"/>
      <c r="FQ8" s="255"/>
      <c r="FR8" s="255"/>
      <c r="FS8" s="255"/>
      <c r="FT8" s="255"/>
      <c r="FU8" s="255"/>
      <c r="FV8" s="255"/>
      <c r="FW8" s="255"/>
      <c r="FX8" s="255"/>
      <c r="FY8" s="255"/>
      <c r="FZ8" s="255"/>
      <c r="GA8" s="255"/>
      <c r="GB8" s="255"/>
      <c r="GC8" s="255"/>
      <c r="GD8" s="255"/>
      <c r="GE8" s="255"/>
      <c r="GF8" s="255"/>
      <c r="GG8" s="255"/>
      <c r="GH8" s="255"/>
      <c r="GI8" s="255"/>
      <c r="GJ8" s="255"/>
      <c r="GK8" s="255"/>
      <c r="GL8" s="255"/>
      <c r="GM8" s="255"/>
      <c r="GN8" s="255"/>
      <c r="GO8" s="255"/>
      <c r="GP8" s="255"/>
      <c r="GQ8" s="255"/>
      <c r="GR8" s="255"/>
      <c r="GS8" s="255"/>
      <c r="GT8" s="255"/>
      <c r="GU8" s="255"/>
      <c r="GV8" s="255"/>
      <c r="GW8" s="255"/>
      <c r="GX8" s="255"/>
      <c r="GY8" s="255"/>
      <c r="GZ8" s="255"/>
      <c r="HA8" s="255"/>
      <c r="HB8" s="255"/>
      <c r="HC8" s="255"/>
      <c r="HD8" s="255"/>
      <c r="HE8" s="255"/>
      <c r="HF8" s="255"/>
      <c r="HG8" s="255"/>
      <c r="HH8" s="255"/>
      <c r="HI8" s="255"/>
      <c r="HJ8" s="255"/>
      <c r="HK8" s="255"/>
      <c r="HL8" s="255"/>
      <c r="HM8" s="255"/>
      <c r="HN8" s="255"/>
      <c r="HO8" s="255"/>
      <c r="HP8" s="255"/>
      <c r="HQ8" s="255"/>
      <c r="HR8" s="255"/>
      <c r="HS8" s="255"/>
      <c r="HT8" s="255"/>
      <c r="HU8" s="255"/>
      <c r="HV8" s="255"/>
      <c r="HW8" s="255"/>
      <c r="HX8" s="255"/>
      <c r="HY8" s="255"/>
      <c r="HZ8" s="255"/>
      <c r="IA8" s="255"/>
      <c r="IB8" s="255"/>
      <c r="IC8" s="255"/>
      <c r="ID8" s="255"/>
      <c r="IE8" s="255"/>
      <c r="IF8" s="255"/>
      <c r="IG8" s="255"/>
      <c r="IH8" s="255"/>
    </row>
    <row r="9" s="1076" customFormat="true" ht="28.5" hidden="false" customHeight="true" outlineLevel="0" collapsed="false">
      <c r="A9" s="222" t="s">
        <v>1027</v>
      </c>
      <c r="B9" s="222" t="n">
        <v>467</v>
      </c>
      <c r="C9" s="222" t="n">
        <v>467</v>
      </c>
      <c r="D9" s="222" t="n">
        <v>0</v>
      </c>
      <c r="E9" s="222" t="n">
        <v>0</v>
      </c>
      <c r="F9" s="222" t="n">
        <v>0</v>
      </c>
      <c r="G9" s="222" t="n">
        <v>0</v>
      </c>
      <c r="H9" s="222" t="n">
        <v>0</v>
      </c>
      <c r="I9" s="222" t="n">
        <v>0</v>
      </c>
      <c r="J9" s="222" t="n">
        <v>0</v>
      </c>
      <c r="K9" s="222" t="n">
        <v>0</v>
      </c>
      <c r="L9" s="222" t="n">
        <v>0</v>
      </c>
      <c r="M9" s="222" t="n">
        <v>0</v>
      </c>
      <c r="N9" s="222" t="n">
        <v>0</v>
      </c>
      <c r="O9" s="222" t="n">
        <v>0</v>
      </c>
      <c r="P9" s="222" t="n">
        <v>0</v>
      </c>
      <c r="Q9" s="1073" t="n">
        <f aca="false">($U$4*(SUM(D9:P9)))</f>
        <v>0</v>
      </c>
      <c r="R9" s="222" t="n">
        <v>0</v>
      </c>
      <c r="S9" s="222" t="n">
        <v>0</v>
      </c>
      <c r="T9" s="222" t="n">
        <v>0</v>
      </c>
      <c r="U9" s="222" t="n">
        <v>0</v>
      </c>
      <c r="V9" s="222" t="n">
        <v>0</v>
      </c>
      <c r="W9" s="222" t="n">
        <v>0</v>
      </c>
      <c r="X9" s="222" t="n">
        <v>0</v>
      </c>
      <c r="Y9" s="222" t="n">
        <v>0</v>
      </c>
      <c r="Z9" s="222" t="n">
        <v>0</v>
      </c>
      <c r="AA9" s="222" t="n">
        <v>0</v>
      </c>
      <c r="AB9" s="1074" t="n">
        <v>122694</v>
      </c>
      <c r="AC9" s="1074" t="str">
        <f aca="false">IFERROR(VLOOKUP(AB9,'Plantilla y Concentrado'!$B$4:$S$677,2,0),"")</f>
        <v>Garcia Jimenez Maria Elena</v>
      </c>
      <c r="AD9" s="1067"/>
      <c r="AE9" s="365"/>
      <c r="AF9" s="365"/>
      <c r="AG9" s="365"/>
      <c r="AH9" s="365"/>
      <c r="AI9" s="365"/>
      <c r="AJ9" s="365"/>
      <c r="AK9" s="365"/>
      <c r="AL9" s="365"/>
      <c r="AM9" s="365"/>
      <c r="AN9" s="365"/>
      <c r="AO9" s="365"/>
      <c r="AP9" s="365"/>
      <c r="AQ9" s="365"/>
      <c r="AR9" s="365"/>
      <c r="AS9" s="365"/>
      <c r="AT9" s="365"/>
      <c r="AU9" s="365"/>
      <c r="AV9" s="365"/>
      <c r="AW9" s="365"/>
      <c r="AX9" s="365"/>
      <c r="AY9" s="365"/>
      <c r="AZ9" s="365"/>
      <c r="BA9" s="365"/>
      <c r="BB9" s="365"/>
      <c r="BC9" s="365"/>
      <c r="BD9" s="365"/>
      <c r="BE9" s="365"/>
      <c r="BF9" s="365"/>
      <c r="BG9" s="365"/>
      <c r="BH9" s="365"/>
      <c r="BI9" s="365"/>
      <c r="BJ9" s="365"/>
      <c r="BK9" s="365"/>
      <c r="BL9" s="365"/>
      <c r="BM9" s="365"/>
      <c r="BN9" s="365"/>
      <c r="BO9" s="365"/>
      <c r="BP9" s="365"/>
      <c r="BQ9" s="365"/>
      <c r="BR9" s="365"/>
      <c r="BS9" s="365"/>
      <c r="BT9" s="365"/>
      <c r="BU9" s="365"/>
      <c r="BV9" s="365"/>
      <c r="BW9" s="365"/>
      <c r="BX9" s="365"/>
      <c r="BY9" s="365"/>
      <c r="BZ9" s="365"/>
      <c r="CA9" s="365"/>
      <c r="CB9" s="365"/>
      <c r="CC9" s="365"/>
      <c r="CD9" s="365"/>
      <c r="CE9" s="365"/>
      <c r="CF9" s="365"/>
      <c r="CG9" s="365"/>
      <c r="CH9" s="365"/>
      <c r="CI9" s="365"/>
      <c r="CJ9" s="365"/>
      <c r="CK9" s="365"/>
      <c r="CL9" s="365"/>
      <c r="CM9" s="365"/>
      <c r="CN9" s="365"/>
      <c r="CO9" s="365"/>
      <c r="CP9" s="365"/>
      <c r="CQ9" s="365"/>
      <c r="CR9" s="365"/>
      <c r="CS9" s="365"/>
      <c r="CT9" s="365"/>
      <c r="CU9" s="365"/>
      <c r="CV9" s="365"/>
      <c r="CW9" s="365"/>
      <c r="CX9" s="365"/>
      <c r="CY9" s="365"/>
      <c r="CZ9" s="365"/>
      <c r="DA9" s="365"/>
      <c r="DB9" s="365"/>
      <c r="DC9" s="365"/>
      <c r="DD9" s="365"/>
      <c r="DE9" s="365"/>
      <c r="DF9" s="365"/>
      <c r="DG9" s="365"/>
      <c r="DH9" s="365"/>
      <c r="DI9" s="365"/>
      <c r="DJ9" s="365"/>
      <c r="DK9" s="365"/>
      <c r="DL9" s="365"/>
      <c r="DM9" s="365"/>
      <c r="DN9" s="365"/>
      <c r="DO9" s="365"/>
      <c r="DP9" s="365"/>
      <c r="DQ9" s="365"/>
      <c r="DR9" s="365"/>
      <c r="DS9" s="365"/>
      <c r="DT9" s="365"/>
      <c r="DU9" s="365"/>
      <c r="DV9" s="365"/>
      <c r="DW9" s="365"/>
      <c r="DX9" s="365"/>
      <c r="DY9" s="365"/>
      <c r="DZ9" s="365"/>
      <c r="EA9" s="365"/>
      <c r="EB9" s="365"/>
      <c r="EC9" s="365"/>
      <c r="ED9" s="365"/>
      <c r="EE9" s="365"/>
      <c r="EF9" s="365"/>
      <c r="EG9" s="365"/>
      <c r="EH9" s="365"/>
      <c r="EI9" s="365"/>
      <c r="EJ9" s="365"/>
      <c r="EK9" s="365"/>
      <c r="EL9" s="365"/>
      <c r="EM9" s="365"/>
      <c r="EN9" s="365"/>
      <c r="EO9" s="365"/>
      <c r="EP9" s="365"/>
      <c r="EQ9" s="365"/>
      <c r="ER9" s="365"/>
      <c r="ES9" s="365"/>
      <c r="ET9" s="365"/>
      <c r="EU9" s="365"/>
      <c r="EV9" s="365"/>
      <c r="EW9" s="365"/>
      <c r="EX9" s="365"/>
      <c r="EY9" s="365"/>
      <c r="EZ9" s="365"/>
      <c r="FA9" s="365"/>
      <c r="FB9" s="365"/>
      <c r="FC9" s="365"/>
      <c r="FD9" s="365"/>
      <c r="FE9" s="365"/>
      <c r="FF9" s="365"/>
      <c r="FG9" s="365"/>
      <c r="FH9" s="365"/>
      <c r="FI9" s="365"/>
      <c r="FJ9" s="365"/>
      <c r="FK9" s="365"/>
      <c r="FL9" s="365"/>
      <c r="FM9" s="365"/>
      <c r="FN9" s="365"/>
      <c r="FO9" s="365"/>
      <c r="FP9" s="365"/>
      <c r="FQ9" s="365"/>
      <c r="FR9" s="365"/>
      <c r="FS9" s="365"/>
      <c r="FT9" s="365"/>
      <c r="FU9" s="365"/>
      <c r="FV9" s="365"/>
      <c r="FW9" s="365"/>
      <c r="FX9" s="365"/>
      <c r="FY9" s="365"/>
      <c r="FZ9" s="365"/>
      <c r="GA9" s="365"/>
      <c r="GB9" s="365"/>
      <c r="GC9" s="365"/>
      <c r="GD9" s="365"/>
      <c r="GE9" s="365"/>
      <c r="GF9" s="365"/>
      <c r="GG9" s="365"/>
      <c r="GH9" s="365"/>
      <c r="GI9" s="365"/>
      <c r="GJ9" s="365"/>
      <c r="GK9" s="365"/>
      <c r="GL9" s="365"/>
      <c r="GM9" s="365"/>
      <c r="GN9" s="365"/>
      <c r="GO9" s="365"/>
      <c r="GP9" s="365"/>
      <c r="GQ9" s="365"/>
      <c r="GR9" s="365"/>
      <c r="GS9" s="365"/>
      <c r="GT9" s="365"/>
      <c r="GU9" s="365"/>
      <c r="GV9" s="365"/>
      <c r="GW9" s="365"/>
      <c r="GX9" s="365"/>
      <c r="GY9" s="365"/>
      <c r="GZ9" s="365"/>
      <c r="HA9" s="365"/>
      <c r="HB9" s="365"/>
      <c r="HC9" s="365"/>
      <c r="HD9" s="365"/>
      <c r="HE9" s="365"/>
      <c r="HF9" s="365"/>
      <c r="HG9" s="365"/>
      <c r="HH9" s="365"/>
      <c r="HI9" s="365"/>
      <c r="HJ9" s="365"/>
      <c r="HK9" s="365"/>
      <c r="HL9" s="365"/>
      <c r="HM9" s="365"/>
      <c r="HN9" s="365"/>
      <c r="HO9" s="365"/>
      <c r="HP9" s="365"/>
      <c r="HQ9" s="365"/>
      <c r="HR9" s="365"/>
      <c r="HS9" s="365"/>
      <c r="HT9" s="365"/>
      <c r="HU9" s="365"/>
      <c r="HV9" s="365"/>
      <c r="HW9" s="365"/>
      <c r="HX9" s="365"/>
      <c r="HY9" s="365"/>
      <c r="HZ9" s="365"/>
      <c r="IA9" s="365"/>
      <c r="IB9" s="365"/>
      <c r="IC9" s="365"/>
      <c r="ID9" s="365"/>
      <c r="IE9" s="365"/>
      <c r="IF9" s="365"/>
      <c r="IG9" s="365"/>
      <c r="IH9" s="365"/>
      <c r="II9" s="1075"/>
      <c r="IJ9" s="1075"/>
      <c r="ALZ9" s="1077"/>
    </row>
    <row r="10" s="1076" customFormat="true" ht="28.5" hidden="false" customHeight="true" outlineLevel="0" collapsed="false">
      <c r="A10" s="218" t="s">
        <v>1028</v>
      </c>
      <c r="B10" s="218" t="n">
        <v>289</v>
      </c>
      <c r="C10" s="218" t="n">
        <v>289</v>
      </c>
      <c r="D10" s="218" t="n">
        <v>0</v>
      </c>
      <c r="E10" s="218" t="n">
        <v>0</v>
      </c>
      <c r="F10" s="218" t="n">
        <v>0</v>
      </c>
      <c r="G10" s="218" t="n">
        <v>0</v>
      </c>
      <c r="H10" s="218" t="n">
        <v>1</v>
      </c>
      <c r="I10" s="218" t="n">
        <v>0</v>
      </c>
      <c r="J10" s="218" t="n">
        <v>0</v>
      </c>
      <c r="K10" s="218" t="n">
        <v>0</v>
      </c>
      <c r="L10" s="218" t="n">
        <v>0</v>
      </c>
      <c r="M10" s="218" t="n">
        <v>0</v>
      </c>
      <c r="N10" s="218" t="n">
        <v>0</v>
      </c>
      <c r="O10" s="218" t="n">
        <v>0</v>
      </c>
      <c r="P10" s="218" t="n">
        <v>0</v>
      </c>
      <c r="Q10" s="1078" t="n">
        <f aca="false">($U$4*(SUM(D10:P10)))</f>
        <v>405</v>
      </c>
      <c r="R10" s="218" t="n">
        <v>0</v>
      </c>
      <c r="S10" s="218" t="n">
        <v>0</v>
      </c>
      <c r="T10" s="218" t="n">
        <v>0</v>
      </c>
      <c r="U10" s="218" t="n">
        <v>0</v>
      </c>
      <c r="V10" s="218" t="n">
        <v>0</v>
      </c>
      <c r="W10" s="218" t="n">
        <v>0</v>
      </c>
      <c r="X10" s="218" t="n">
        <v>0</v>
      </c>
      <c r="Y10" s="218" t="n">
        <v>0</v>
      </c>
      <c r="Z10" s="218" t="n">
        <v>0</v>
      </c>
      <c r="AA10" s="218" t="n">
        <v>0</v>
      </c>
      <c r="AB10" s="216" t="n">
        <v>122694</v>
      </c>
      <c r="AC10" s="216" t="str">
        <f aca="false">IFERROR(VLOOKUP(AB10,'Plantilla y Concentrado'!$B$4:$S$677,2,0),"")</f>
        <v>Garcia Jimenez Maria Elena</v>
      </c>
      <c r="AD10" s="1067"/>
      <c r="AE10" s="365"/>
      <c r="AF10" s="365"/>
      <c r="AG10" s="365"/>
      <c r="AH10" s="365"/>
      <c r="AI10" s="365"/>
      <c r="AJ10" s="365"/>
      <c r="AK10" s="365"/>
      <c r="AL10" s="365"/>
      <c r="AM10" s="365"/>
      <c r="AN10" s="365"/>
      <c r="AO10" s="365"/>
      <c r="AP10" s="365"/>
      <c r="AQ10" s="365"/>
      <c r="AR10" s="365"/>
      <c r="AS10" s="365"/>
      <c r="AT10" s="365"/>
      <c r="AU10" s="365"/>
      <c r="AV10" s="365"/>
      <c r="AW10" s="365"/>
      <c r="AX10" s="365"/>
      <c r="AY10" s="365"/>
      <c r="AZ10" s="365"/>
      <c r="BA10" s="365"/>
      <c r="BB10" s="365"/>
      <c r="BC10" s="365"/>
      <c r="BD10" s="365"/>
      <c r="BE10" s="365"/>
      <c r="BF10" s="365"/>
      <c r="BG10" s="365"/>
      <c r="BH10" s="365"/>
      <c r="BI10" s="365"/>
      <c r="BJ10" s="365"/>
      <c r="BK10" s="365"/>
      <c r="BL10" s="365"/>
      <c r="BM10" s="365"/>
      <c r="BN10" s="365"/>
      <c r="BO10" s="365"/>
      <c r="BP10" s="365"/>
      <c r="BQ10" s="365"/>
      <c r="BR10" s="365"/>
      <c r="BS10" s="365"/>
      <c r="BT10" s="365"/>
      <c r="BU10" s="365"/>
      <c r="BV10" s="365"/>
      <c r="BW10" s="365"/>
      <c r="BX10" s="365"/>
      <c r="BY10" s="365"/>
      <c r="BZ10" s="365"/>
      <c r="CA10" s="365"/>
      <c r="CB10" s="365"/>
      <c r="CC10" s="365"/>
      <c r="CD10" s="365"/>
      <c r="CE10" s="365"/>
      <c r="CF10" s="365"/>
      <c r="CG10" s="365"/>
      <c r="CH10" s="365"/>
      <c r="CI10" s="365"/>
      <c r="CJ10" s="365"/>
      <c r="CK10" s="365"/>
      <c r="CL10" s="365"/>
      <c r="CM10" s="365"/>
      <c r="CN10" s="365"/>
      <c r="CO10" s="365"/>
      <c r="CP10" s="365"/>
      <c r="CQ10" s="365"/>
      <c r="CR10" s="365"/>
      <c r="CS10" s="365"/>
      <c r="CT10" s="365"/>
      <c r="CU10" s="365"/>
      <c r="CV10" s="365"/>
      <c r="CW10" s="365"/>
      <c r="CX10" s="365"/>
      <c r="CY10" s="365"/>
      <c r="CZ10" s="365"/>
      <c r="DA10" s="365"/>
      <c r="DB10" s="365"/>
      <c r="DC10" s="365"/>
      <c r="DD10" s="365"/>
      <c r="DE10" s="365"/>
      <c r="DF10" s="365"/>
      <c r="DG10" s="365"/>
      <c r="DH10" s="365"/>
      <c r="DI10" s="365"/>
      <c r="DJ10" s="365"/>
      <c r="DK10" s="365"/>
      <c r="DL10" s="365"/>
      <c r="DM10" s="365"/>
      <c r="DN10" s="365"/>
      <c r="DO10" s="365"/>
      <c r="DP10" s="365"/>
      <c r="DQ10" s="365"/>
      <c r="DR10" s="365"/>
      <c r="DS10" s="365"/>
      <c r="DT10" s="365"/>
      <c r="DU10" s="365"/>
      <c r="DV10" s="365"/>
      <c r="DW10" s="365"/>
      <c r="DX10" s="365"/>
      <c r="DY10" s="365"/>
      <c r="DZ10" s="365"/>
      <c r="EA10" s="365"/>
      <c r="EB10" s="365"/>
      <c r="EC10" s="365"/>
      <c r="ED10" s="365"/>
      <c r="EE10" s="365"/>
      <c r="EF10" s="365"/>
      <c r="EG10" s="365"/>
      <c r="EH10" s="365"/>
      <c r="EI10" s="365"/>
      <c r="EJ10" s="365"/>
      <c r="EK10" s="365"/>
      <c r="EL10" s="365"/>
      <c r="EM10" s="365"/>
      <c r="EN10" s="365"/>
      <c r="EO10" s="365"/>
      <c r="EP10" s="365"/>
      <c r="EQ10" s="365"/>
      <c r="ER10" s="365"/>
      <c r="ES10" s="365"/>
      <c r="ET10" s="365"/>
      <c r="EU10" s="365"/>
      <c r="EV10" s="365"/>
      <c r="EW10" s="365"/>
      <c r="EX10" s="365"/>
      <c r="EY10" s="365"/>
      <c r="EZ10" s="365"/>
      <c r="FA10" s="365"/>
      <c r="FB10" s="365"/>
      <c r="FC10" s="365"/>
      <c r="FD10" s="365"/>
      <c r="FE10" s="365"/>
      <c r="FF10" s="365"/>
      <c r="FG10" s="365"/>
      <c r="FH10" s="365"/>
      <c r="FI10" s="365"/>
      <c r="FJ10" s="365"/>
      <c r="FK10" s="365"/>
      <c r="FL10" s="365"/>
      <c r="FM10" s="365"/>
      <c r="FN10" s="365"/>
      <c r="FO10" s="365"/>
      <c r="FP10" s="365"/>
      <c r="FQ10" s="365"/>
      <c r="FR10" s="365"/>
      <c r="FS10" s="365"/>
      <c r="FT10" s="365"/>
      <c r="FU10" s="365"/>
      <c r="FV10" s="365"/>
      <c r="FW10" s="365"/>
      <c r="FX10" s="365"/>
      <c r="FY10" s="365"/>
      <c r="FZ10" s="365"/>
      <c r="GA10" s="365"/>
      <c r="GB10" s="365"/>
      <c r="GC10" s="365"/>
      <c r="GD10" s="365"/>
      <c r="GE10" s="365"/>
      <c r="GF10" s="365"/>
      <c r="GG10" s="365"/>
      <c r="GH10" s="365"/>
      <c r="GI10" s="365"/>
      <c r="GJ10" s="365"/>
      <c r="GK10" s="365"/>
      <c r="GL10" s="365"/>
      <c r="GM10" s="365"/>
      <c r="GN10" s="365"/>
      <c r="GO10" s="365"/>
      <c r="GP10" s="365"/>
      <c r="GQ10" s="365"/>
      <c r="GR10" s="365"/>
      <c r="GS10" s="365"/>
      <c r="GT10" s="365"/>
      <c r="GU10" s="365"/>
      <c r="GV10" s="365"/>
      <c r="GW10" s="365"/>
      <c r="GX10" s="365"/>
      <c r="GY10" s="365"/>
      <c r="GZ10" s="365"/>
      <c r="HA10" s="365"/>
      <c r="HB10" s="365"/>
      <c r="HC10" s="365"/>
      <c r="HD10" s="365"/>
      <c r="HE10" s="365"/>
      <c r="HF10" s="365"/>
      <c r="HG10" s="365"/>
      <c r="HH10" s="365"/>
      <c r="HI10" s="365"/>
      <c r="HJ10" s="365"/>
      <c r="HK10" s="365"/>
      <c r="HL10" s="365"/>
      <c r="HM10" s="365"/>
      <c r="HN10" s="365"/>
      <c r="HO10" s="365"/>
      <c r="HP10" s="365"/>
      <c r="HQ10" s="365"/>
      <c r="HR10" s="365"/>
      <c r="HS10" s="365"/>
      <c r="HT10" s="365"/>
      <c r="HU10" s="365"/>
      <c r="HV10" s="365"/>
      <c r="HW10" s="365"/>
      <c r="HX10" s="365"/>
      <c r="HY10" s="365"/>
      <c r="HZ10" s="365"/>
      <c r="IA10" s="365"/>
      <c r="IB10" s="365"/>
      <c r="IC10" s="365"/>
      <c r="ID10" s="365"/>
      <c r="IE10" s="365"/>
      <c r="IF10" s="365"/>
      <c r="IG10" s="365"/>
      <c r="IH10" s="365"/>
      <c r="II10" s="1075"/>
      <c r="IJ10" s="1075"/>
      <c r="ALZ10" s="1077"/>
    </row>
    <row r="11" s="1076" customFormat="true" ht="28.5" hidden="false" customHeight="true" outlineLevel="0" collapsed="false">
      <c r="A11" s="222" t="s">
        <v>1029</v>
      </c>
      <c r="B11" s="222" t="n">
        <v>402</v>
      </c>
      <c r="C11" s="222" t="n">
        <v>402</v>
      </c>
      <c r="D11" s="222" t="n">
        <v>0</v>
      </c>
      <c r="E11" s="222" t="n">
        <v>0</v>
      </c>
      <c r="F11" s="222" t="n">
        <v>0</v>
      </c>
      <c r="G11" s="222" t="n">
        <v>0</v>
      </c>
      <c r="H11" s="222" t="n">
        <v>0</v>
      </c>
      <c r="I11" s="222" t="n">
        <v>0</v>
      </c>
      <c r="J11" s="222" t="n">
        <v>0</v>
      </c>
      <c r="K11" s="222" t="n">
        <v>0</v>
      </c>
      <c r="L11" s="222" t="n">
        <v>0</v>
      </c>
      <c r="M11" s="222" t="n">
        <v>0</v>
      </c>
      <c r="N11" s="222" t="n">
        <v>0</v>
      </c>
      <c r="O11" s="222" t="n">
        <v>0</v>
      </c>
      <c r="P11" s="222" t="n">
        <v>0</v>
      </c>
      <c r="Q11" s="1073" t="n">
        <f aca="false">($U$4*(SUM(D11:P11)))</f>
        <v>0</v>
      </c>
      <c r="R11" s="222" t="n">
        <v>0</v>
      </c>
      <c r="S11" s="222" t="n">
        <v>0</v>
      </c>
      <c r="T11" s="222" t="n">
        <v>0</v>
      </c>
      <c r="U11" s="222" t="n">
        <v>0</v>
      </c>
      <c r="V11" s="222" t="n">
        <v>0</v>
      </c>
      <c r="W11" s="222" t="n">
        <v>0</v>
      </c>
      <c r="X11" s="222" t="n">
        <v>0</v>
      </c>
      <c r="Y11" s="222" t="n">
        <v>0</v>
      </c>
      <c r="Z11" s="222" t="n">
        <v>0</v>
      </c>
      <c r="AA11" s="222" t="n">
        <v>0</v>
      </c>
      <c r="AB11" s="220" t="n">
        <v>152181</v>
      </c>
      <c r="AC11" s="1074" t="str">
        <f aca="false">IFERROR(VLOOKUP(AB11,'Plantilla y Concentrado'!$B$4:$S$677,2,0),"")</f>
        <v>Hernandez Flores Ana Guadalupe</v>
      </c>
      <c r="AD11" s="1067"/>
      <c r="AE11" s="365"/>
      <c r="AF11" s="365"/>
      <c r="AG11" s="365"/>
      <c r="AH11" s="365"/>
      <c r="AI11" s="365"/>
      <c r="AJ11" s="365"/>
      <c r="AK11" s="365"/>
      <c r="AL11" s="365"/>
      <c r="AM11" s="365"/>
      <c r="AN11" s="365"/>
      <c r="AO11" s="365"/>
      <c r="AP11" s="365"/>
      <c r="AQ11" s="365"/>
      <c r="AR11" s="365"/>
      <c r="AS11" s="365"/>
      <c r="AT11" s="365"/>
      <c r="AU11" s="365"/>
      <c r="AV11" s="365"/>
      <c r="AW11" s="365"/>
      <c r="AX11" s="365"/>
      <c r="AY11" s="365"/>
      <c r="AZ11" s="365"/>
      <c r="BA11" s="365"/>
      <c r="BB11" s="365"/>
      <c r="BC11" s="365"/>
      <c r="BD11" s="365"/>
      <c r="BE11" s="365"/>
      <c r="BF11" s="365"/>
      <c r="BG11" s="365"/>
      <c r="BH11" s="365"/>
      <c r="BI11" s="365"/>
      <c r="BJ11" s="365"/>
      <c r="BK11" s="365"/>
      <c r="BL11" s="365"/>
      <c r="BM11" s="365"/>
      <c r="BN11" s="365"/>
      <c r="BO11" s="365"/>
      <c r="BP11" s="365"/>
      <c r="BQ11" s="365"/>
      <c r="BR11" s="365"/>
      <c r="BS11" s="365"/>
      <c r="BT11" s="365"/>
      <c r="BU11" s="365"/>
      <c r="BV11" s="365"/>
      <c r="BW11" s="365"/>
      <c r="BX11" s="365"/>
      <c r="BY11" s="365"/>
      <c r="BZ11" s="365"/>
      <c r="CA11" s="365"/>
      <c r="CB11" s="365"/>
      <c r="CC11" s="365"/>
      <c r="CD11" s="365"/>
      <c r="CE11" s="365"/>
      <c r="CF11" s="365"/>
      <c r="CG11" s="365"/>
      <c r="CH11" s="365"/>
      <c r="CI11" s="365"/>
      <c r="CJ11" s="365"/>
      <c r="CK11" s="365"/>
      <c r="CL11" s="365"/>
      <c r="CM11" s="365"/>
      <c r="CN11" s="365"/>
      <c r="CO11" s="365"/>
      <c r="CP11" s="365"/>
      <c r="CQ11" s="365"/>
      <c r="CR11" s="365"/>
      <c r="CS11" s="365"/>
      <c r="CT11" s="365"/>
      <c r="CU11" s="365"/>
      <c r="CV11" s="365"/>
      <c r="CW11" s="365"/>
      <c r="CX11" s="365"/>
      <c r="CY11" s="365"/>
      <c r="CZ11" s="365"/>
      <c r="DA11" s="365"/>
      <c r="DB11" s="365"/>
      <c r="DC11" s="365"/>
      <c r="DD11" s="365"/>
      <c r="DE11" s="365"/>
      <c r="DF11" s="365"/>
      <c r="DG11" s="365"/>
      <c r="DH11" s="365"/>
      <c r="DI11" s="365"/>
      <c r="DJ11" s="365"/>
      <c r="DK11" s="365"/>
      <c r="DL11" s="365"/>
      <c r="DM11" s="365"/>
      <c r="DN11" s="365"/>
      <c r="DO11" s="365"/>
      <c r="DP11" s="365"/>
      <c r="DQ11" s="365"/>
      <c r="DR11" s="365"/>
      <c r="DS11" s="365"/>
      <c r="DT11" s="365"/>
      <c r="DU11" s="365"/>
      <c r="DV11" s="365"/>
      <c r="DW11" s="365"/>
      <c r="DX11" s="365"/>
      <c r="DY11" s="365"/>
      <c r="DZ11" s="365"/>
      <c r="EA11" s="365"/>
      <c r="EB11" s="365"/>
      <c r="EC11" s="365"/>
      <c r="ED11" s="365"/>
      <c r="EE11" s="365"/>
      <c r="EF11" s="365"/>
      <c r="EG11" s="365"/>
      <c r="EH11" s="365"/>
      <c r="EI11" s="365"/>
      <c r="EJ11" s="365"/>
      <c r="EK11" s="365"/>
      <c r="EL11" s="365"/>
      <c r="EM11" s="365"/>
      <c r="EN11" s="365"/>
      <c r="EO11" s="365"/>
      <c r="EP11" s="365"/>
      <c r="EQ11" s="365"/>
      <c r="ER11" s="365"/>
      <c r="ES11" s="365"/>
      <c r="ET11" s="365"/>
      <c r="EU11" s="365"/>
      <c r="EV11" s="365"/>
      <c r="EW11" s="365"/>
      <c r="EX11" s="365"/>
      <c r="EY11" s="365"/>
      <c r="EZ11" s="365"/>
      <c r="FA11" s="365"/>
      <c r="FB11" s="365"/>
      <c r="FC11" s="365"/>
      <c r="FD11" s="365"/>
      <c r="FE11" s="365"/>
      <c r="FF11" s="365"/>
      <c r="FG11" s="365"/>
      <c r="FH11" s="365"/>
      <c r="FI11" s="365"/>
      <c r="FJ11" s="365"/>
      <c r="FK11" s="365"/>
      <c r="FL11" s="365"/>
      <c r="FM11" s="365"/>
      <c r="FN11" s="365"/>
      <c r="FO11" s="365"/>
      <c r="FP11" s="365"/>
      <c r="FQ11" s="365"/>
      <c r="FR11" s="365"/>
      <c r="FS11" s="365"/>
      <c r="FT11" s="365"/>
      <c r="FU11" s="365"/>
      <c r="FV11" s="365"/>
      <c r="FW11" s="365"/>
      <c r="FX11" s="365"/>
      <c r="FY11" s="365"/>
      <c r="FZ11" s="365"/>
      <c r="GA11" s="365"/>
      <c r="GB11" s="365"/>
      <c r="GC11" s="365"/>
      <c r="GD11" s="365"/>
      <c r="GE11" s="365"/>
      <c r="GF11" s="365"/>
      <c r="GG11" s="365"/>
      <c r="GH11" s="365"/>
      <c r="GI11" s="365"/>
      <c r="GJ11" s="365"/>
      <c r="GK11" s="365"/>
      <c r="GL11" s="365"/>
      <c r="GM11" s="365"/>
      <c r="GN11" s="365"/>
      <c r="GO11" s="365"/>
      <c r="GP11" s="365"/>
      <c r="GQ11" s="365"/>
      <c r="GR11" s="365"/>
      <c r="GS11" s="365"/>
      <c r="GT11" s="365"/>
      <c r="GU11" s="365"/>
      <c r="GV11" s="365"/>
      <c r="GW11" s="365"/>
      <c r="GX11" s="365"/>
      <c r="GY11" s="365"/>
      <c r="GZ11" s="365"/>
      <c r="HA11" s="365"/>
      <c r="HB11" s="365"/>
      <c r="HC11" s="365"/>
      <c r="HD11" s="365"/>
      <c r="HE11" s="365"/>
      <c r="HF11" s="365"/>
      <c r="HG11" s="365"/>
      <c r="HH11" s="365"/>
      <c r="HI11" s="365"/>
      <c r="HJ11" s="365"/>
      <c r="HK11" s="365"/>
      <c r="HL11" s="365"/>
      <c r="HM11" s="365"/>
      <c r="HN11" s="365"/>
      <c r="HO11" s="365"/>
      <c r="HP11" s="365"/>
      <c r="HQ11" s="365"/>
      <c r="HR11" s="365"/>
      <c r="HS11" s="365"/>
      <c r="HT11" s="365"/>
      <c r="HU11" s="365"/>
      <c r="HV11" s="365"/>
      <c r="HW11" s="365"/>
      <c r="HX11" s="365"/>
      <c r="HY11" s="365"/>
      <c r="HZ11" s="365"/>
      <c r="IA11" s="365"/>
      <c r="IB11" s="365"/>
      <c r="IC11" s="365"/>
      <c r="ID11" s="365"/>
      <c r="IE11" s="365"/>
      <c r="IF11" s="365"/>
      <c r="IG11" s="365"/>
      <c r="IH11" s="365"/>
      <c r="II11" s="1075"/>
      <c r="IJ11" s="1075"/>
      <c r="ALZ11" s="1077"/>
    </row>
    <row r="12" s="1076" customFormat="true" ht="28.5" hidden="false" customHeight="true" outlineLevel="0" collapsed="false">
      <c r="A12" s="218" t="s">
        <v>1030</v>
      </c>
      <c r="B12" s="218" t="n">
        <v>458</v>
      </c>
      <c r="C12" s="218" t="n">
        <v>458</v>
      </c>
      <c r="D12" s="218" t="n">
        <v>3</v>
      </c>
      <c r="E12" s="218" t="n">
        <v>0</v>
      </c>
      <c r="F12" s="218" t="n">
        <v>0</v>
      </c>
      <c r="G12" s="218" t="n">
        <v>0</v>
      </c>
      <c r="H12" s="218" t="n">
        <v>0</v>
      </c>
      <c r="I12" s="218" t="n">
        <v>0</v>
      </c>
      <c r="J12" s="218" t="n">
        <v>0</v>
      </c>
      <c r="K12" s="218" t="n">
        <v>0</v>
      </c>
      <c r="L12" s="218" t="n">
        <v>0</v>
      </c>
      <c r="M12" s="218" t="n">
        <v>0</v>
      </c>
      <c r="N12" s="218" t="n">
        <v>0</v>
      </c>
      <c r="O12" s="218" t="n">
        <v>0</v>
      </c>
      <c r="P12" s="218" t="n">
        <v>0</v>
      </c>
      <c r="Q12" s="1078" t="n">
        <f aca="false">($U$4*(SUM(D12:P12)))</f>
        <v>1215</v>
      </c>
      <c r="R12" s="218" t="n">
        <v>0</v>
      </c>
      <c r="S12" s="218" t="n">
        <v>0</v>
      </c>
      <c r="T12" s="218" t="n">
        <v>0</v>
      </c>
      <c r="U12" s="218" t="n">
        <v>0</v>
      </c>
      <c r="V12" s="218" t="n">
        <v>0</v>
      </c>
      <c r="W12" s="218" t="n">
        <v>0</v>
      </c>
      <c r="X12" s="218" t="n">
        <v>0</v>
      </c>
      <c r="Y12" s="218" t="n">
        <v>0</v>
      </c>
      <c r="Z12" s="218" t="n">
        <v>0</v>
      </c>
      <c r="AA12" s="218" t="n">
        <v>0</v>
      </c>
      <c r="AB12" s="216" t="n">
        <v>152181</v>
      </c>
      <c r="AC12" s="216" t="str">
        <f aca="false">IFERROR(VLOOKUP(AB12,'Plantilla y Concentrado'!$B$4:$S$677,2,0),"")</f>
        <v>Hernandez Flores Ana Guadalupe</v>
      </c>
      <c r="AD12" s="1067"/>
      <c r="AE12" s="365"/>
      <c r="AF12" s="365"/>
      <c r="AG12" s="365"/>
      <c r="AH12" s="365"/>
      <c r="AI12" s="365"/>
      <c r="AJ12" s="365"/>
      <c r="AK12" s="365"/>
      <c r="AL12" s="365"/>
      <c r="AM12" s="365"/>
      <c r="AN12" s="365"/>
      <c r="AO12" s="365"/>
      <c r="AP12" s="365"/>
      <c r="AQ12" s="365"/>
      <c r="AR12" s="365"/>
      <c r="AS12" s="365"/>
      <c r="AT12" s="365"/>
      <c r="AU12" s="365"/>
      <c r="AV12" s="365"/>
      <c r="AW12" s="365"/>
      <c r="AX12" s="365"/>
      <c r="AY12" s="365"/>
      <c r="AZ12" s="365"/>
      <c r="BA12" s="365"/>
      <c r="BB12" s="365"/>
      <c r="BC12" s="365"/>
      <c r="BD12" s="365"/>
      <c r="BE12" s="365"/>
      <c r="BF12" s="365"/>
      <c r="BG12" s="365"/>
      <c r="BH12" s="365"/>
      <c r="BI12" s="365"/>
      <c r="BJ12" s="365"/>
      <c r="BK12" s="365"/>
      <c r="BL12" s="365"/>
      <c r="BM12" s="365"/>
      <c r="BN12" s="365"/>
      <c r="BO12" s="365"/>
      <c r="BP12" s="365"/>
      <c r="BQ12" s="365"/>
      <c r="BR12" s="365"/>
      <c r="BS12" s="365"/>
      <c r="BT12" s="365"/>
      <c r="BU12" s="365"/>
      <c r="BV12" s="365"/>
      <c r="BW12" s="365"/>
      <c r="BX12" s="365"/>
      <c r="BY12" s="365"/>
      <c r="BZ12" s="365"/>
      <c r="CA12" s="365"/>
      <c r="CB12" s="365"/>
      <c r="CC12" s="365"/>
      <c r="CD12" s="365"/>
      <c r="CE12" s="365"/>
      <c r="CF12" s="365"/>
      <c r="CG12" s="365"/>
      <c r="CH12" s="365"/>
      <c r="CI12" s="365"/>
      <c r="CJ12" s="365"/>
      <c r="CK12" s="365"/>
      <c r="CL12" s="365"/>
      <c r="CM12" s="365"/>
      <c r="CN12" s="365"/>
      <c r="CO12" s="365"/>
      <c r="CP12" s="365"/>
      <c r="CQ12" s="365"/>
      <c r="CR12" s="365"/>
      <c r="CS12" s="365"/>
      <c r="CT12" s="365"/>
      <c r="CU12" s="365"/>
      <c r="CV12" s="365"/>
      <c r="CW12" s="365"/>
      <c r="CX12" s="365"/>
      <c r="CY12" s="365"/>
      <c r="CZ12" s="365"/>
      <c r="DA12" s="365"/>
      <c r="DB12" s="365"/>
      <c r="DC12" s="365"/>
      <c r="DD12" s="365"/>
      <c r="DE12" s="365"/>
      <c r="DF12" s="365"/>
      <c r="DG12" s="365"/>
      <c r="DH12" s="365"/>
      <c r="DI12" s="365"/>
      <c r="DJ12" s="365"/>
      <c r="DK12" s="365"/>
      <c r="DL12" s="365"/>
      <c r="DM12" s="365"/>
      <c r="DN12" s="365"/>
      <c r="DO12" s="365"/>
      <c r="DP12" s="365"/>
      <c r="DQ12" s="365"/>
      <c r="DR12" s="365"/>
      <c r="DS12" s="365"/>
      <c r="DT12" s="365"/>
      <c r="DU12" s="365"/>
      <c r="DV12" s="365"/>
      <c r="DW12" s="365"/>
      <c r="DX12" s="365"/>
      <c r="DY12" s="365"/>
      <c r="DZ12" s="365"/>
      <c r="EA12" s="365"/>
      <c r="EB12" s="365"/>
      <c r="EC12" s="365"/>
      <c r="ED12" s="365"/>
      <c r="EE12" s="365"/>
      <c r="EF12" s="365"/>
      <c r="EG12" s="365"/>
      <c r="EH12" s="365"/>
      <c r="EI12" s="365"/>
      <c r="EJ12" s="365"/>
      <c r="EK12" s="365"/>
      <c r="EL12" s="365"/>
      <c r="EM12" s="365"/>
      <c r="EN12" s="365"/>
      <c r="EO12" s="365"/>
      <c r="EP12" s="365"/>
      <c r="EQ12" s="365"/>
      <c r="ER12" s="365"/>
      <c r="ES12" s="365"/>
      <c r="ET12" s="365"/>
      <c r="EU12" s="365"/>
      <c r="EV12" s="365"/>
      <c r="EW12" s="365"/>
      <c r="EX12" s="365"/>
      <c r="EY12" s="365"/>
      <c r="EZ12" s="365"/>
      <c r="FA12" s="365"/>
      <c r="FB12" s="365"/>
      <c r="FC12" s="365"/>
      <c r="FD12" s="365"/>
      <c r="FE12" s="365"/>
      <c r="FF12" s="365"/>
      <c r="FG12" s="365"/>
      <c r="FH12" s="365"/>
      <c r="FI12" s="365"/>
      <c r="FJ12" s="365"/>
      <c r="FK12" s="365"/>
      <c r="FL12" s="365"/>
      <c r="FM12" s="365"/>
      <c r="FN12" s="365"/>
      <c r="FO12" s="365"/>
      <c r="FP12" s="365"/>
      <c r="FQ12" s="365"/>
      <c r="FR12" s="365"/>
      <c r="FS12" s="365"/>
      <c r="FT12" s="365"/>
      <c r="FU12" s="365"/>
      <c r="FV12" s="365"/>
      <c r="FW12" s="365"/>
      <c r="FX12" s="365"/>
      <c r="FY12" s="365"/>
      <c r="FZ12" s="365"/>
      <c r="GA12" s="365"/>
      <c r="GB12" s="365"/>
      <c r="GC12" s="365"/>
      <c r="GD12" s="365"/>
      <c r="GE12" s="365"/>
      <c r="GF12" s="365"/>
      <c r="GG12" s="365"/>
      <c r="GH12" s="365"/>
      <c r="GI12" s="365"/>
      <c r="GJ12" s="365"/>
      <c r="GK12" s="365"/>
      <c r="GL12" s="365"/>
      <c r="GM12" s="365"/>
      <c r="GN12" s="365"/>
      <c r="GO12" s="365"/>
      <c r="GP12" s="365"/>
      <c r="GQ12" s="365"/>
      <c r="GR12" s="365"/>
      <c r="GS12" s="365"/>
      <c r="GT12" s="365"/>
      <c r="GU12" s="365"/>
      <c r="GV12" s="365"/>
      <c r="GW12" s="365"/>
      <c r="GX12" s="365"/>
      <c r="GY12" s="365"/>
      <c r="GZ12" s="365"/>
      <c r="HA12" s="365"/>
      <c r="HB12" s="365"/>
      <c r="HC12" s="365"/>
      <c r="HD12" s="365"/>
      <c r="HE12" s="365"/>
      <c r="HF12" s="365"/>
      <c r="HG12" s="365"/>
      <c r="HH12" s="365"/>
      <c r="HI12" s="365"/>
      <c r="HJ12" s="365"/>
      <c r="HK12" s="365"/>
      <c r="HL12" s="365"/>
      <c r="HM12" s="365"/>
      <c r="HN12" s="365"/>
      <c r="HO12" s="365"/>
      <c r="HP12" s="365"/>
      <c r="HQ12" s="365"/>
      <c r="HR12" s="365"/>
      <c r="HS12" s="365"/>
      <c r="HT12" s="365"/>
      <c r="HU12" s="365"/>
      <c r="HV12" s="365"/>
      <c r="HW12" s="365"/>
      <c r="HX12" s="365"/>
      <c r="HY12" s="365"/>
      <c r="HZ12" s="365"/>
      <c r="IA12" s="365"/>
      <c r="IB12" s="365"/>
      <c r="IC12" s="365"/>
      <c r="ID12" s="365"/>
      <c r="IE12" s="365"/>
      <c r="IF12" s="365"/>
      <c r="IG12" s="365"/>
      <c r="IH12" s="365"/>
      <c r="II12" s="1075"/>
      <c r="IJ12" s="1075"/>
      <c r="ALZ12" s="1077"/>
    </row>
    <row r="13" s="1076" customFormat="true" ht="28.5" hidden="false" customHeight="true" outlineLevel="0" collapsed="false">
      <c r="A13" s="222" t="s">
        <v>1031</v>
      </c>
      <c r="B13" s="222" t="n">
        <v>302</v>
      </c>
      <c r="C13" s="222" t="n">
        <v>302</v>
      </c>
      <c r="D13" s="222" t="n">
        <v>1</v>
      </c>
      <c r="E13" s="222" t="n">
        <v>0</v>
      </c>
      <c r="F13" s="222" t="n">
        <v>0</v>
      </c>
      <c r="G13" s="222" t="n">
        <v>0</v>
      </c>
      <c r="H13" s="222" t="n">
        <v>0</v>
      </c>
      <c r="I13" s="222" t="n">
        <v>0</v>
      </c>
      <c r="J13" s="222" t="n">
        <v>0</v>
      </c>
      <c r="K13" s="222" t="n">
        <v>0</v>
      </c>
      <c r="L13" s="222" t="n">
        <v>0</v>
      </c>
      <c r="M13" s="222" t="n">
        <v>4</v>
      </c>
      <c r="N13" s="222" t="n">
        <v>0</v>
      </c>
      <c r="O13" s="222" t="n">
        <v>0</v>
      </c>
      <c r="P13" s="222" t="n">
        <v>0</v>
      </c>
      <c r="Q13" s="1073" t="n">
        <f aca="false">($U$4*(SUM(D13:P13)))</f>
        <v>2025</v>
      </c>
      <c r="R13" s="222" t="n">
        <v>0</v>
      </c>
      <c r="S13" s="222" t="n">
        <v>0</v>
      </c>
      <c r="T13" s="222" t="n">
        <v>0</v>
      </c>
      <c r="U13" s="222" t="n">
        <v>0</v>
      </c>
      <c r="V13" s="222" t="n">
        <v>0</v>
      </c>
      <c r="W13" s="222" t="n">
        <v>0</v>
      </c>
      <c r="X13" s="222" t="n">
        <v>0</v>
      </c>
      <c r="Y13" s="222" t="n">
        <v>0</v>
      </c>
      <c r="Z13" s="222" t="n">
        <v>0</v>
      </c>
      <c r="AA13" s="222" t="n">
        <v>0</v>
      </c>
      <c r="AB13" s="220" t="n">
        <v>149651</v>
      </c>
      <c r="AC13" s="1074" t="str">
        <f aca="false">IFERROR(VLOOKUP(AB13,'Plantilla y Concentrado'!$B$4:$S$677,2,0),"")</f>
        <v>Celis Popocatl Daniela</v>
      </c>
      <c r="AD13" s="1067"/>
      <c r="AE13" s="365"/>
      <c r="AF13" s="365"/>
      <c r="AG13" s="365"/>
      <c r="AH13" s="365"/>
      <c r="AI13" s="365"/>
      <c r="AJ13" s="365"/>
      <c r="AK13" s="365"/>
      <c r="AL13" s="365"/>
      <c r="AM13" s="365"/>
      <c r="AN13" s="365"/>
      <c r="AO13" s="365"/>
      <c r="AP13" s="365"/>
      <c r="AQ13" s="365"/>
      <c r="AR13" s="365"/>
      <c r="AS13" s="365"/>
      <c r="AT13" s="365"/>
      <c r="AU13" s="365"/>
      <c r="AV13" s="365"/>
      <c r="AW13" s="365"/>
      <c r="AX13" s="365"/>
      <c r="AY13" s="365"/>
      <c r="AZ13" s="365"/>
      <c r="BA13" s="365"/>
      <c r="BB13" s="365"/>
      <c r="BC13" s="365"/>
      <c r="BD13" s="365"/>
      <c r="BE13" s="365"/>
      <c r="BF13" s="365"/>
      <c r="BG13" s="365"/>
      <c r="BH13" s="365"/>
      <c r="BI13" s="365"/>
      <c r="BJ13" s="365"/>
      <c r="BK13" s="365"/>
      <c r="BL13" s="365"/>
      <c r="BM13" s="365"/>
      <c r="BN13" s="365"/>
      <c r="BO13" s="365"/>
      <c r="BP13" s="365"/>
      <c r="BQ13" s="365"/>
      <c r="BR13" s="365"/>
      <c r="BS13" s="365"/>
      <c r="BT13" s="365"/>
      <c r="BU13" s="365"/>
      <c r="BV13" s="365"/>
      <c r="BW13" s="365"/>
      <c r="BX13" s="365"/>
      <c r="BY13" s="365"/>
      <c r="BZ13" s="365"/>
      <c r="CA13" s="365"/>
      <c r="CB13" s="365"/>
      <c r="CC13" s="365"/>
      <c r="CD13" s="365"/>
      <c r="CE13" s="365"/>
      <c r="CF13" s="365"/>
      <c r="CG13" s="365"/>
      <c r="CH13" s="365"/>
      <c r="CI13" s="365"/>
      <c r="CJ13" s="365"/>
      <c r="CK13" s="365"/>
      <c r="CL13" s="365"/>
      <c r="CM13" s="365"/>
      <c r="CN13" s="365"/>
      <c r="CO13" s="365"/>
      <c r="CP13" s="365"/>
      <c r="CQ13" s="365"/>
      <c r="CR13" s="365"/>
      <c r="CS13" s="365"/>
      <c r="CT13" s="365"/>
      <c r="CU13" s="365"/>
      <c r="CV13" s="365"/>
      <c r="CW13" s="365"/>
      <c r="CX13" s="365"/>
      <c r="CY13" s="365"/>
      <c r="CZ13" s="365"/>
      <c r="DA13" s="365"/>
      <c r="DB13" s="365"/>
      <c r="DC13" s="365"/>
      <c r="DD13" s="365"/>
      <c r="DE13" s="365"/>
      <c r="DF13" s="365"/>
      <c r="DG13" s="365"/>
      <c r="DH13" s="365"/>
      <c r="DI13" s="365"/>
      <c r="DJ13" s="365"/>
      <c r="DK13" s="365"/>
      <c r="DL13" s="365"/>
      <c r="DM13" s="365"/>
      <c r="DN13" s="365"/>
      <c r="DO13" s="365"/>
      <c r="DP13" s="365"/>
      <c r="DQ13" s="365"/>
      <c r="DR13" s="365"/>
      <c r="DS13" s="365"/>
      <c r="DT13" s="365"/>
      <c r="DU13" s="365"/>
      <c r="DV13" s="365"/>
      <c r="DW13" s="365"/>
      <c r="DX13" s="365"/>
      <c r="DY13" s="365"/>
      <c r="DZ13" s="365"/>
      <c r="EA13" s="365"/>
      <c r="EB13" s="365"/>
      <c r="EC13" s="365"/>
      <c r="ED13" s="365"/>
      <c r="EE13" s="365"/>
      <c r="EF13" s="365"/>
      <c r="EG13" s="365"/>
      <c r="EH13" s="365"/>
      <c r="EI13" s="365"/>
      <c r="EJ13" s="365"/>
      <c r="EK13" s="365"/>
      <c r="EL13" s="365"/>
      <c r="EM13" s="365"/>
      <c r="EN13" s="365"/>
      <c r="EO13" s="365"/>
      <c r="EP13" s="365"/>
      <c r="EQ13" s="365"/>
      <c r="ER13" s="365"/>
      <c r="ES13" s="365"/>
      <c r="ET13" s="365"/>
      <c r="EU13" s="365"/>
      <c r="EV13" s="365"/>
      <c r="EW13" s="365"/>
      <c r="EX13" s="365"/>
      <c r="EY13" s="365"/>
      <c r="EZ13" s="365"/>
      <c r="FA13" s="365"/>
      <c r="FB13" s="365"/>
      <c r="FC13" s="365"/>
      <c r="FD13" s="365"/>
      <c r="FE13" s="365"/>
      <c r="FF13" s="365"/>
      <c r="FG13" s="365"/>
      <c r="FH13" s="365"/>
      <c r="FI13" s="365"/>
      <c r="FJ13" s="365"/>
      <c r="FK13" s="365"/>
      <c r="FL13" s="365"/>
      <c r="FM13" s="365"/>
      <c r="FN13" s="365"/>
      <c r="FO13" s="365"/>
      <c r="FP13" s="365"/>
      <c r="FQ13" s="365"/>
      <c r="FR13" s="365"/>
      <c r="FS13" s="365"/>
      <c r="FT13" s="365"/>
      <c r="FU13" s="365"/>
      <c r="FV13" s="365"/>
      <c r="FW13" s="365"/>
      <c r="FX13" s="365"/>
      <c r="FY13" s="365"/>
      <c r="FZ13" s="365"/>
      <c r="GA13" s="365"/>
      <c r="GB13" s="365"/>
      <c r="GC13" s="365"/>
      <c r="GD13" s="365"/>
      <c r="GE13" s="365"/>
      <c r="GF13" s="365"/>
      <c r="GG13" s="365"/>
      <c r="GH13" s="365"/>
      <c r="GI13" s="365"/>
      <c r="GJ13" s="365"/>
      <c r="GK13" s="365"/>
      <c r="GL13" s="365"/>
      <c r="GM13" s="365"/>
      <c r="GN13" s="365"/>
      <c r="GO13" s="365"/>
      <c r="GP13" s="365"/>
      <c r="GQ13" s="365"/>
      <c r="GR13" s="365"/>
      <c r="GS13" s="365"/>
      <c r="GT13" s="365"/>
      <c r="GU13" s="365"/>
      <c r="GV13" s="365"/>
      <c r="GW13" s="365"/>
      <c r="GX13" s="365"/>
      <c r="GY13" s="365"/>
      <c r="GZ13" s="365"/>
      <c r="HA13" s="365"/>
      <c r="HB13" s="365"/>
      <c r="HC13" s="365"/>
      <c r="HD13" s="365"/>
      <c r="HE13" s="365"/>
      <c r="HF13" s="365"/>
      <c r="HG13" s="365"/>
      <c r="HH13" s="365"/>
      <c r="HI13" s="365"/>
      <c r="HJ13" s="365"/>
      <c r="HK13" s="365"/>
      <c r="HL13" s="365"/>
      <c r="HM13" s="365"/>
      <c r="HN13" s="365"/>
      <c r="HO13" s="365"/>
      <c r="HP13" s="365"/>
      <c r="HQ13" s="365"/>
      <c r="HR13" s="365"/>
      <c r="HS13" s="365"/>
      <c r="HT13" s="365"/>
      <c r="HU13" s="365"/>
      <c r="HV13" s="365"/>
      <c r="HW13" s="365"/>
      <c r="HX13" s="365"/>
      <c r="HY13" s="365"/>
      <c r="HZ13" s="365"/>
      <c r="IA13" s="365"/>
      <c r="IB13" s="365"/>
      <c r="IC13" s="365"/>
      <c r="ID13" s="365"/>
      <c r="IE13" s="365"/>
      <c r="IF13" s="365"/>
      <c r="IG13" s="365"/>
      <c r="IH13" s="365"/>
      <c r="II13" s="1075"/>
      <c r="IJ13" s="1075"/>
      <c r="ALZ13" s="1077"/>
    </row>
    <row r="14" s="1076" customFormat="true" ht="28.5" hidden="false" customHeight="true" outlineLevel="0" collapsed="false">
      <c r="A14" s="218" t="s">
        <v>1032</v>
      </c>
      <c r="B14" s="218" t="n">
        <v>270</v>
      </c>
      <c r="C14" s="218" t="n">
        <v>270</v>
      </c>
      <c r="D14" s="218" t="n">
        <v>0</v>
      </c>
      <c r="E14" s="218" t="n">
        <v>0</v>
      </c>
      <c r="F14" s="218" t="n">
        <v>0</v>
      </c>
      <c r="G14" s="218" t="n">
        <v>0</v>
      </c>
      <c r="H14" s="218" t="n">
        <v>0</v>
      </c>
      <c r="I14" s="218" t="n">
        <v>0</v>
      </c>
      <c r="J14" s="218" t="n">
        <v>0</v>
      </c>
      <c r="K14" s="218" t="n">
        <v>0</v>
      </c>
      <c r="L14" s="218" t="n">
        <v>0</v>
      </c>
      <c r="M14" s="218" t="n">
        <v>0</v>
      </c>
      <c r="N14" s="218" t="n">
        <v>0</v>
      </c>
      <c r="O14" s="218" t="n">
        <v>0</v>
      </c>
      <c r="P14" s="218" t="n">
        <v>0</v>
      </c>
      <c r="Q14" s="1078" t="n">
        <f aca="false">($U$4*(SUM(D14:P14)))</f>
        <v>0</v>
      </c>
      <c r="R14" s="218" t="n">
        <v>0</v>
      </c>
      <c r="S14" s="218" t="n">
        <v>0</v>
      </c>
      <c r="T14" s="218" t="n">
        <v>0</v>
      </c>
      <c r="U14" s="218" t="n">
        <v>0</v>
      </c>
      <c r="V14" s="218" t="n">
        <v>0</v>
      </c>
      <c r="W14" s="218" t="n">
        <v>0</v>
      </c>
      <c r="X14" s="218" t="n">
        <v>0</v>
      </c>
      <c r="Y14" s="218" t="n">
        <v>0</v>
      </c>
      <c r="Z14" s="218" t="n">
        <v>0</v>
      </c>
      <c r="AA14" s="218" t="n">
        <v>0</v>
      </c>
      <c r="AB14" s="216" t="n">
        <v>149651</v>
      </c>
      <c r="AC14" s="216" t="str">
        <f aca="false">IFERROR(VLOOKUP(AB14,'Plantilla y Concentrado'!$B$4:$S$677,2,0),"")</f>
        <v>Celis Popocatl Daniela</v>
      </c>
      <c r="AD14" s="1067"/>
      <c r="AE14" s="365"/>
      <c r="AF14" s="365"/>
      <c r="AG14" s="365"/>
      <c r="AH14" s="365"/>
      <c r="AI14" s="365"/>
      <c r="AJ14" s="365"/>
      <c r="AK14" s="365"/>
      <c r="AL14" s="365"/>
      <c r="AM14" s="365"/>
      <c r="AN14" s="365"/>
      <c r="AO14" s="365"/>
      <c r="AP14" s="365"/>
      <c r="AQ14" s="365"/>
      <c r="AR14" s="365"/>
      <c r="AS14" s="365"/>
      <c r="AT14" s="365"/>
      <c r="AU14" s="365"/>
      <c r="AV14" s="365"/>
      <c r="AW14" s="365"/>
      <c r="AX14" s="365"/>
      <c r="AY14" s="365"/>
      <c r="AZ14" s="365"/>
      <c r="BA14" s="365"/>
      <c r="BB14" s="365"/>
      <c r="BC14" s="365"/>
      <c r="BD14" s="365"/>
      <c r="BE14" s="365"/>
      <c r="BF14" s="365"/>
      <c r="BG14" s="365"/>
      <c r="BH14" s="365"/>
      <c r="BI14" s="365"/>
      <c r="BJ14" s="365"/>
      <c r="BK14" s="365"/>
      <c r="BL14" s="365"/>
      <c r="BM14" s="365"/>
      <c r="BN14" s="365"/>
      <c r="BO14" s="365"/>
      <c r="BP14" s="365"/>
      <c r="BQ14" s="365"/>
      <c r="BR14" s="365"/>
      <c r="BS14" s="365"/>
      <c r="BT14" s="365"/>
      <c r="BU14" s="365"/>
      <c r="BV14" s="365"/>
      <c r="BW14" s="365"/>
      <c r="BX14" s="365"/>
      <c r="BY14" s="365"/>
      <c r="BZ14" s="365"/>
      <c r="CA14" s="365"/>
      <c r="CB14" s="365"/>
      <c r="CC14" s="365"/>
      <c r="CD14" s="365"/>
      <c r="CE14" s="365"/>
      <c r="CF14" s="365"/>
      <c r="CG14" s="365"/>
      <c r="CH14" s="365"/>
      <c r="CI14" s="365"/>
      <c r="CJ14" s="365"/>
      <c r="CK14" s="365"/>
      <c r="CL14" s="365"/>
      <c r="CM14" s="365"/>
      <c r="CN14" s="365"/>
      <c r="CO14" s="365"/>
      <c r="CP14" s="365"/>
      <c r="CQ14" s="365"/>
      <c r="CR14" s="365"/>
      <c r="CS14" s="365"/>
      <c r="CT14" s="365"/>
      <c r="CU14" s="365"/>
      <c r="CV14" s="365"/>
      <c r="CW14" s="365"/>
      <c r="CX14" s="365"/>
      <c r="CY14" s="365"/>
      <c r="CZ14" s="365"/>
      <c r="DA14" s="365"/>
      <c r="DB14" s="365"/>
      <c r="DC14" s="365"/>
      <c r="DD14" s="365"/>
      <c r="DE14" s="365"/>
      <c r="DF14" s="365"/>
      <c r="DG14" s="365"/>
      <c r="DH14" s="365"/>
      <c r="DI14" s="365"/>
      <c r="DJ14" s="365"/>
      <c r="DK14" s="365"/>
      <c r="DL14" s="365"/>
      <c r="DM14" s="365"/>
      <c r="DN14" s="365"/>
      <c r="DO14" s="365"/>
      <c r="DP14" s="365"/>
      <c r="DQ14" s="365"/>
      <c r="DR14" s="365"/>
      <c r="DS14" s="365"/>
      <c r="DT14" s="365"/>
      <c r="DU14" s="365"/>
      <c r="DV14" s="365"/>
      <c r="DW14" s="365"/>
      <c r="DX14" s="365"/>
      <c r="DY14" s="365"/>
      <c r="DZ14" s="365"/>
      <c r="EA14" s="365"/>
      <c r="EB14" s="365"/>
      <c r="EC14" s="365"/>
      <c r="ED14" s="365"/>
      <c r="EE14" s="365"/>
      <c r="EF14" s="365"/>
      <c r="EG14" s="365"/>
      <c r="EH14" s="365"/>
      <c r="EI14" s="365"/>
      <c r="EJ14" s="365"/>
      <c r="EK14" s="365"/>
      <c r="EL14" s="365"/>
      <c r="EM14" s="365"/>
      <c r="EN14" s="365"/>
      <c r="EO14" s="365"/>
      <c r="EP14" s="365"/>
      <c r="EQ14" s="365"/>
      <c r="ER14" s="365"/>
      <c r="ES14" s="365"/>
      <c r="ET14" s="365"/>
      <c r="EU14" s="365"/>
      <c r="EV14" s="365"/>
      <c r="EW14" s="365"/>
      <c r="EX14" s="365"/>
      <c r="EY14" s="365"/>
      <c r="EZ14" s="365"/>
      <c r="FA14" s="365"/>
      <c r="FB14" s="365"/>
      <c r="FC14" s="365"/>
      <c r="FD14" s="365"/>
      <c r="FE14" s="365"/>
      <c r="FF14" s="365"/>
      <c r="FG14" s="365"/>
      <c r="FH14" s="365"/>
      <c r="FI14" s="365"/>
      <c r="FJ14" s="365"/>
      <c r="FK14" s="365"/>
      <c r="FL14" s="365"/>
      <c r="FM14" s="365"/>
      <c r="FN14" s="365"/>
      <c r="FO14" s="365"/>
      <c r="FP14" s="365"/>
      <c r="FQ14" s="365"/>
      <c r="FR14" s="365"/>
      <c r="FS14" s="365"/>
      <c r="FT14" s="365"/>
      <c r="FU14" s="365"/>
      <c r="FV14" s="365"/>
      <c r="FW14" s="365"/>
      <c r="FX14" s="365"/>
      <c r="FY14" s="365"/>
      <c r="FZ14" s="365"/>
      <c r="GA14" s="365"/>
      <c r="GB14" s="365"/>
      <c r="GC14" s="365"/>
      <c r="GD14" s="365"/>
      <c r="GE14" s="365"/>
      <c r="GF14" s="365"/>
      <c r="GG14" s="365"/>
      <c r="GH14" s="365"/>
      <c r="GI14" s="365"/>
      <c r="GJ14" s="365"/>
      <c r="GK14" s="365"/>
      <c r="GL14" s="365"/>
      <c r="GM14" s="365"/>
      <c r="GN14" s="365"/>
      <c r="GO14" s="365"/>
      <c r="GP14" s="365"/>
      <c r="GQ14" s="365"/>
      <c r="GR14" s="365"/>
      <c r="GS14" s="365"/>
      <c r="GT14" s="365"/>
      <c r="GU14" s="365"/>
      <c r="GV14" s="365"/>
      <c r="GW14" s="365"/>
      <c r="GX14" s="365"/>
      <c r="GY14" s="365"/>
      <c r="GZ14" s="365"/>
      <c r="HA14" s="365"/>
      <c r="HB14" s="365"/>
      <c r="HC14" s="365"/>
      <c r="HD14" s="365"/>
      <c r="HE14" s="365"/>
      <c r="HF14" s="365"/>
      <c r="HG14" s="365"/>
      <c r="HH14" s="365"/>
      <c r="HI14" s="365"/>
      <c r="HJ14" s="365"/>
      <c r="HK14" s="365"/>
      <c r="HL14" s="365"/>
      <c r="HM14" s="365"/>
      <c r="HN14" s="365"/>
      <c r="HO14" s="365"/>
      <c r="HP14" s="365"/>
      <c r="HQ14" s="365"/>
      <c r="HR14" s="365"/>
      <c r="HS14" s="365"/>
      <c r="HT14" s="365"/>
      <c r="HU14" s="365"/>
      <c r="HV14" s="365"/>
      <c r="HW14" s="365"/>
      <c r="HX14" s="365"/>
      <c r="HY14" s="365"/>
      <c r="HZ14" s="365"/>
      <c r="IA14" s="365"/>
      <c r="IB14" s="365"/>
      <c r="IC14" s="365"/>
      <c r="ID14" s="365"/>
      <c r="IE14" s="365"/>
      <c r="IF14" s="365"/>
      <c r="IG14" s="365"/>
      <c r="IH14" s="365"/>
      <c r="II14" s="1075"/>
      <c r="IJ14" s="1075"/>
      <c r="ALZ14" s="1077"/>
    </row>
    <row r="15" s="1076" customFormat="true" ht="28.5" hidden="false" customHeight="true" outlineLevel="0" collapsed="false">
      <c r="A15" s="222" t="s">
        <v>1033</v>
      </c>
      <c r="B15" s="222" t="n">
        <v>495</v>
      </c>
      <c r="C15" s="222" t="n">
        <v>495</v>
      </c>
      <c r="D15" s="222" t="n">
        <v>0</v>
      </c>
      <c r="E15" s="222" t="n">
        <v>1</v>
      </c>
      <c r="F15" s="222" t="n">
        <v>0</v>
      </c>
      <c r="G15" s="222" t="n">
        <v>0</v>
      </c>
      <c r="H15" s="222" t="n">
        <v>0</v>
      </c>
      <c r="I15" s="222" t="n">
        <v>0</v>
      </c>
      <c r="J15" s="222" t="n">
        <v>0</v>
      </c>
      <c r="K15" s="222" t="n">
        <v>0</v>
      </c>
      <c r="L15" s="222" t="n">
        <v>0</v>
      </c>
      <c r="M15" s="222" t="n">
        <v>0</v>
      </c>
      <c r="N15" s="222" t="n">
        <v>0</v>
      </c>
      <c r="O15" s="222" t="n">
        <v>0</v>
      </c>
      <c r="P15" s="222" t="n">
        <v>0</v>
      </c>
      <c r="Q15" s="1073" t="n">
        <f aca="false">($U$4*(SUM(D15:P15)))</f>
        <v>405</v>
      </c>
      <c r="R15" s="222" t="n">
        <v>0</v>
      </c>
      <c r="S15" s="222" t="n">
        <v>0</v>
      </c>
      <c r="T15" s="222" t="n">
        <v>0</v>
      </c>
      <c r="U15" s="222" t="n">
        <v>0</v>
      </c>
      <c r="V15" s="222" t="n">
        <v>0</v>
      </c>
      <c r="W15" s="222" t="n">
        <v>0</v>
      </c>
      <c r="X15" s="222" t="n">
        <v>0</v>
      </c>
      <c r="Y15" s="222" t="n">
        <v>0</v>
      </c>
      <c r="Z15" s="222" t="n">
        <v>0</v>
      </c>
      <c r="AA15" s="222" t="n">
        <v>0</v>
      </c>
      <c r="AB15" s="220" t="n">
        <v>146899</v>
      </c>
      <c r="AC15" s="1074" t="str">
        <f aca="false">IFERROR(VLOOKUP(AB15,'Plantilla y Concentrado'!$B$4:$S$677,2,0),"")</f>
        <v>Lopez Leon Sofia Victoria</v>
      </c>
      <c r="AD15" s="1067"/>
      <c r="AE15" s="365"/>
      <c r="AF15" s="365"/>
      <c r="AG15" s="365"/>
      <c r="AH15" s="365"/>
      <c r="AI15" s="365"/>
      <c r="AJ15" s="365"/>
      <c r="AK15" s="365"/>
      <c r="AL15" s="365"/>
      <c r="AM15" s="365"/>
      <c r="AN15" s="365"/>
      <c r="AO15" s="365"/>
      <c r="AP15" s="365"/>
      <c r="AQ15" s="365"/>
      <c r="AR15" s="365"/>
      <c r="AS15" s="365"/>
      <c r="AT15" s="365"/>
      <c r="AU15" s="365"/>
      <c r="AV15" s="365"/>
      <c r="AW15" s="365"/>
      <c r="AX15" s="365"/>
      <c r="AY15" s="365"/>
      <c r="AZ15" s="365"/>
      <c r="BA15" s="365"/>
      <c r="BB15" s="365"/>
      <c r="BC15" s="365"/>
      <c r="BD15" s="365"/>
      <c r="BE15" s="365"/>
      <c r="BF15" s="365"/>
      <c r="BG15" s="365"/>
      <c r="BH15" s="365"/>
      <c r="BI15" s="365"/>
      <c r="BJ15" s="365"/>
      <c r="BK15" s="365"/>
      <c r="BL15" s="365"/>
      <c r="BM15" s="365"/>
      <c r="BN15" s="365"/>
      <c r="BO15" s="365"/>
      <c r="BP15" s="365"/>
      <c r="BQ15" s="365"/>
      <c r="BR15" s="365"/>
      <c r="BS15" s="365"/>
      <c r="BT15" s="365"/>
      <c r="BU15" s="365"/>
      <c r="BV15" s="365"/>
      <c r="BW15" s="365"/>
      <c r="BX15" s="365"/>
      <c r="BY15" s="365"/>
      <c r="BZ15" s="365"/>
      <c r="CA15" s="365"/>
      <c r="CB15" s="365"/>
      <c r="CC15" s="365"/>
      <c r="CD15" s="365"/>
      <c r="CE15" s="365"/>
      <c r="CF15" s="365"/>
      <c r="CG15" s="365"/>
      <c r="CH15" s="365"/>
      <c r="CI15" s="365"/>
      <c r="CJ15" s="365"/>
      <c r="CK15" s="365"/>
      <c r="CL15" s="365"/>
      <c r="CM15" s="365"/>
      <c r="CN15" s="365"/>
      <c r="CO15" s="365"/>
      <c r="CP15" s="365"/>
      <c r="CQ15" s="365"/>
      <c r="CR15" s="365"/>
      <c r="CS15" s="365"/>
      <c r="CT15" s="365"/>
      <c r="CU15" s="365"/>
      <c r="CV15" s="365"/>
      <c r="CW15" s="365"/>
      <c r="CX15" s="365"/>
      <c r="CY15" s="365"/>
      <c r="CZ15" s="365"/>
      <c r="DA15" s="365"/>
      <c r="DB15" s="365"/>
      <c r="DC15" s="365"/>
      <c r="DD15" s="365"/>
      <c r="DE15" s="365"/>
      <c r="DF15" s="365"/>
      <c r="DG15" s="365"/>
      <c r="DH15" s="365"/>
      <c r="DI15" s="365"/>
      <c r="DJ15" s="365"/>
      <c r="DK15" s="365"/>
      <c r="DL15" s="365"/>
      <c r="DM15" s="365"/>
      <c r="DN15" s="365"/>
      <c r="DO15" s="365"/>
      <c r="DP15" s="365"/>
      <c r="DQ15" s="365"/>
      <c r="DR15" s="365"/>
      <c r="DS15" s="365"/>
      <c r="DT15" s="365"/>
      <c r="DU15" s="365"/>
      <c r="DV15" s="365"/>
      <c r="DW15" s="365"/>
      <c r="DX15" s="365"/>
      <c r="DY15" s="365"/>
      <c r="DZ15" s="365"/>
      <c r="EA15" s="365"/>
      <c r="EB15" s="365"/>
      <c r="EC15" s="365"/>
      <c r="ED15" s="365"/>
      <c r="EE15" s="365"/>
      <c r="EF15" s="365"/>
      <c r="EG15" s="365"/>
      <c r="EH15" s="365"/>
      <c r="EI15" s="365"/>
      <c r="EJ15" s="365"/>
      <c r="EK15" s="365"/>
      <c r="EL15" s="365"/>
      <c r="EM15" s="365"/>
      <c r="EN15" s="365"/>
      <c r="EO15" s="365"/>
      <c r="EP15" s="365"/>
      <c r="EQ15" s="365"/>
      <c r="ER15" s="365"/>
      <c r="ES15" s="365"/>
      <c r="ET15" s="365"/>
      <c r="EU15" s="365"/>
      <c r="EV15" s="365"/>
      <c r="EW15" s="365"/>
      <c r="EX15" s="365"/>
      <c r="EY15" s="365"/>
      <c r="EZ15" s="365"/>
      <c r="FA15" s="365"/>
      <c r="FB15" s="365"/>
      <c r="FC15" s="365"/>
      <c r="FD15" s="365"/>
      <c r="FE15" s="365"/>
      <c r="FF15" s="365"/>
      <c r="FG15" s="365"/>
      <c r="FH15" s="365"/>
      <c r="FI15" s="365"/>
      <c r="FJ15" s="365"/>
      <c r="FK15" s="365"/>
      <c r="FL15" s="365"/>
      <c r="FM15" s="365"/>
      <c r="FN15" s="365"/>
      <c r="FO15" s="365"/>
      <c r="FP15" s="365"/>
      <c r="FQ15" s="365"/>
      <c r="FR15" s="365"/>
      <c r="FS15" s="365"/>
      <c r="FT15" s="365"/>
      <c r="FU15" s="365"/>
      <c r="FV15" s="365"/>
      <c r="FW15" s="365"/>
      <c r="FX15" s="365"/>
      <c r="FY15" s="365"/>
      <c r="FZ15" s="365"/>
      <c r="GA15" s="365"/>
      <c r="GB15" s="365"/>
      <c r="GC15" s="365"/>
      <c r="GD15" s="365"/>
      <c r="GE15" s="365"/>
      <c r="GF15" s="365"/>
      <c r="GG15" s="365"/>
      <c r="GH15" s="365"/>
      <c r="GI15" s="365"/>
      <c r="GJ15" s="365"/>
      <c r="GK15" s="365"/>
      <c r="GL15" s="365"/>
      <c r="GM15" s="365"/>
      <c r="GN15" s="365"/>
      <c r="GO15" s="365"/>
      <c r="GP15" s="365"/>
      <c r="GQ15" s="365"/>
      <c r="GR15" s="365"/>
      <c r="GS15" s="365"/>
      <c r="GT15" s="365"/>
      <c r="GU15" s="365"/>
      <c r="GV15" s="365"/>
      <c r="GW15" s="365"/>
      <c r="GX15" s="365"/>
      <c r="GY15" s="365"/>
      <c r="GZ15" s="365"/>
      <c r="HA15" s="365"/>
      <c r="HB15" s="365"/>
      <c r="HC15" s="365"/>
      <c r="HD15" s="365"/>
      <c r="HE15" s="365"/>
      <c r="HF15" s="365"/>
      <c r="HG15" s="365"/>
      <c r="HH15" s="365"/>
      <c r="HI15" s="365"/>
      <c r="HJ15" s="365"/>
      <c r="HK15" s="365"/>
      <c r="HL15" s="365"/>
      <c r="HM15" s="365"/>
      <c r="HN15" s="365"/>
      <c r="HO15" s="365"/>
      <c r="HP15" s="365"/>
      <c r="HQ15" s="365"/>
      <c r="HR15" s="365"/>
      <c r="HS15" s="365"/>
      <c r="HT15" s="365"/>
      <c r="HU15" s="365"/>
      <c r="HV15" s="365"/>
      <c r="HW15" s="365"/>
      <c r="HX15" s="365"/>
      <c r="HY15" s="365"/>
      <c r="HZ15" s="365"/>
      <c r="IA15" s="365"/>
      <c r="IB15" s="365"/>
      <c r="IC15" s="365"/>
      <c r="ID15" s="365"/>
      <c r="IE15" s="365"/>
      <c r="IF15" s="365"/>
      <c r="IG15" s="365"/>
      <c r="IH15" s="365"/>
      <c r="II15" s="1075"/>
      <c r="IJ15" s="1075"/>
      <c r="ALZ15" s="1077"/>
    </row>
    <row r="16" s="1076" customFormat="true" ht="28.5" hidden="false" customHeight="true" outlineLevel="0" collapsed="false">
      <c r="A16" s="218" t="s">
        <v>1034</v>
      </c>
      <c r="B16" s="218" t="n">
        <v>389</v>
      </c>
      <c r="C16" s="218" t="n">
        <v>389</v>
      </c>
      <c r="D16" s="218" t="n">
        <v>0</v>
      </c>
      <c r="E16" s="218" t="n">
        <v>0</v>
      </c>
      <c r="F16" s="218" t="n">
        <v>0</v>
      </c>
      <c r="G16" s="218" t="n">
        <v>0</v>
      </c>
      <c r="H16" s="218" t="n">
        <v>0</v>
      </c>
      <c r="I16" s="218" t="n">
        <v>0</v>
      </c>
      <c r="J16" s="218" t="n">
        <v>0</v>
      </c>
      <c r="K16" s="218" t="n">
        <v>0</v>
      </c>
      <c r="L16" s="218" t="n">
        <v>0</v>
      </c>
      <c r="M16" s="218" t="n">
        <v>0</v>
      </c>
      <c r="N16" s="218" t="n">
        <v>0</v>
      </c>
      <c r="O16" s="218" t="n">
        <v>0</v>
      </c>
      <c r="P16" s="218" t="n">
        <v>0</v>
      </c>
      <c r="Q16" s="1078" t="n">
        <f aca="false">($U$4*(SUM(D16:P16)))</f>
        <v>0</v>
      </c>
      <c r="R16" s="218" t="n">
        <v>0</v>
      </c>
      <c r="S16" s="218" t="n">
        <v>0</v>
      </c>
      <c r="T16" s="218" t="n">
        <v>0</v>
      </c>
      <c r="U16" s="218" t="n">
        <v>0</v>
      </c>
      <c r="V16" s="218" t="n">
        <v>0</v>
      </c>
      <c r="W16" s="218" t="n">
        <v>0</v>
      </c>
      <c r="X16" s="218" t="n">
        <v>0</v>
      </c>
      <c r="Y16" s="218" t="n">
        <v>0</v>
      </c>
      <c r="Z16" s="218" t="n">
        <v>0</v>
      </c>
      <c r="AA16" s="218" t="n">
        <v>0</v>
      </c>
      <c r="AB16" s="216" t="n">
        <v>146899</v>
      </c>
      <c r="AC16" s="216" t="str">
        <f aca="false">IFERROR(VLOOKUP(AB16,'Plantilla y Concentrado'!$B$4:$S$677,2,0),"")</f>
        <v>Lopez Leon Sofia Victoria</v>
      </c>
      <c r="AD16" s="1067"/>
      <c r="AE16" s="365"/>
      <c r="AF16" s="365"/>
      <c r="AG16" s="365"/>
      <c r="AH16" s="365"/>
      <c r="AI16" s="365"/>
      <c r="AJ16" s="365"/>
      <c r="AK16" s="365"/>
      <c r="AL16" s="365"/>
      <c r="AM16" s="365"/>
      <c r="AN16" s="365"/>
      <c r="AO16" s="365"/>
      <c r="AP16" s="365"/>
      <c r="AQ16" s="365"/>
      <c r="AR16" s="365"/>
      <c r="AS16" s="365"/>
      <c r="AT16" s="365"/>
      <c r="AU16" s="365"/>
      <c r="AV16" s="365"/>
      <c r="AW16" s="365"/>
      <c r="AX16" s="365"/>
      <c r="AY16" s="365"/>
      <c r="AZ16" s="365"/>
      <c r="BA16" s="365"/>
      <c r="BB16" s="365"/>
      <c r="BC16" s="365"/>
      <c r="BD16" s="365"/>
      <c r="BE16" s="365"/>
      <c r="BF16" s="365"/>
      <c r="BG16" s="365"/>
      <c r="BH16" s="365"/>
      <c r="BI16" s="365"/>
      <c r="BJ16" s="365"/>
      <c r="BK16" s="365"/>
      <c r="BL16" s="365"/>
      <c r="BM16" s="365"/>
      <c r="BN16" s="365"/>
      <c r="BO16" s="365"/>
      <c r="BP16" s="365"/>
      <c r="BQ16" s="365"/>
      <c r="BR16" s="365"/>
      <c r="BS16" s="365"/>
      <c r="BT16" s="365"/>
      <c r="BU16" s="365"/>
      <c r="BV16" s="365"/>
      <c r="BW16" s="365"/>
      <c r="BX16" s="365"/>
      <c r="BY16" s="365"/>
      <c r="BZ16" s="365"/>
      <c r="CA16" s="365"/>
      <c r="CB16" s="365"/>
      <c r="CC16" s="365"/>
      <c r="CD16" s="365"/>
      <c r="CE16" s="365"/>
      <c r="CF16" s="365"/>
      <c r="CG16" s="365"/>
      <c r="CH16" s="365"/>
      <c r="CI16" s="365"/>
      <c r="CJ16" s="365"/>
      <c r="CK16" s="365"/>
      <c r="CL16" s="365"/>
      <c r="CM16" s="365"/>
      <c r="CN16" s="365"/>
      <c r="CO16" s="365"/>
      <c r="CP16" s="365"/>
      <c r="CQ16" s="365"/>
      <c r="CR16" s="365"/>
      <c r="CS16" s="365"/>
      <c r="CT16" s="365"/>
      <c r="CU16" s="365"/>
      <c r="CV16" s="365"/>
      <c r="CW16" s="365"/>
      <c r="CX16" s="365"/>
      <c r="CY16" s="365"/>
      <c r="CZ16" s="365"/>
      <c r="DA16" s="365"/>
      <c r="DB16" s="365"/>
      <c r="DC16" s="365"/>
      <c r="DD16" s="365"/>
      <c r="DE16" s="365"/>
      <c r="DF16" s="365"/>
      <c r="DG16" s="365"/>
      <c r="DH16" s="365"/>
      <c r="DI16" s="365"/>
      <c r="DJ16" s="365"/>
      <c r="DK16" s="365"/>
      <c r="DL16" s="365"/>
      <c r="DM16" s="365"/>
      <c r="DN16" s="365"/>
      <c r="DO16" s="365"/>
      <c r="DP16" s="365"/>
      <c r="DQ16" s="365"/>
      <c r="DR16" s="365"/>
      <c r="DS16" s="365"/>
      <c r="DT16" s="365"/>
      <c r="DU16" s="365"/>
      <c r="DV16" s="365"/>
      <c r="DW16" s="365"/>
      <c r="DX16" s="365"/>
      <c r="DY16" s="365"/>
      <c r="DZ16" s="365"/>
      <c r="EA16" s="365"/>
      <c r="EB16" s="365"/>
      <c r="EC16" s="365"/>
      <c r="ED16" s="365"/>
      <c r="EE16" s="365"/>
      <c r="EF16" s="365"/>
      <c r="EG16" s="365"/>
      <c r="EH16" s="365"/>
      <c r="EI16" s="365"/>
      <c r="EJ16" s="365"/>
      <c r="EK16" s="365"/>
      <c r="EL16" s="365"/>
      <c r="EM16" s="365"/>
      <c r="EN16" s="365"/>
      <c r="EO16" s="365"/>
      <c r="EP16" s="365"/>
      <c r="EQ16" s="365"/>
      <c r="ER16" s="365"/>
      <c r="ES16" s="365"/>
      <c r="ET16" s="365"/>
      <c r="EU16" s="365"/>
      <c r="EV16" s="365"/>
      <c r="EW16" s="365"/>
      <c r="EX16" s="365"/>
      <c r="EY16" s="365"/>
      <c r="EZ16" s="365"/>
      <c r="FA16" s="365"/>
      <c r="FB16" s="365"/>
      <c r="FC16" s="365"/>
      <c r="FD16" s="365"/>
      <c r="FE16" s="365"/>
      <c r="FF16" s="365"/>
      <c r="FG16" s="365"/>
      <c r="FH16" s="365"/>
      <c r="FI16" s="365"/>
      <c r="FJ16" s="365"/>
      <c r="FK16" s="365"/>
      <c r="FL16" s="365"/>
      <c r="FM16" s="365"/>
      <c r="FN16" s="365"/>
      <c r="FO16" s="365"/>
      <c r="FP16" s="365"/>
      <c r="FQ16" s="365"/>
      <c r="FR16" s="365"/>
      <c r="FS16" s="365"/>
      <c r="FT16" s="365"/>
      <c r="FU16" s="365"/>
      <c r="FV16" s="365"/>
      <c r="FW16" s="365"/>
      <c r="FX16" s="365"/>
      <c r="FY16" s="365"/>
      <c r="FZ16" s="365"/>
      <c r="GA16" s="365"/>
      <c r="GB16" s="365"/>
      <c r="GC16" s="365"/>
      <c r="GD16" s="365"/>
      <c r="GE16" s="365"/>
      <c r="GF16" s="365"/>
      <c r="GG16" s="365"/>
      <c r="GH16" s="365"/>
      <c r="GI16" s="365"/>
      <c r="GJ16" s="365"/>
      <c r="GK16" s="365"/>
      <c r="GL16" s="365"/>
      <c r="GM16" s="365"/>
      <c r="GN16" s="365"/>
      <c r="GO16" s="365"/>
      <c r="GP16" s="365"/>
      <c r="GQ16" s="365"/>
      <c r="GR16" s="365"/>
      <c r="GS16" s="365"/>
      <c r="GT16" s="365"/>
      <c r="GU16" s="365"/>
      <c r="GV16" s="365"/>
      <c r="GW16" s="365"/>
      <c r="GX16" s="365"/>
      <c r="GY16" s="365"/>
      <c r="GZ16" s="365"/>
      <c r="HA16" s="365"/>
      <c r="HB16" s="365"/>
      <c r="HC16" s="365"/>
      <c r="HD16" s="365"/>
      <c r="HE16" s="365"/>
      <c r="HF16" s="365"/>
      <c r="HG16" s="365"/>
      <c r="HH16" s="365"/>
      <c r="HI16" s="365"/>
      <c r="HJ16" s="365"/>
      <c r="HK16" s="365"/>
      <c r="HL16" s="365"/>
      <c r="HM16" s="365"/>
      <c r="HN16" s="365"/>
      <c r="HO16" s="365"/>
      <c r="HP16" s="365"/>
      <c r="HQ16" s="365"/>
      <c r="HR16" s="365"/>
      <c r="HS16" s="365"/>
      <c r="HT16" s="365"/>
      <c r="HU16" s="365"/>
      <c r="HV16" s="365"/>
      <c r="HW16" s="365"/>
      <c r="HX16" s="365"/>
      <c r="HY16" s="365"/>
      <c r="HZ16" s="365"/>
      <c r="IA16" s="365"/>
      <c r="IB16" s="365"/>
      <c r="IC16" s="365"/>
      <c r="ID16" s="365"/>
      <c r="IE16" s="365"/>
      <c r="IF16" s="365"/>
      <c r="IG16" s="365"/>
      <c r="IH16" s="365"/>
      <c r="II16" s="1075"/>
      <c r="IJ16" s="1075"/>
      <c r="ALZ16" s="1077"/>
    </row>
    <row r="17" s="1076" customFormat="true" ht="28.5" hidden="false" customHeight="true" outlineLevel="0" collapsed="false">
      <c r="A17" s="222" t="s">
        <v>1035</v>
      </c>
      <c r="B17" s="222" t="n">
        <v>209</v>
      </c>
      <c r="C17" s="222" t="n">
        <v>209</v>
      </c>
      <c r="D17" s="222" t="n">
        <v>0</v>
      </c>
      <c r="E17" s="222" t="n">
        <v>0</v>
      </c>
      <c r="F17" s="222" t="n">
        <v>0</v>
      </c>
      <c r="G17" s="222" t="n">
        <v>0</v>
      </c>
      <c r="H17" s="222" t="n">
        <v>0</v>
      </c>
      <c r="I17" s="222" t="n">
        <v>0</v>
      </c>
      <c r="J17" s="222" t="n">
        <v>0</v>
      </c>
      <c r="K17" s="222" t="n">
        <v>0</v>
      </c>
      <c r="L17" s="222" t="n">
        <v>0</v>
      </c>
      <c r="M17" s="222" t="n">
        <v>0</v>
      </c>
      <c r="N17" s="222" t="n">
        <v>0</v>
      </c>
      <c r="O17" s="222" t="n">
        <v>0</v>
      </c>
      <c r="P17" s="222" t="n">
        <v>0</v>
      </c>
      <c r="Q17" s="1073" t="n">
        <f aca="false">($U$4*(SUM(D17:P17)))</f>
        <v>0</v>
      </c>
      <c r="R17" s="222" t="n">
        <v>0</v>
      </c>
      <c r="S17" s="222" t="n">
        <v>0</v>
      </c>
      <c r="T17" s="222" t="n">
        <v>0</v>
      </c>
      <c r="U17" s="222" t="n">
        <v>0</v>
      </c>
      <c r="V17" s="222" t="n">
        <v>0</v>
      </c>
      <c r="W17" s="222" t="n">
        <v>0</v>
      </c>
      <c r="X17" s="222" t="n">
        <v>0</v>
      </c>
      <c r="Y17" s="222" t="n">
        <v>0</v>
      </c>
      <c r="Z17" s="222" t="n">
        <v>0</v>
      </c>
      <c r="AA17" s="222" t="n">
        <v>0</v>
      </c>
      <c r="AB17" s="220" t="n">
        <v>158799</v>
      </c>
      <c r="AC17" s="1074" t="str">
        <f aca="false">IFERROR(VLOOKUP(AB17,'Plantilla y Concentrado'!$B$4:$S$677,2,0),"")</f>
        <v/>
      </c>
      <c r="AD17" s="1067"/>
      <c r="AE17" s="365"/>
      <c r="AF17" s="365"/>
      <c r="AG17" s="365"/>
      <c r="AH17" s="365"/>
      <c r="AI17" s="365"/>
      <c r="AJ17" s="365"/>
      <c r="AK17" s="365"/>
      <c r="AL17" s="365"/>
      <c r="AM17" s="365"/>
      <c r="AN17" s="365"/>
      <c r="AO17" s="365"/>
      <c r="AP17" s="365"/>
      <c r="AQ17" s="365"/>
      <c r="AR17" s="365"/>
      <c r="AS17" s="365"/>
      <c r="AT17" s="365"/>
      <c r="AU17" s="365"/>
      <c r="AV17" s="365"/>
      <c r="AW17" s="365"/>
      <c r="AX17" s="365"/>
      <c r="AY17" s="365"/>
      <c r="AZ17" s="365"/>
      <c r="BA17" s="365"/>
      <c r="BB17" s="365"/>
      <c r="BC17" s="365"/>
      <c r="BD17" s="365"/>
      <c r="BE17" s="365"/>
      <c r="BF17" s="365"/>
      <c r="BG17" s="365"/>
      <c r="BH17" s="365"/>
      <c r="BI17" s="365"/>
      <c r="BJ17" s="365"/>
      <c r="BK17" s="365"/>
      <c r="BL17" s="365"/>
      <c r="BM17" s="365"/>
      <c r="BN17" s="365"/>
      <c r="BO17" s="365"/>
      <c r="BP17" s="365"/>
      <c r="BQ17" s="365"/>
      <c r="BR17" s="365"/>
      <c r="BS17" s="365"/>
      <c r="BT17" s="365"/>
      <c r="BU17" s="365"/>
      <c r="BV17" s="365"/>
      <c r="BW17" s="365"/>
      <c r="BX17" s="365"/>
      <c r="BY17" s="365"/>
      <c r="BZ17" s="365"/>
      <c r="CA17" s="365"/>
      <c r="CB17" s="365"/>
      <c r="CC17" s="365"/>
      <c r="CD17" s="365"/>
      <c r="CE17" s="365"/>
      <c r="CF17" s="365"/>
      <c r="CG17" s="365"/>
      <c r="CH17" s="365"/>
      <c r="CI17" s="365"/>
      <c r="CJ17" s="365"/>
      <c r="CK17" s="365"/>
      <c r="CL17" s="365"/>
      <c r="CM17" s="365"/>
      <c r="CN17" s="365"/>
      <c r="CO17" s="365"/>
      <c r="CP17" s="365"/>
      <c r="CQ17" s="365"/>
      <c r="CR17" s="365"/>
      <c r="CS17" s="365"/>
      <c r="CT17" s="365"/>
      <c r="CU17" s="365"/>
      <c r="CV17" s="365"/>
      <c r="CW17" s="365"/>
      <c r="CX17" s="365"/>
      <c r="CY17" s="365"/>
      <c r="CZ17" s="365"/>
      <c r="DA17" s="365"/>
      <c r="DB17" s="365"/>
      <c r="DC17" s="365"/>
      <c r="DD17" s="365"/>
      <c r="DE17" s="365"/>
      <c r="DF17" s="365"/>
      <c r="DG17" s="365"/>
      <c r="DH17" s="365"/>
      <c r="DI17" s="365"/>
      <c r="DJ17" s="365"/>
      <c r="DK17" s="365"/>
      <c r="DL17" s="365"/>
      <c r="DM17" s="365"/>
      <c r="DN17" s="365"/>
      <c r="DO17" s="365"/>
      <c r="DP17" s="365"/>
      <c r="DQ17" s="365"/>
      <c r="DR17" s="365"/>
      <c r="DS17" s="365"/>
      <c r="DT17" s="365"/>
      <c r="DU17" s="365"/>
      <c r="DV17" s="365"/>
      <c r="DW17" s="365"/>
      <c r="DX17" s="365"/>
      <c r="DY17" s="365"/>
      <c r="DZ17" s="365"/>
      <c r="EA17" s="365"/>
      <c r="EB17" s="365"/>
      <c r="EC17" s="365"/>
      <c r="ED17" s="365"/>
      <c r="EE17" s="365"/>
      <c r="EF17" s="365"/>
      <c r="EG17" s="365"/>
      <c r="EH17" s="365"/>
      <c r="EI17" s="365"/>
      <c r="EJ17" s="365"/>
      <c r="EK17" s="365"/>
      <c r="EL17" s="365"/>
      <c r="EM17" s="365"/>
      <c r="EN17" s="365"/>
      <c r="EO17" s="365"/>
      <c r="EP17" s="365"/>
      <c r="EQ17" s="365"/>
      <c r="ER17" s="365"/>
      <c r="ES17" s="365"/>
      <c r="ET17" s="365"/>
      <c r="EU17" s="365"/>
      <c r="EV17" s="365"/>
      <c r="EW17" s="365"/>
      <c r="EX17" s="365"/>
      <c r="EY17" s="365"/>
      <c r="EZ17" s="365"/>
      <c r="FA17" s="365"/>
      <c r="FB17" s="365"/>
      <c r="FC17" s="365"/>
      <c r="FD17" s="365"/>
      <c r="FE17" s="365"/>
      <c r="FF17" s="365"/>
      <c r="FG17" s="365"/>
      <c r="FH17" s="365"/>
      <c r="FI17" s="365"/>
      <c r="FJ17" s="365"/>
      <c r="FK17" s="365"/>
      <c r="FL17" s="365"/>
      <c r="FM17" s="365"/>
      <c r="FN17" s="365"/>
      <c r="FO17" s="365"/>
      <c r="FP17" s="365"/>
      <c r="FQ17" s="365"/>
      <c r="FR17" s="365"/>
      <c r="FS17" s="365"/>
      <c r="FT17" s="365"/>
      <c r="FU17" s="365"/>
      <c r="FV17" s="365"/>
      <c r="FW17" s="365"/>
      <c r="FX17" s="365"/>
      <c r="FY17" s="365"/>
      <c r="FZ17" s="365"/>
      <c r="GA17" s="365"/>
      <c r="GB17" s="365"/>
      <c r="GC17" s="365"/>
      <c r="GD17" s="365"/>
      <c r="GE17" s="365"/>
      <c r="GF17" s="365"/>
      <c r="GG17" s="365"/>
      <c r="GH17" s="365"/>
      <c r="GI17" s="365"/>
      <c r="GJ17" s="365"/>
      <c r="GK17" s="365"/>
      <c r="GL17" s="365"/>
      <c r="GM17" s="365"/>
      <c r="GN17" s="365"/>
      <c r="GO17" s="365"/>
      <c r="GP17" s="365"/>
      <c r="GQ17" s="365"/>
      <c r="GR17" s="365"/>
      <c r="GS17" s="365"/>
      <c r="GT17" s="365"/>
      <c r="GU17" s="365"/>
      <c r="GV17" s="365"/>
      <c r="GW17" s="365"/>
      <c r="GX17" s="365"/>
      <c r="GY17" s="365"/>
      <c r="GZ17" s="365"/>
      <c r="HA17" s="365"/>
      <c r="HB17" s="365"/>
      <c r="HC17" s="365"/>
      <c r="HD17" s="365"/>
      <c r="HE17" s="365"/>
      <c r="HF17" s="365"/>
      <c r="HG17" s="365"/>
      <c r="HH17" s="365"/>
      <c r="HI17" s="365"/>
      <c r="HJ17" s="365"/>
      <c r="HK17" s="365"/>
      <c r="HL17" s="365"/>
      <c r="HM17" s="365"/>
      <c r="HN17" s="365"/>
      <c r="HO17" s="365"/>
      <c r="HP17" s="365"/>
      <c r="HQ17" s="365"/>
      <c r="HR17" s="365"/>
      <c r="HS17" s="365"/>
      <c r="HT17" s="365"/>
      <c r="HU17" s="365"/>
      <c r="HV17" s="365"/>
      <c r="HW17" s="365"/>
      <c r="HX17" s="365"/>
      <c r="HY17" s="365"/>
      <c r="HZ17" s="365"/>
      <c r="IA17" s="365"/>
      <c r="IB17" s="365"/>
      <c r="IC17" s="365"/>
      <c r="ID17" s="365"/>
      <c r="IE17" s="365"/>
      <c r="IF17" s="365"/>
      <c r="IG17" s="365"/>
      <c r="IH17" s="365"/>
      <c r="II17" s="1075"/>
      <c r="IJ17" s="1075"/>
      <c r="ALZ17" s="1077"/>
    </row>
    <row r="18" s="1076" customFormat="true" ht="28.5" hidden="false" customHeight="true" outlineLevel="0" collapsed="false">
      <c r="A18" s="218" t="s">
        <v>1036</v>
      </c>
      <c r="B18" s="218" t="n">
        <v>369</v>
      </c>
      <c r="C18" s="218" t="n">
        <v>369</v>
      </c>
      <c r="D18" s="218" t="n">
        <v>0</v>
      </c>
      <c r="E18" s="218" t="n">
        <v>0</v>
      </c>
      <c r="F18" s="218" t="n">
        <v>0</v>
      </c>
      <c r="G18" s="218" t="n">
        <v>0</v>
      </c>
      <c r="H18" s="218" t="n">
        <v>0</v>
      </c>
      <c r="I18" s="218" t="n">
        <v>0</v>
      </c>
      <c r="J18" s="218" t="n">
        <v>0</v>
      </c>
      <c r="K18" s="218" t="n">
        <v>0</v>
      </c>
      <c r="L18" s="218" t="n">
        <v>0</v>
      </c>
      <c r="M18" s="218" t="n">
        <v>0</v>
      </c>
      <c r="N18" s="218" t="n">
        <v>0</v>
      </c>
      <c r="O18" s="218" t="n">
        <v>0</v>
      </c>
      <c r="P18" s="218" t="n">
        <v>0</v>
      </c>
      <c r="Q18" s="1078" t="n">
        <f aca="false">($U$4*(SUM(D18:P18)))</f>
        <v>0</v>
      </c>
      <c r="R18" s="218" t="n">
        <v>0</v>
      </c>
      <c r="S18" s="218" t="n">
        <v>0</v>
      </c>
      <c r="T18" s="218" t="n">
        <v>0</v>
      </c>
      <c r="U18" s="218" t="n">
        <v>0</v>
      </c>
      <c r="V18" s="218" t="n">
        <v>0</v>
      </c>
      <c r="W18" s="218" t="n">
        <v>0</v>
      </c>
      <c r="X18" s="218" t="n">
        <v>0</v>
      </c>
      <c r="Y18" s="218" t="n">
        <v>0</v>
      </c>
      <c r="Z18" s="218" t="n">
        <v>0</v>
      </c>
      <c r="AA18" s="218" t="n">
        <v>0</v>
      </c>
      <c r="AB18" s="216" t="n">
        <v>158799</v>
      </c>
      <c r="AC18" s="216" t="str">
        <f aca="false">IFERROR(VLOOKUP(AB18,'Plantilla y Concentrado'!$B$4:$S$677,2,0),"")</f>
        <v/>
      </c>
      <c r="AD18" s="1067"/>
      <c r="AE18" s="365"/>
      <c r="AF18" s="365"/>
      <c r="AG18" s="365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365"/>
      <c r="AT18" s="365"/>
      <c r="AU18" s="365"/>
      <c r="AV18" s="365"/>
      <c r="AW18" s="365"/>
      <c r="AX18" s="365"/>
      <c r="AY18" s="365"/>
      <c r="AZ18" s="365"/>
      <c r="BA18" s="365"/>
      <c r="BB18" s="365"/>
      <c r="BC18" s="365"/>
      <c r="BD18" s="365"/>
      <c r="BE18" s="365"/>
      <c r="BF18" s="365"/>
      <c r="BG18" s="365"/>
      <c r="BH18" s="365"/>
      <c r="BI18" s="365"/>
      <c r="BJ18" s="365"/>
      <c r="BK18" s="365"/>
      <c r="BL18" s="365"/>
      <c r="BM18" s="365"/>
      <c r="BN18" s="365"/>
      <c r="BO18" s="365"/>
      <c r="BP18" s="365"/>
      <c r="BQ18" s="365"/>
      <c r="BR18" s="365"/>
      <c r="BS18" s="365"/>
      <c r="BT18" s="365"/>
      <c r="BU18" s="365"/>
      <c r="BV18" s="365"/>
      <c r="BW18" s="365"/>
      <c r="BX18" s="365"/>
      <c r="BY18" s="365"/>
      <c r="BZ18" s="365"/>
      <c r="CA18" s="365"/>
      <c r="CB18" s="365"/>
      <c r="CC18" s="365"/>
      <c r="CD18" s="365"/>
      <c r="CE18" s="365"/>
      <c r="CF18" s="365"/>
      <c r="CG18" s="365"/>
      <c r="CH18" s="365"/>
      <c r="CI18" s="365"/>
      <c r="CJ18" s="365"/>
      <c r="CK18" s="365"/>
      <c r="CL18" s="365"/>
      <c r="CM18" s="365"/>
      <c r="CN18" s="365"/>
      <c r="CO18" s="365"/>
      <c r="CP18" s="365"/>
      <c r="CQ18" s="365"/>
      <c r="CR18" s="365"/>
      <c r="CS18" s="365"/>
      <c r="CT18" s="365"/>
      <c r="CU18" s="365"/>
      <c r="CV18" s="365"/>
      <c r="CW18" s="365"/>
      <c r="CX18" s="365"/>
      <c r="CY18" s="365"/>
      <c r="CZ18" s="365"/>
      <c r="DA18" s="365"/>
      <c r="DB18" s="365"/>
      <c r="DC18" s="365"/>
      <c r="DD18" s="365"/>
      <c r="DE18" s="365"/>
      <c r="DF18" s="365"/>
      <c r="DG18" s="365"/>
      <c r="DH18" s="365"/>
      <c r="DI18" s="365"/>
      <c r="DJ18" s="365"/>
      <c r="DK18" s="365"/>
      <c r="DL18" s="365"/>
      <c r="DM18" s="365"/>
      <c r="DN18" s="365"/>
      <c r="DO18" s="365"/>
      <c r="DP18" s="365"/>
      <c r="DQ18" s="365"/>
      <c r="DR18" s="365"/>
      <c r="DS18" s="365"/>
      <c r="DT18" s="365"/>
      <c r="DU18" s="365"/>
      <c r="DV18" s="365"/>
      <c r="DW18" s="365"/>
      <c r="DX18" s="365"/>
      <c r="DY18" s="365"/>
      <c r="DZ18" s="365"/>
      <c r="EA18" s="365"/>
      <c r="EB18" s="365"/>
      <c r="EC18" s="365"/>
      <c r="ED18" s="365"/>
      <c r="EE18" s="365"/>
      <c r="EF18" s="365"/>
      <c r="EG18" s="365"/>
      <c r="EH18" s="365"/>
      <c r="EI18" s="365"/>
      <c r="EJ18" s="365"/>
      <c r="EK18" s="365"/>
      <c r="EL18" s="365"/>
      <c r="EM18" s="365"/>
      <c r="EN18" s="365"/>
      <c r="EO18" s="365"/>
      <c r="EP18" s="365"/>
      <c r="EQ18" s="365"/>
      <c r="ER18" s="365"/>
      <c r="ES18" s="365"/>
      <c r="ET18" s="365"/>
      <c r="EU18" s="365"/>
      <c r="EV18" s="365"/>
      <c r="EW18" s="365"/>
      <c r="EX18" s="365"/>
      <c r="EY18" s="365"/>
      <c r="EZ18" s="365"/>
      <c r="FA18" s="365"/>
      <c r="FB18" s="365"/>
      <c r="FC18" s="365"/>
      <c r="FD18" s="365"/>
      <c r="FE18" s="365"/>
      <c r="FF18" s="365"/>
      <c r="FG18" s="365"/>
      <c r="FH18" s="365"/>
      <c r="FI18" s="365"/>
      <c r="FJ18" s="365"/>
      <c r="FK18" s="365"/>
      <c r="FL18" s="365"/>
      <c r="FM18" s="365"/>
      <c r="FN18" s="365"/>
      <c r="FO18" s="365"/>
      <c r="FP18" s="365"/>
      <c r="FQ18" s="365"/>
      <c r="FR18" s="365"/>
      <c r="FS18" s="365"/>
      <c r="FT18" s="365"/>
      <c r="FU18" s="365"/>
      <c r="FV18" s="365"/>
      <c r="FW18" s="365"/>
      <c r="FX18" s="365"/>
      <c r="FY18" s="365"/>
      <c r="FZ18" s="365"/>
      <c r="GA18" s="365"/>
      <c r="GB18" s="365"/>
      <c r="GC18" s="365"/>
      <c r="GD18" s="365"/>
      <c r="GE18" s="365"/>
      <c r="GF18" s="365"/>
      <c r="GG18" s="365"/>
      <c r="GH18" s="365"/>
      <c r="GI18" s="365"/>
      <c r="GJ18" s="365"/>
      <c r="GK18" s="365"/>
      <c r="GL18" s="365"/>
      <c r="GM18" s="365"/>
      <c r="GN18" s="365"/>
      <c r="GO18" s="365"/>
      <c r="GP18" s="365"/>
      <c r="GQ18" s="365"/>
      <c r="GR18" s="365"/>
      <c r="GS18" s="365"/>
      <c r="GT18" s="365"/>
      <c r="GU18" s="365"/>
      <c r="GV18" s="365"/>
      <c r="GW18" s="365"/>
      <c r="GX18" s="365"/>
      <c r="GY18" s="365"/>
      <c r="GZ18" s="365"/>
      <c r="HA18" s="365"/>
      <c r="HB18" s="365"/>
      <c r="HC18" s="365"/>
      <c r="HD18" s="365"/>
      <c r="HE18" s="365"/>
      <c r="HF18" s="365"/>
      <c r="HG18" s="365"/>
      <c r="HH18" s="365"/>
      <c r="HI18" s="365"/>
      <c r="HJ18" s="365"/>
      <c r="HK18" s="365"/>
      <c r="HL18" s="365"/>
      <c r="HM18" s="365"/>
      <c r="HN18" s="365"/>
      <c r="HO18" s="365"/>
      <c r="HP18" s="365"/>
      <c r="HQ18" s="365"/>
      <c r="HR18" s="365"/>
      <c r="HS18" s="365"/>
      <c r="HT18" s="365"/>
      <c r="HU18" s="365"/>
      <c r="HV18" s="365"/>
      <c r="HW18" s="365"/>
      <c r="HX18" s="365"/>
      <c r="HY18" s="365"/>
      <c r="HZ18" s="365"/>
      <c r="IA18" s="365"/>
      <c r="IB18" s="365"/>
      <c r="IC18" s="365"/>
      <c r="ID18" s="365"/>
      <c r="IE18" s="365"/>
      <c r="IF18" s="365"/>
      <c r="IG18" s="365"/>
      <c r="IH18" s="365"/>
      <c r="II18" s="1075"/>
      <c r="IJ18" s="1075"/>
      <c r="ALZ18" s="1077"/>
    </row>
    <row r="19" s="1076" customFormat="true" ht="28.5" hidden="false" customHeight="true" outlineLevel="0" collapsed="false">
      <c r="A19" s="222" t="s">
        <v>1037</v>
      </c>
      <c r="B19" s="222" t="n">
        <v>267</v>
      </c>
      <c r="C19" s="222" t="n">
        <v>267</v>
      </c>
      <c r="D19" s="222" t="n">
        <v>0</v>
      </c>
      <c r="E19" s="222" t="n">
        <v>0</v>
      </c>
      <c r="F19" s="222" t="n">
        <v>0</v>
      </c>
      <c r="G19" s="222" t="n">
        <v>0</v>
      </c>
      <c r="H19" s="222" t="n">
        <v>0</v>
      </c>
      <c r="I19" s="222" t="n">
        <v>0</v>
      </c>
      <c r="J19" s="222" t="n">
        <v>0</v>
      </c>
      <c r="K19" s="222" t="n">
        <v>0</v>
      </c>
      <c r="L19" s="222" t="n">
        <v>0</v>
      </c>
      <c r="M19" s="222" t="n">
        <v>0</v>
      </c>
      <c r="N19" s="222" t="n">
        <v>0</v>
      </c>
      <c r="O19" s="222" t="n">
        <v>0</v>
      </c>
      <c r="P19" s="222" t="n">
        <v>0</v>
      </c>
      <c r="Q19" s="1073" t="n">
        <f aca="false">($U$4*(SUM(D19:P19)))</f>
        <v>0</v>
      </c>
      <c r="R19" s="222" t="n">
        <v>0</v>
      </c>
      <c r="S19" s="222" t="n">
        <v>0</v>
      </c>
      <c r="T19" s="222" t="n">
        <v>0</v>
      </c>
      <c r="U19" s="222" t="n">
        <v>0</v>
      </c>
      <c r="V19" s="222" t="n">
        <v>0</v>
      </c>
      <c r="W19" s="222" t="n">
        <v>0</v>
      </c>
      <c r="X19" s="222" t="n">
        <v>0</v>
      </c>
      <c r="Y19" s="222" t="n">
        <v>0</v>
      </c>
      <c r="Z19" s="222" t="n">
        <v>0</v>
      </c>
      <c r="AA19" s="222" t="n">
        <v>0</v>
      </c>
      <c r="AB19" s="220" t="n">
        <v>158799</v>
      </c>
      <c r="AC19" s="1074" t="str">
        <f aca="false">IFERROR(VLOOKUP(AB19,'Plantilla y Concentrado'!$B$4:$S$677,2,0),"")</f>
        <v/>
      </c>
      <c r="AD19" s="1067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365"/>
      <c r="AT19" s="365"/>
      <c r="AU19" s="365"/>
      <c r="AV19" s="365"/>
      <c r="AW19" s="365"/>
      <c r="AX19" s="365"/>
      <c r="AY19" s="365"/>
      <c r="AZ19" s="365"/>
      <c r="BA19" s="365"/>
      <c r="BB19" s="365"/>
      <c r="BC19" s="365"/>
      <c r="BD19" s="365"/>
      <c r="BE19" s="365"/>
      <c r="BF19" s="365"/>
      <c r="BG19" s="365"/>
      <c r="BH19" s="365"/>
      <c r="BI19" s="365"/>
      <c r="BJ19" s="365"/>
      <c r="BK19" s="365"/>
      <c r="BL19" s="365"/>
      <c r="BM19" s="365"/>
      <c r="BN19" s="365"/>
      <c r="BO19" s="365"/>
      <c r="BP19" s="365"/>
      <c r="BQ19" s="365"/>
      <c r="BR19" s="365"/>
      <c r="BS19" s="365"/>
      <c r="BT19" s="365"/>
      <c r="BU19" s="365"/>
      <c r="BV19" s="365"/>
      <c r="BW19" s="365"/>
      <c r="BX19" s="365"/>
      <c r="BY19" s="365"/>
      <c r="BZ19" s="365"/>
      <c r="CA19" s="365"/>
      <c r="CB19" s="365"/>
      <c r="CC19" s="365"/>
      <c r="CD19" s="365"/>
      <c r="CE19" s="365"/>
      <c r="CF19" s="365"/>
      <c r="CG19" s="365"/>
      <c r="CH19" s="365"/>
      <c r="CI19" s="365"/>
      <c r="CJ19" s="365"/>
      <c r="CK19" s="365"/>
      <c r="CL19" s="365"/>
      <c r="CM19" s="365"/>
      <c r="CN19" s="365"/>
      <c r="CO19" s="365"/>
      <c r="CP19" s="365"/>
      <c r="CQ19" s="365"/>
      <c r="CR19" s="365"/>
      <c r="CS19" s="365"/>
      <c r="CT19" s="365"/>
      <c r="CU19" s="365"/>
      <c r="CV19" s="365"/>
      <c r="CW19" s="365"/>
      <c r="CX19" s="365"/>
      <c r="CY19" s="365"/>
      <c r="CZ19" s="365"/>
      <c r="DA19" s="365"/>
      <c r="DB19" s="365"/>
      <c r="DC19" s="365"/>
      <c r="DD19" s="365"/>
      <c r="DE19" s="365"/>
      <c r="DF19" s="365"/>
      <c r="DG19" s="365"/>
      <c r="DH19" s="365"/>
      <c r="DI19" s="365"/>
      <c r="DJ19" s="365"/>
      <c r="DK19" s="365"/>
      <c r="DL19" s="365"/>
      <c r="DM19" s="365"/>
      <c r="DN19" s="365"/>
      <c r="DO19" s="365"/>
      <c r="DP19" s="365"/>
      <c r="DQ19" s="365"/>
      <c r="DR19" s="365"/>
      <c r="DS19" s="365"/>
      <c r="DT19" s="365"/>
      <c r="DU19" s="365"/>
      <c r="DV19" s="365"/>
      <c r="DW19" s="365"/>
      <c r="DX19" s="365"/>
      <c r="DY19" s="365"/>
      <c r="DZ19" s="365"/>
      <c r="EA19" s="365"/>
      <c r="EB19" s="365"/>
      <c r="EC19" s="365"/>
      <c r="ED19" s="365"/>
      <c r="EE19" s="365"/>
      <c r="EF19" s="365"/>
      <c r="EG19" s="365"/>
      <c r="EH19" s="365"/>
      <c r="EI19" s="365"/>
      <c r="EJ19" s="365"/>
      <c r="EK19" s="365"/>
      <c r="EL19" s="365"/>
      <c r="EM19" s="365"/>
      <c r="EN19" s="365"/>
      <c r="EO19" s="365"/>
      <c r="EP19" s="365"/>
      <c r="EQ19" s="365"/>
      <c r="ER19" s="365"/>
      <c r="ES19" s="365"/>
      <c r="ET19" s="365"/>
      <c r="EU19" s="365"/>
      <c r="EV19" s="365"/>
      <c r="EW19" s="365"/>
      <c r="EX19" s="365"/>
      <c r="EY19" s="365"/>
      <c r="EZ19" s="365"/>
      <c r="FA19" s="365"/>
      <c r="FB19" s="365"/>
      <c r="FC19" s="365"/>
      <c r="FD19" s="365"/>
      <c r="FE19" s="365"/>
      <c r="FF19" s="365"/>
      <c r="FG19" s="365"/>
      <c r="FH19" s="365"/>
      <c r="FI19" s="365"/>
      <c r="FJ19" s="365"/>
      <c r="FK19" s="365"/>
      <c r="FL19" s="365"/>
      <c r="FM19" s="365"/>
      <c r="FN19" s="365"/>
      <c r="FO19" s="365"/>
      <c r="FP19" s="365"/>
      <c r="FQ19" s="365"/>
      <c r="FR19" s="365"/>
      <c r="FS19" s="365"/>
      <c r="FT19" s="365"/>
      <c r="FU19" s="365"/>
      <c r="FV19" s="365"/>
      <c r="FW19" s="365"/>
      <c r="FX19" s="365"/>
      <c r="FY19" s="365"/>
      <c r="FZ19" s="365"/>
      <c r="GA19" s="365"/>
      <c r="GB19" s="365"/>
      <c r="GC19" s="365"/>
      <c r="GD19" s="365"/>
      <c r="GE19" s="365"/>
      <c r="GF19" s="365"/>
      <c r="GG19" s="365"/>
      <c r="GH19" s="365"/>
      <c r="GI19" s="365"/>
      <c r="GJ19" s="365"/>
      <c r="GK19" s="365"/>
      <c r="GL19" s="365"/>
      <c r="GM19" s="365"/>
      <c r="GN19" s="365"/>
      <c r="GO19" s="365"/>
      <c r="GP19" s="365"/>
      <c r="GQ19" s="365"/>
      <c r="GR19" s="365"/>
      <c r="GS19" s="365"/>
      <c r="GT19" s="365"/>
      <c r="GU19" s="365"/>
      <c r="GV19" s="365"/>
      <c r="GW19" s="365"/>
      <c r="GX19" s="365"/>
      <c r="GY19" s="365"/>
      <c r="GZ19" s="365"/>
      <c r="HA19" s="365"/>
      <c r="HB19" s="365"/>
      <c r="HC19" s="365"/>
      <c r="HD19" s="365"/>
      <c r="HE19" s="365"/>
      <c r="HF19" s="365"/>
      <c r="HG19" s="365"/>
      <c r="HH19" s="365"/>
      <c r="HI19" s="365"/>
      <c r="HJ19" s="365"/>
      <c r="HK19" s="365"/>
      <c r="HL19" s="365"/>
      <c r="HM19" s="365"/>
      <c r="HN19" s="365"/>
      <c r="HO19" s="365"/>
      <c r="HP19" s="365"/>
      <c r="HQ19" s="365"/>
      <c r="HR19" s="365"/>
      <c r="HS19" s="365"/>
      <c r="HT19" s="365"/>
      <c r="HU19" s="365"/>
      <c r="HV19" s="365"/>
      <c r="HW19" s="365"/>
      <c r="HX19" s="365"/>
      <c r="HY19" s="365"/>
      <c r="HZ19" s="365"/>
      <c r="IA19" s="365"/>
      <c r="IB19" s="365"/>
      <c r="IC19" s="365"/>
      <c r="ID19" s="365"/>
      <c r="IE19" s="365"/>
      <c r="IF19" s="365"/>
      <c r="IG19" s="365"/>
      <c r="IH19" s="365"/>
      <c r="II19" s="1075"/>
      <c r="IJ19" s="1075"/>
      <c r="ALZ19" s="1077"/>
    </row>
    <row r="20" s="1076" customFormat="true" ht="28.5" hidden="false" customHeight="true" outlineLevel="0" collapsed="false">
      <c r="A20" s="218" t="s">
        <v>1038</v>
      </c>
      <c r="B20" s="218" t="n">
        <v>276</v>
      </c>
      <c r="C20" s="218" t="n">
        <v>276</v>
      </c>
      <c r="D20" s="218" t="n">
        <v>0</v>
      </c>
      <c r="E20" s="218" t="n">
        <v>0</v>
      </c>
      <c r="F20" s="218" t="n">
        <v>0</v>
      </c>
      <c r="G20" s="218" t="n">
        <v>0</v>
      </c>
      <c r="H20" s="218" t="n">
        <v>0</v>
      </c>
      <c r="I20" s="218" t="n">
        <v>0</v>
      </c>
      <c r="J20" s="218" t="n">
        <v>0</v>
      </c>
      <c r="K20" s="218" t="n">
        <v>0</v>
      </c>
      <c r="L20" s="218" t="n">
        <v>0</v>
      </c>
      <c r="M20" s="218" t="n">
        <v>0</v>
      </c>
      <c r="N20" s="218" t="n">
        <v>0</v>
      </c>
      <c r="O20" s="218" t="n">
        <v>0</v>
      </c>
      <c r="P20" s="218" t="n">
        <v>0</v>
      </c>
      <c r="Q20" s="1078" t="n">
        <f aca="false">($U$4*(SUM(D20:P20)))</f>
        <v>0</v>
      </c>
      <c r="R20" s="218" t="n">
        <v>0</v>
      </c>
      <c r="S20" s="218" t="n">
        <v>0</v>
      </c>
      <c r="T20" s="218" t="n">
        <v>0</v>
      </c>
      <c r="U20" s="218" t="n">
        <v>0</v>
      </c>
      <c r="V20" s="218" t="n">
        <v>0</v>
      </c>
      <c r="W20" s="218" t="n">
        <v>0</v>
      </c>
      <c r="X20" s="218" t="n">
        <v>0</v>
      </c>
      <c r="Y20" s="218" t="n">
        <v>0</v>
      </c>
      <c r="Z20" s="218" t="n">
        <v>0</v>
      </c>
      <c r="AA20" s="218" t="n">
        <v>0</v>
      </c>
      <c r="AB20" s="216" t="n">
        <v>159100</v>
      </c>
      <c r="AC20" s="216" t="str">
        <f aca="false">IFERROR(VLOOKUP(AB20,'Plantilla y Concentrado'!$B$4:$S$677,2,0),"")</f>
        <v/>
      </c>
      <c r="AD20" s="1067"/>
      <c r="AE20" s="365"/>
      <c r="AF20" s="365"/>
      <c r="AG20" s="365"/>
      <c r="AH20" s="365"/>
      <c r="AI20" s="365"/>
      <c r="AJ20" s="365"/>
      <c r="AK20" s="365"/>
      <c r="AL20" s="365"/>
      <c r="AM20" s="365"/>
      <c r="AN20" s="365"/>
      <c r="AO20" s="365"/>
      <c r="AP20" s="365"/>
      <c r="AQ20" s="365"/>
      <c r="AR20" s="365"/>
      <c r="AS20" s="365"/>
      <c r="AT20" s="365"/>
      <c r="AU20" s="365"/>
      <c r="AV20" s="365"/>
      <c r="AW20" s="365"/>
      <c r="AX20" s="365"/>
      <c r="AY20" s="365"/>
      <c r="AZ20" s="365"/>
      <c r="BA20" s="365"/>
      <c r="BB20" s="365"/>
      <c r="BC20" s="365"/>
      <c r="BD20" s="365"/>
      <c r="BE20" s="365"/>
      <c r="BF20" s="365"/>
      <c r="BG20" s="365"/>
      <c r="BH20" s="365"/>
      <c r="BI20" s="365"/>
      <c r="BJ20" s="365"/>
      <c r="BK20" s="365"/>
      <c r="BL20" s="365"/>
      <c r="BM20" s="365"/>
      <c r="BN20" s="365"/>
      <c r="BO20" s="365"/>
      <c r="BP20" s="365"/>
      <c r="BQ20" s="365"/>
      <c r="BR20" s="365"/>
      <c r="BS20" s="365"/>
      <c r="BT20" s="365"/>
      <c r="BU20" s="365"/>
      <c r="BV20" s="365"/>
      <c r="BW20" s="365"/>
      <c r="BX20" s="365"/>
      <c r="BY20" s="365"/>
      <c r="BZ20" s="365"/>
      <c r="CA20" s="365"/>
      <c r="CB20" s="365"/>
      <c r="CC20" s="365"/>
      <c r="CD20" s="365"/>
      <c r="CE20" s="365"/>
      <c r="CF20" s="365"/>
      <c r="CG20" s="365"/>
      <c r="CH20" s="365"/>
      <c r="CI20" s="365"/>
      <c r="CJ20" s="365"/>
      <c r="CK20" s="365"/>
      <c r="CL20" s="365"/>
      <c r="CM20" s="365"/>
      <c r="CN20" s="365"/>
      <c r="CO20" s="365"/>
      <c r="CP20" s="365"/>
      <c r="CQ20" s="365"/>
      <c r="CR20" s="365"/>
      <c r="CS20" s="365"/>
      <c r="CT20" s="365"/>
      <c r="CU20" s="365"/>
      <c r="CV20" s="365"/>
      <c r="CW20" s="365"/>
      <c r="CX20" s="365"/>
      <c r="CY20" s="365"/>
      <c r="CZ20" s="365"/>
      <c r="DA20" s="365"/>
      <c r="DB20" s="365"/>
      <c r="DC20" s="365"/>
      <c r="DD20" s="365"/>
      <c r="DE20" s="365"/>
      <c r="DF20" s="365"/>
      <c r="DG20" s="365"/>
      <c r="DH20" s="365"/>
      <c r="DI20" s="365"/>
      <c r="DJ20" s="365"/>
      <c r="DK20" s="365"/>
      <c r="DL20" s="365"/>
      <c r="DM20" s="365"/>
      <c r="DN20" s="365"/>
      <c r="DO20" s="365"/>
      <c r="DP20" s="365"/>
      <c r="DQ20" s="365"/>
      <c r="DR20" s="365"/>
      <c r="DS20" s="365"/>
      <c r="DT20" s="365"/>
      <c r="DU20" s="365"/>
      <c r="DV20" s="365"/>
      <c r="DW20" s="365"/>
      <c r="DX20" s="365"/>
      <c r="DY20" s="365"/>
      <c r="DZ20" s="365"/>
      <c r="EA20" s="365"/>
      <c r="EB20" s="365"/>
      <c r="EC20" s="365"/>
      <c r="ED20" s="365"/>
      <c r="EE20" s="365"/>
      <c r="EF20" s="365"/>
      <c r="EG20" s="365"/>
      <c r="EH20" s="365"/>
      <c r="EI20" s="365"/>
      <c r="EJ20" s="365"/>
      <c r="EK20" s="365"/>
      <c r="EL20" s="365"/>
      <c r="EM20" s="365"/>
      <c r="EN20" s="365"/>
      <c r="EO20" s="365"/>
      <c r="EP20" s="365"/>
      <c r="EQ20" s="365"/>
      <c r="ER20" s="365"/>
      <c r="ES20" s="365"/>
      <c r="ET20" s="365"/>
      <c r="EU20" s="365"/>
      <c r="EV20" s="365"/>
      <c r="EW20" s="365"/>
      <c r="EX20" s="365"/>
      <c r="EY20" s="365"/>
      <c r="EZ20" s="365"/>
      <c r="FA20" s="365"/>
      <c r="FB20" s="365"/>
      <c r="FC20" s="365"/>
      <c r="FD20" s="365"/>
      <c r="FE20" s="365"/>
      <c r="FF20" s="365"/>
      <c r="FG20" s="365"/>
      <c r="FH20" s="365"/>
      <c r="FI20" s="365"/>
      <c r="FJ20" s="365"/>
      <c r="FK20" s="365"/>
      <c r="FL20" s="365"/>
      <c r="FM20" s="365"/>
      <c r="FN20" s="365"/>
      <c r="FO20" s="365"/>
      <c r="FP20" s="365"/>
      <c r="FQ20" s="365"/>
      <c r="FR20" s="365"/>
      <c r="FS20" s="365"/>
      <c r="FT20" s="365"/>
      <c r="FU20" s="365"/>
      <c r="FV20" s="365"/>
      <c r="FW20" s="365"/>
      <c r="FX20" s="365"/>
      <c r="FY20" s="365"/>
      <c r="FZ20" s="365"/>
      <c r="GA20" s="365"/>
      <c r="GB20" s="365"/>
      <c r="GC20" s="365"/>
      <c r="GD20" s="365"/>
      <c r="GE20" s="365"/>
      <c r="GF20" s="365"/>
      <c r="GG20" s="365"/>
      <c r="GH20" s="365"/>
      <c r="GI20" s="365"/>
      <c r="GJ20" s="365"/>
      <c r="GK20" s="365"/>
      <c r="GL20" s="365"/>
      <c r="GM20" s="365"/>
      <c r="GN20" s="365"/>
      <c r="GO20" s="365"/>
      <c r="GP20" s="365"/>
      <c r="GQ20" s="365"/>
      <c r="GR20" s="365"/>
      <c r="GS20" s="365"/>
      <c r="GT20" s="365"/>
      <c r="GU20" s="365"/>
      <c r="GV20" s="365"/>
      <c r="GW20" s="365"/>
      <c r="GX20" s="365"/>
      <c r="GY20" s="365"/>
      <c r="GZ20" s="365"/>
      <c r="HA20" s="365"/>
      <c r="HB20" s="365"/>
      <c r="HC20" s="365"/>
      <c r="HD20" s="365"/>
      <c r="HE20" s="365"/>
      <c r="HF20" s="365"/>
      <c r="HG20" s="365"/>
      <c r="HH20" s="365"/>
      <c r="HI20" s="365"/>
      <c r="HJ20" s="365"/>
      <c r="HK20" s="365"/>
      <c r="HL20" s="365"/>
      <c r="HM20" s="365"/>
      <c r="HN20" s="365"/>
      <c r="HO20" s="365"/>
      <c r="HP20" s="365"/>
      <c r="HQ20" s="365"/>
      <c r="HR20" s="365"/>
      <c r="HS20" s="365"/>
      <c r="HT20" s="365"/>
      <c r="HU20" s="365"/>
      <c r="HV20" s="365"/>
      <c r="HW20" s="365"/>
      <c r="HX20" s="365"/>
      <c r="HY20" s="365"/>
      <c r="HZ20" s="365"/>
      <c r="IA20" s="365"/>
      <c r="IB20" s="365"/>
      <c r="IC20" s="365"/>
      <c r="ID20" s="365"/>
      <c r="IE20" s="365"/>
      <c r="IF20" s="365"/>
      <c r="IG20" s="365"/>
      <c r="IH20" s="365"/>
      <c r="II20" s="1075"/>
      <c r="IJ20" s="1075"/>
      <c r="ALZ20" s="1077"/>
    </row>
    <row r="21" s="1076" customFormat="true" ht="28.5" hidden="false" customHeight="true" outlineLevel="0" collapsed="false">
      <c r="A21" s="222" t="s">
        <v>1039</v>
      </c>
      <c r="B21" s="222" t="n">
        <v>228</v>
      </c>
      <c r="C21" s="222" t="n">
        <v>228</v>
      </c>
      <c r="D21" s="222" t="n">
        <v>0</v>
      </c>
      <c r="E21" s="222" t="n">
        <v>0</v>
      </c>
      <c r="F21" s="222" t="n">
        <v>0</v>
      </c>
      <c r="G21" s="222" t="n">
        <v>0</v>
      </c>
      <c r="H21" s="222" t="n">
        <v>0</v>
      </c>
      <c r="I21" s="222" t="n">
        <v>0</v>
      </c>
      <c r="J21" s="222" t="n">
        <v>0</v>
      </c>
      <c r="K21" s="222" t="n">
        <v>0</v>
      </c>
      <c r="L21" s="222" t="n">
        <v>0</v>
      </c>
      <c r="M21" s="222" t="n">
        <v>0</v>
      </c>
      <c r="N21" s="222" t="n">
        <v>0</v>
      </c>
      <c r="O21" s="222" t="n">
        <v>0</v>
      </c>
      <c r="P21" s="222" t="n">
        <v>0</v>
      </c>
      <c r="Q21" s="1073" t="n">
        <f aca="false">($U$4*(SUM(D21:P21)))</f>
        <v>0</v>
      </c>
      <c r="R21" s="222" t="n">
        <v>0</v>
      </c>
      <c r="S21" s="222" t="n">
        <v>0</v>
      </c>
      <c r="T21" s="222" t="n">
        <v>0</v>
      </c>
      <c r="U21" s="222" t="n">
        <v>0</v>
      </c>
      <c r="V21" s="222" t="n">
        <v>0</v>
      </c>
      <c r="W21" s="222" t="n">
        <v>0</v>
      </c>
      <c r="X21" s="222" t="n">
        <v>0</v>
      </c>
      <c r="Y21" s="222" t="n">
        <v>0</v>
      </c>
      <c r="Z21" s="222" t="n">
        <v>0</v>
      </c>
      <c r="AA21" s="222" t="n">
        <v>0</v>
      </c>
      <c r="AB21" s="220" t="n">
        <v>159100</v>
      </c>
      <c r="AC21" s="1074" t="str">
        <f aca="false">IFERROR(VLOOKUP(AB21,'Plantilla y Concentrado'!$B$4:$S$677,2,0),"")</f>
        <v/>
      </c>
      <c r="AD21" s="1067"/>
      <c r="AE21" s="365"/>
      <c r="AF21" s="365"/>
      <c r="AG21" s="365"/>
      <c r="AH21" s="365"/>
      <c r="AI21" s="365"/>
      <c r="AJ21" s="365"/>
      <c r="AK21" s="365"/>
      <c r="AL21" s="365"/>
      <c r="AM21" s="365"/>
      <c r="AN21" s="365"/>
      <c r="AO21" s="365"/>
      <c r="AP21" s="365"/>
      <c r="AQ21" s="365"/>
      <c r="AR21" s="365"/>
      <c r="AS21" s="365"/>
      <c r="AT21" s="365"/>
      <c r="AU21" s="365"/>
      <c r="AV21" s="365"/>
      <c r="AW21" s="365"/>
      <c r="AX21" s="365"/>
      <c r="AY21" s="365"/>
      <c r="AZ21" s="365"/>
      <c r="BA21" s="365"/>
      <c r="BB21" s="365"/>
      <c r="BC21" s="365"/>
      <c r="BD21" s="365"/>
      <c r="BE21" s="365"/>
      <c r="BF21" s="365"/>
      <c r="BG21" s="365"/>
      <c r="BH21" s="365"/>
      <c r="BI21" s="365"/>
      <c r="BJ21" s="365"/>
      <c r="BK21" s="365"/>
      <c r="BL21" s="365"/>
      <c r="BM21" s="365"/>
      <c r="BN21" s="365"/>
      <c r="BO21" s="365"/>
      <c r="BP21" s="365"/>
      <c r="BQ21" s="365"/>
      <c r="BR21" s="365"/>
      <c r="BS21" s="365"/>
      <c r="BT21" s="365"/>
      <c r="BU21" s="365"/>
      <c r="BV21" s="365"/>
      <c r="BW21" s="365"/>
      <c r="BX21" s="365"/>
      <c r="BY21" s="365"/>
      <c r="BZ21" s="365"/>
      <c r="CA21" s="365"/>
      <c r="CB21" s="365"/>
      <c r="CC21" s="365"/>
      <c r="CD21" s="365"/>
      <c r="CE21" s="365"/>
      <c r="CF21" s="365"/>
      <c r="CG21" s="365"/>
      <c r="CH21" s="365"/>
      <c r="CI21" s="365"/>
      <c r="CJ21" s="365"/>
      <c r="CK21" s="365"/>
      <c r="CL21" s="365"/>
      <c r="CM21" s="365"/>
      <c r="CN21" s="365"/>
      <c r="CO21" s="365"/>
      <c r="CP21" s="365"/>
      <c r="CQ21" s="365"/>
      <c r="CR21" s="365"/>
      <c r="CS21" s="365"/>
      <c r="CT21" s="365"/>
      <c r="CU21" s="365"/>
      <c r="CV21" s="365"/>
      <c r="CW21" s="365"/>
      <c r="CX21" s="365"/>
      <c r="CY21" s="365"/>
      <c r="CZ21" s="365"/>
      <c r="DA21" s="365"/>
      <c r="DB21" s="365"/>
      <c r="DC21" s="365"/>
      <c r="DD21" s="365"/>
      <c r="DE21" s="365"/>
      <c r="DF21" s="365"/>
      <c r="DG21" s="365"/>
      <c r="DH21" s="365"/>
      <c r="DI21" s="365"/>
      <c r="DJ21" s="365"/>
      <c r="DK21" s="365"/>
      <c r="DL21" s="365"/>
      <c r="DM21" s="365"/>
      <c r="DN21" s="365"/>
      <c r="DO21" s="365"/>
      <c r="DP21" s="365"/>
      <c r="DQ21" s="365"/>
      <c r="DR21" s="365"/>
      <c r="DS21" s="365"/>
      <c r="DT21" s="365"/>
      <c r="DU21" s="365"/>
      <c r="DV21" s="365"/>
      <c r="DW21" s="365"/>
      <c r="DX21" s="365"/>
      <c r="DY21" s="365"/>
      <c r="DZ21" s="365"/>
      <c r="EA21" s="365"/>
      <c r="EB21" s="365"/>
      <c r="EC21" s="365"/>
      <c r="ED21" s="365"/>
      <c r="EE21" s="365"/>
      <c r="EF21" s="365"/>
      <c r="EG21" s="365"/>
      <c r="EH21" s="365"/>
      <c r="EI21" s="365"/>
      <c r="EJ21" s="365"/>
      <c r="EK21" s="365"/>
      <c r="EL21" s="365"/>
      <c r="EM21" s="365"/>
      <c r="EN21" s="365"/>
      <c r="EO21" s="365"/>
      <c r="EP21" s="365"/>
      <c r="EQ21" s="365"/>
      <c r="ER21" s="365"/>
      <c r="ES21" s="365"/>
      <c r="ET21" s="365"/>
      <c r="EU21" s="365"/>
      <c r="EV21" s="365"/>
      <c r="EW21" s="365"/>
      <c r="EX21" s="365"/>
      <c r="EY21" s="365"/>
      <c r="EZ21" s="365"/>
      <c r="FA21" s="365"/>
      <c r="FB21" s="365"/>
      <c r="FC21" s="365"/>
      <c r="FD21" s="365"/>
      <c r="FE21" s="365"/>
      <c r="FF21" s="365"/>
      <c r="FG21" s="365"/>
      <c r="FH21" s="365"/>
      <c r="FI21" s="365"/>
      <c r="FJ21" s="365"/>
      <c r="FK21" s="365"/>
      <c r="FL21" s="365"/>
      <c r="FM21" s="365"/>
      <c r="FN21" s="365"/>
      <c r="FO21" s="365"/>
      <c r="FP21" s="365"/>
      <c r="FQ21" s="365"/>
      <c r="FR21" s="365"/>
      <c r="FS21" s="365"/>
      <c r="FT21" s="365"/>
      <c r="FU21" s="365"/>
      <c r="FV21" s="365"/>
      <c r="FW21" s="365"/>
      <c r="FX21" s="365"/>
      <c r="FY21" s="365"/>
      <c r="FZ21" s="365"/>
      <c r="GA21" s="365"/>
      <c r="GB21" s="365"/>
      <c r="GC21" s="365"/>
      <c r="GD21" s="365"/>
      <c r="GE21" s="365"/>
      <c r="GF21" s="365"/>
      <c r="GG21" s="365"/>
      <c r="GH21" s="365"/>
      <c r="GI21" s="365"/>
      <c r="GJ21" s="365"/>
      <c r="GK21" s="365"/>
      <c r="GL21" s="365"/>
      <c r="GM21" s="365"/>
      <c r="GN21" s="365"/>
      <c r="GO21" s="365"/>
      <c r="GP21" s="365"/>
      <c r="GQ21" s="365"/>
      <c r="GR21" s="365"/>
      <c r="GS21" s="365"/>
      <c r="GT21" s="365"/>
      <c r="GU21" s="365"/>
      <c r="GV21" s="365"/>
      <c r="GW21" s="365"/>
      <c r="GX21" s="365"/>
      <c r="GY21" s="365"/>
      <c r="GZ21" s="365"/>
      <c r="HA21" s="365"/>
      <c r="HB21" s="365"/>
      <c r="HC21" s="365"/>
      <c r="HD21" s="365"/>
      <c r="HE21" s="365"/>
      <c r="HF21" s="365"/>
      <c r="HG21" s="365"/>
      <c r="HH21" s="365"/>
      <c r="HI21" s="365"/>
      <c r="HJ21" s="365"/>
      <c r="HK21" s="365"/>
      <c r="HL21" s="365"/>
      <c r="HM21" s="365"/>
      <c r="HN21" s="365"/>
      <c r="HO21" s="365"/>
      <c r="HP21" s="365"/>
      <c r="HQ21" s="365"/>
      <c r="HR21" s="365"/>
      <c r="HS21" s="365"/>
      <c r="HT21" s="365"/>
      <c r="HU21" s="365"/>
      <c r="HV21" s="365"/>
      <c r="HW21" s="365"/>
      <c r="HX21" s="365"/>
      <c r="HY21" s="365"/>
      <c r="HZ21" s="365"/>
      <c r="IA21" s="365"/>
      <c r="IB21" s="365"/>
      <c r="IC21" s="365"/>
      <c r="ID21" s="365"/>
      <c r="IE21" s="365"/>
      <c r="IF21" s="365"/>
      <c r="IG21" s="365"/>
      <c r="IH21" s="365"/>
      <c r="II21" s="1075"/>
      <c r="IJ21" s="1075"/>
      <c r="ALZ21" s="1077"/>
    </row>
    <row r="22" s="1076" customFormat="true" ht="28.5" hidden="false" customHeight="true" outlineLevel="0" collapsed="false">
      <c r="A22" s="218" t="s">
        <v>1040</v>
      </c>
      <c r="B22" s="218" t="n">
        <v>361</v>
      </c>
      <c r="C22" s="218" t="n">
        <v>361</v>
      </c>
      <c r="D22" s="218" t="n">
        <v>0</v>
      </c>
      <c r="E22" s="218" t="n">
        <v>0</v>
      </c>
      <c r="F22" s="218" t="n">
        <v>0</v>
      </c>
      <c r="G22" s="218" t="n">
        <v>0</v>
      </c>
      <c r="H22" s="218" t="n">
        <v>0</v>
      </c>
      <c r="I22" s="218" t="n">
        <v>0</v>
      </c>
      <c r="J22" s="218" t="n">
        <v>0</v>
      </c>
      <c r="K22" s="218" t="n">
        <v>0</v>
      </c>
      <c r="L22" s="218" t="n">
        <v>0</v>
      </c>
      <c r="M22" s="218" t="n">
        <v>0</v>
      </c>
      <c r="N22" s="218" t="n">
        <v>0</v>
      </c>
      <c r="O22" s="218" t="n">
        <v>0</v>
      </c>
      <c r="P22" s="218" t="n">
        <v>0</v>
      </c>
      <c r="Q22" s="1078" t="n">
        <f aca="false">($U$4*(SUM(D22:P22)))</f>
        <v>0</v>
      </c>
      <c r="R22" s="218" t="n">
        <v>0</v>
      </c>
      <c r="S22" s="218" t="n">
        <v>0</v>
      </c>
      <c r="T22" s="218" t="n">
        <v>0</v>
      </c>
      <c r="U22" s="218" t="n">
        <v>0</v>
      </c>
      <c r="V22" s="218" t="n">
        <v>0</v>
      </c>
      <c r="W22" s="218" t="n">
        <v>0</v>
      </c>
      <c r="X22" s="218" t="n">
        <v>0</v>
      </c>
      <c r="Y22" s="218" t="n">
        <v>0</v>
      </c>
      <c r="Z22" s="218" t="n">
        <v>0</v>
      </c>
      <c r="AA22" s="218" t="n">
        <v>0</v>
      </c>
      <c r="AB22" s="216" t="n">
        <v>159100</v>
      </c>
      <c r="AC22" s="216" t="str">
        <f aca="false">IFERROR(VLOOKUP(AB22,'Plantilla y Concentrado'!$B$4:$S$677,2,0),"")</f>
        <v/>
      </c>
      <c r="AD22" s="1067"/>
      <c r="AE22" s="365"/>
      <c r="AF22" s="365"/>
      <c r="AG22" s="365"/>
      <c r="AH22" s="365"/>
      <c r="AI22" s="365"/>
      <c r="AJ22" s="365"/>
      <c r="AK22" s="365"/>
      <c r="AL22" s="365"/>
      <c r="AM22" s="365"/>
      <c r="AN22" s="365"/>
      <c r="AO22" s="365"/>
      <c r="AP22" s="365"/>
      <c r="AQ22" s="365"/>
      <c r="AR22" s="365"/>
      <c r="AS22" s="365"/>
      <c r="AT22" s="365"/>
      <c r="AU22" s="365"/>
      <c r="AV22" s="365"/>
      <c r="AW22" s="365"/>
      <c r="AX22" s="365"/>
      <c r="AY22" s="365"/>
      <c r="AZ22" s="365"/>
      <c r="BA22" s="365"/>
      <c r="BB22" s="365"/>
      <c r="BC22" s="365"/>
      <c r="BD22" s="365"/>
      <c r="BE22" s="365"/>
      <c r="BF22" s="365"/>
      <c r="BG22" s="365"/>
      <c r="BH22" s="365"/>
      <c r="BI22" s="365"/>
      <c r="BJ22" s="365"/>
      <c r="BK22" s="365"/>
      <c r="BL22" s="365"/>
      <c r="BM22" s="365"/>
      <c r="BN22" s="365"/>
      <c r="BO22" s="365"/>
      <c r="BP22" s="365"/>
      <c r="BQ22" s="365"/>
      <c r="BR22" s="365"/>
      <c r="BS22" s="365"/>
      <c r="BT22" s="365"/>
      <c r="BU22" s="365"/>
      <c r="BV22" s="365"/>
      <c r="BW22" s="365"/>
      <c r="BX22" s="365"/>
      <c r="BY22" s="365"/>
      <c r="BZ22" s="365"/>
      <c r="CA22" s="365"/>
      <c r="CB22" s="365"/>
      <c r="CC22" s="365"/>
      <c r="CD22" s="365"/>
      <c r="CE22" s="365"/>
      <c r="CF22" s="365"/>
      <c r="CG22" s="365"/>
      <c r="CH22" s="365"/>
      <c r="CI22" s="365"/>
      <c r="CJ22" s="365"/>
      <c r="CK22" s="365"/>
      <c r="CL22" s="365"/>
      <c r="CM22" s="365"/>
      <c r="CN22" s="365"/>
      <c r="CO22" s="365"/>
      <c r="CP22" s="365"/>
      <c r="CQ22" s="365"/>
      <c r="CR22" s="365"/>
      <c r="CS22" s="365"/>
      <c r="CT22" s="365"/>
      <c r="CU22" s="365"/>
      <c r="CV22" s="365"/>
      <c r="CW22" s="365"/>
      <c r="CX22" s="365"/>
      <c r="CY22" s="365"/>
      <c r="CZ22" s="365"/>
      <c r="DA22" s="365"/>
      <c r="DB22" s="365"/>
      <c r="DC22" s="365"/>
      <c r="DD22" s="365"/>
      <c r="DE22" s="365"/>
      <c r="DF22" s="365"/>
      <c r="DG22" s="365"/>
      <c r="DH22" s="365"/>
      <c r="DI22" s="365"/>
      <c r="DJ22" s="365"/>
      <c r="DK22" s="365"/>
      <c r="DL22" s="365"/>
      <c r="DM22" s="365"/>
      <c r="DN22" s="365"/>
      <c r="DO22" s="365"/>
      <c r="DP22" s="365"/>
      <c r="DQ22" s="365"/>
      <c r="DR22" s="365"/>
      <c r="DS22" s="365"/>
      <c r="DT22" s="365"/>
      <c r="DU22" s="365"/>
      <c r="DV22" s="365"/>
      <c r="DW22" s="365"/>
      <c r="DX22" s="365"/>
      <c r="DY22" s="365"/>
      <c r="DZ22" s="365"/>
      <c r="EA22" s="365"/>
      <c r="EB22" s="365"/>
      <c r="EC22" s="365"/>
      <c r="ED22" s="365"/>
      <c r="EE22" s="365"/>
      <c r="EF22" s="365"/>
      <c r="EG22" s="365"/>
      <c r="EH22" s="365"/>
      <c r="EI22" s="365"/>
      <c r="EJ22" s="365"/>
      <c r="EK22" s="365"/>
      <c r="EL22" s="365"/>
      <c r="EM22" s="365"/>
      <c r="EN22" s="365"/>
      <c r="EO22" s="365"/>
      <c r="EP22" s="365"/>
      <c r="EQ22" s="365"/>
      <c r="ER22" s="365"/>
      <c r="ES22" s="365"/>
      <c r="ET22" s="365"/>
      <c r="EU22" s="365"/>
      <c r="EV22" s="365"/>
      <c r="EW22" s="365"/>
      <c r="EX22" s="365"/>
      <c r="EY22" s="365"/>
      <c r="EZ22" s="365"/>
      <c r="FA22" s="365"/>
      <c r="FB22" s="365"/>
      <c r="FC22" s="365"/>
      <c r="FD22" s="365"/>
      <c r="FE22" s="365"/>
      <c r="FF22" s="365"/>
      <c r="FG22" s="365"/>
      <c r="FH22" s="365"/>
      <c r="FI22" s="365"/>
      <c r="FJ22" s="365"/>
      <c r="FK22" s="365"/>
      <c r="FL22" s="365"/>
      <c r="FM22" s="365"/>
      <c r="FN22" s="365"/>
      <c r="FO22" s="365"/>
      <c r="FP22" s="365"/>
      <c r="FQ22" s="365"/>
      <c r="FR22" s="365"/>
      <c r="FS22" s="365"/>
      <c r="FT22" s="365"/>
      <c r="FU22" s="365"/>
      <c r="FV22" s="365"/>
      <c r="FW22" s="365"/>
      <c r="FX22" s="365"/>
      <c r="FY22" s="365"/>
      <c r="FZ22" s="365"/>
      <c r="GA22" s="365"/>
      <c r="GB22" s="365"/>
      <c r="GC22" s="365"/>
      <c r="GD22" s="365"/>
      <c r="GE22" s="365"/>
      <c r="GF22" s="365"/>
      <c r="GG22" s="365"/>
      <c r="GH22" s="365"/>
      <c r="GI22" s="365"/>
      <c r="GJ22" s="365"/>
      <c r="GK22" s="365"/>
      <c r="GL22" s="365"/>
      <c r="GM22" s="365"/>
      <c r="GN22" s="365"/>
      <c r="GO22" s="365"/>
      <c r="GP22" s="365"/>
      <c r="GQ22" s="365"/>
      <c r="GR22" s="365"/>
      <c r="GS22" s="365"/>
      <c r="GT22" s="365"/>
      <c r="GU22" s="365"/>
      <c r="GV22" s="365"/>
      <c r="GW22" s="365"/>
      <c r="GX22" s="365"/>
      <c r="GY22" s="365"/>
      <c r="GZ22" s="365"/>
      <c r="HA22" s="365"/>
      <c r="HB22" s="365"/>
      <c r="HC22" s="365"/>
      <c r="HD22" s="365"/>
      <c r="HE22" s="365"/>
      <c r="HF22" s="365"/>
      <c r="HG22" s="365"/>
      <c r="HH22" s="365"/>
      <c r="HI22" s="365"/>
      <c r="HJ22" s="365"/>
      <c r="HK22" s="365"/>
      <c r="HL22" s="365"/>
      <c r="HM22" s="365"/>
      <c r="HN22" s="365"/>
      <c r="HO22" s="365"/>
      <c r="HP22" s="365"/>
      <c r="HQ22" s="365"/>
      <c r="HR22" s="365"/>
      <c r="HS22" s="365"/>
      <c r="HT22" s="365"/>
      <c r="HU22" s="365"/>
      <c r="HV22" s="365"/>
      <c r="HW22" s="365"/>
      <c r="HX22" s="365"/>
      <c r="HY22" s="365"/>
      <c r="HZ22" s="365"/>
      <c r="IA22" s="365"/>
      <c r="IB22" s="365"/>
      <c r="IC22" s="365"/>
      <c r="ID22" s="365"/>
      <c r="IE22" s="365"/>
      <c r="IF22" s="365"/>
      <c r="IG22" s="365"/>
      <c r="IH22" s="365"/>
      <c r="II22" s="1075"/>
      <c r="IJ22" s="1075"/>
      <c r="ALZ22" s="1077"/>
    </row>
    <row r="23" s="1076" customFormat="true" ht="28.5" hidden="true" customHeight="true" outlineLevel="0" collapsed="false">
      <c r="A23" s="222"/>
      <c r="B23" s="222"/>
      <c r="C23" s="222"/>
      <c r="D23" s="222" t="n">
        <v>0</v>
      </c>
      <c r="E23" s="222" t="n">
        <v>0</v>
      </c>
      <c r="F23" s="222" t="n">
        <v>0</v>
      </c>
      <c r="G23" s="222" t="n">
        <v>0</v>
      </c>
      <c r="H23" s="222" t="n">
        <v>0</v>
      </c>
      <c r="I23" s="222" t="n">
        <v>0</v>
      </c>
      <c r="J23" s="222" t="n">
        <v>0</v>
      </c>
      <c r="K23" s="222" t="n">
        <v>0</v>
      </c>
      <c r="L23" s="222" t="n">
        <v>0</v>
      </c>
      <c r="M23" s="222" t="n">
        <v>0</v>
      </c>
      <c r="N23" s="222" t="n">
        <v>0</v>
      </c>
      <c r="O23" s="222" t="n">
        <v>0</v>
      </c>
      <c r="P23" s="222" t="n">
        <v>0</v>
      </c>
      <c r="Q23" s="1073" t="n">
        <f aca="false">($U$4*(SUM(D23:P23)))</f>
        <v>0</v>
      </c>
      <c r="R23" s="222" t="n">
        <v>0</v>
      </c>
      <c r="S23" s="222" t="n">
        <v>0</v>
      </c>
      <c r="T23" s="222" t="n">
        <v>0</v>
      </c>
      <c r="U23" s="222" t="n">
        <v>0</v>
      </c>
      <c r="V23" s="222" t="n">
        <v>0</v>
      </c>
      <c r="W23" s="222" t="n">
        <v>0</v>
      </c>
      <c r="X23" s="222" t="n">
        <v>0</v>
      </c>
      <c r="Y23" s="222" t="n">
        <v>0</v>
      </c>
      <c r="Z23" s="222" t="n">
        <v>0</v>
      </c>
      <c r="AA23" s="222" t="n">
        <v>0</v>
      </c>
      <c r="AB23" s="1079"/>
      <c r="AC23" s="385" t="str">
        <f aca="false">IFERROR(VLOOKUP(AB23,'Plantilla y Concentrado'!$R$4:$S$677,2,0),"")</f>
        <v/>
      </c>
      <c r="AD23" s="1067"/>
      <c r="AE23" s="365"/>
      <c r="AF23" s="365"/>
      <c r="AG23" s="365"/>
      <c r="AH23" s="365"/>
      <c r="AI23" s="365"/>
      <c r="AJ23" s="365"/>
      <c r="AK23" s="365"/>
      <c r="AL23" s="365"/>
      <c r="AM23" s="365"/>
      <c r="AN23" s="365"/>
      <c r="AO23" s="365"/>
      <c r="AP23" s="365"/>
      <c r="AQ23" s="365"/>
      <c r="AR23" s="365"/>
      <c r="AS23" s="365"/>
      <c r="AT23" s="365"/>
      <c r="AU23" s="365"/>
      <c r="AV23" s="365"/>
      <c r="AW23" s="365"/>
      <c r="AX23" s="365"/>
      <c r="AY23" s="365"/>
      <c r="AZ23" s="365"/>
      <c r="BA23" s="365"/>
      <c r="BB23" s="365"/>
      <c r="BC23" s="365"/>
      <c r="BD23" s="365"/>
      <c r="BE23" s="365"/>
      <c r="BF23" s="365"/>
      <c r="BG23" s="365"/>
      <c r="BH23" s="365"/>
      <c r="BI23" s="365"/>
      <c r="BJ23" s="365"/>
      <c r="BK23" s="365"/>
      <c r="BL23" s="365"/>
      <c r="BM23" s="365"/>
      <c r="BN23" s="365"/>
      <c r="BO23" s="365"/>
      <c r="BP23" s="365"/>
      <c r="BQ23" s="365"/>
      <c r="BR23" s="365"/>
      <c r="BS23" s="365"/>
      <c r="BT23" s="365"/>
      <c r="BU23" s="365"/>
      <c r="BV23" s="365"/>
      <c r="BW23" s="365"/>
      <c r="BX23" s="365"/>
      <c r="BY23" s="365"/>
      <c r="BZ23" s="365"/>
      <c r="CA23" s="365"/>
      <c r="CB23" s="365"/>
      <c r="CC23" s="365"/>
      <c r="CD23" s="365"/>
      <c r="CE23" s="365"/>
      <c r="CF23" s="365"/>
      <c r="CG23" s="365"/>
      <c r="CH23" s="365"/>
      <c r="CI23" s="365"/>
      <c r="CJ23" s="365"/>
      <c r="CK23" s="365"/>
      <c r="CL23" s="365"/>
      <c r="CM23" s="365"/>
      <c r="CN23" s="365"/>
      <c r="CO23" s="365"/>
      <c r="CP23" s="365"/>
      <c r="CQ23" s="365"/>
      <c r="CR23" s="365"/>
      <c r="CS23" s="365"/>
      <c r="CT23" s="365"/>
      <c r="CU23" s="365"/>
      <c r="CV23" s="365"/>
      <c r="CW23" s="365"/>
      <c r="CX23" s="365"/>
      <c r="CY23" s="365"/>
      <c r="CZ23" s="365"/>
      <c r="DA23" s="365"/>
      <c r="DB23" s="365"/>
      <c r="DC23" s="365"/>
      <c r="DD23" s="365"/>
      <c r="DE23" s="365"/>
      <c r="DF23" s="365"/>
      <c r="DG23" s="365"/>
      <c r="DH23" s="365"/>
      <c r="DI23" s="365"/>
      <c r="DJ23" s="365"/>
      <c r="DK23" s="365"/>
      <c r="DL23" s="365"/>
      <c r="DM23" s="365"/>
      <c r="DN23" s="365"/>
      <c r="DO23" s="365"/>
      <c r="DP23" s="365"/>
      <c r="DQ23" s="365"/>
      <c r="DR23" s="365"/>
      <c r="DS23" s="365"/>
      <c r="DT23" s="365"/>
      <c r="DU23" s="365"/>
      <c r="DV23" s="365"/>
      <c r="DW23" s="365"/>
      <c r="DX23" s="365"/>
      <c r="DY23" s="365"/>
      <c r="DZ23" s="365"/>
      <c r="EA23" s="365"/>
      <c r="EB23" s="365"/>
      <c r="EC23" s="365"/>
      <c r="ED23" s="365"/>
      <c r="EE23" s="365"/>
      <c r="EF23" s="365"/>
      <c r="EG23" s="365"/>
      <c r="EH23" s="365"/>
      <c r="EI23" s="365"/>
      <c r="EJ23" s="365"/>
      <c r="EK23" s="365"/>
      <c r="EL23" s="365"/>
      <c r="EM23" s="365"/>
      <c r="EN23" s="365"/>
      <c r="EO23" s="365"/>
      <c r="EP23" s="365"/>
      <c r="EQ23" s="365"/>
      <c r="ER23" s="365"/>
      <c r="ES23" s="365"/>
      <c r="ET23" s="365"/>
      <c r="EU23" s="365"/>
      <c r="EV23" s="365"/>
      <c r="EW23" s="365"/>
      <c r="EX23" s="365"/>
      <c r="EY23" s="365"/>
      <c r="EZ23" s="365"/>
      <c r="FA23" s="365"/>
      <c r="FB23" s="365"/>
      <c r="FC23" s="365"/>
      <c r="FD23" s="365"/>
      <c r="FE23" s="365"/>
      <c r="FF23" s="365"/>
      <c r="FG23" s="365"/>
      <c r="FH23" s="365"/>
      <c r="FI23" s="365"/>
      <c r="FJ23" s="365"/>
      <c r="FK23" s="365"/>
      <c r="FL23" s="365"/>
      <c r="FM23" s="365"/>
      <c r="FN23" s="365"/>
      <c r="FO23" s="365"/>
      <c r="FP23" s="365"/>
      <c r="FQ23" s="365"/>
      <c r="FR23" s="365"/>
      <c r="FS23" s="365"/>
      <c r="FT23" s="365"/>
      <c r="FU23" s="365"/>
      <c r="FV23" s="365"/>
      <c r="FW23" s="365"/>
      <c r="FX23" s="365"/>
      <c r="FY23" s="365"/>
      <c r="FZ23" s="365"/>
      <c r="GA23" s="365"/>
      <c r="GB23" s="365"/>
      <c r="GC23" s="365"/>
      <c r="GD23" s="365"/>
      <c r="GE23" s="365"/>
      <c r="GF23" s="365"/>
      <c r="GG23" s="365"/>
      <c r="GH23" s="365"/>
      <c r="GI23" s="365"/>
      <c r="GJ23" s="365"/>
      <c r="GK23" s="365"/>
      <c r="GL23" s="365"/>
      <c r="GM23" s="365"/>
      <c r="GN23" s="365"/>
      <c r="GO23" s="365"/>
      <c r="GP23" s="365"/>
      <c r="GQ23" s="365"/>
      <c r="GR23" s="365"/>
      <c r="GS23" s="365"/>
      <c r="GT23" s="365"/>
      <c r="GU23" s="365"/>
      <c r="GV23" s="365"/>
      <c r="GW23" s="365"/>
      <c r="GX23" s="365"/>
      <c r="GY23" s="365"/>
      <c r="GZ23" s="365"/>
      <c r="HA23" s="365"/>
      <c r="HB23" s="365"/>
      <c r="HC23" s="365"/>
      <c r="HD23" s="365"/>
      <c r="HE23" s="365"/>
      <c r="HF23" s="365"/>
      <c r="HG23" s="365"/>
      <c r="HH23" s="365"/>
      <c r="HI23" s="365"/>
      <c r="HJ23" s="365"/>
      <c r="HK23" s="365"/>
      <c r="HL23" s="365"/>
      <c r="HM23" s="365"/>
      <c r="HN23" s="365"/>
      <c r="HO23" s="365"/>
      <c r="HP23" s="365"/>
      <c r="HQ23" s="365"/>
      <c r="HR23" s="365"/>
      <c r="HS23" s="365"/>
      <c r="HT23" s="365"/>
      <c r="HU23" s="365"/>
      <c r="HV23" s="365"/>
      <c r="HW23" s="365"/>
      <c r="HX23" s="365"/>
      <c r="HY23" s="365"/>
      <c r="HZ23" s="365"/>
      <c r="IA23" s="365"/>
      <c r="IB23" s="365"/>
      <c r="IC23" s="365"/>
      <c r="ID23" s="365"/>
      <c r="IE23" s="365"/>
      <c r="IF23" s="365"/>
      <c r="IG23" s="365"/>
      <c r="IH23" s="365"/>
      <c r="II23" s="1075"/>
      <c r="IJ23" s="1075"/>
      <c r="ALZ23" s="1077"/>
    </row>
    <row r="24" s="1076" customFormat="true" ht="28.5" hidden="true" customHeight="true" outlineLevel="0" collapsed="false">
      <c r="A24" s="218"/>
      <c r="B24" s="218"/>
      <c r="C24" s="218"/>
      <c r="D24" s="218" t="n">
        <v>0</v>
      </c>
      <c r="E24" s="218" t="n">
        <v>0</v>
      </c>
      <c r="F24" s="218" t="n">
        <v>0</v>
      </c>
      <c r="G24" s="218" t="n">
        <v>0</v>
      </c>
      <c r="H24" s="218" t="n">
        <v>0</v>
      </c>
      <c r="I24" s="218" t="n">
        <v>0</v>
      </c>
      <c r="J24" s="218" t="n">
        <v>0</v>
      </c>
      <c r="K24" s="218" t="n">
        <v>0</v>
      </c>
      <c r="L24" s="218" t="n">
        <v>0</v>
      </c>
      <c r="M24" s="218" t="n">
        <v>0</v>
      </c>
      <c r="N24" s="218" t="n">
        <v>0</v>
      </c>
      <c r="O24" s="218" t="n">
        <v>0</v>
      </c>
      <c r="P24" s="218" t="n">
        <v>0</v>
      </c>
      <c r="Q24" s="1078" t="n">
        <f aca="false">($U$4*(SUM(D24:P24)))</f>
        <v>0</v>
      </c>
      <c r="R24" s="218" t="n">
        <v>0</v>
      </c>
      <c r="S24" s="218" t="n">
        <v>0</v>
      </c>
      <c r="T24" s="218" t="n">
        <v>0</v>
      </c>
      <c r="U24" s="218" t="n">
        <v>0</v>
      </c>
      <c r="V24" s="218" t="n">
        <v>0</v>
      </c>
      <c r="W24" s="218" t="n">
        <v>0</v>
      </c>
      <c r="X24" s="218" t="n">
        <v>0</v>
      </c>
      <c r="Y24" s="218" t="n">
        <v>0</v>
      </c>
      <c r="Z24" s="218" t="n">
        <v>0</v>
      </c>
      <c r="AA24" s="218" t="n">
        <v>0</v>
      </c>
      <c r="AB24" s="1080"/>
      <c r="AC24" s="388" t="str">
        <f aca="false">IFERROR(VLOOKUP(AB24,'Plantilla y Concentrado'!$R$4:$S$677,2,0),"")</f>
        <v/>
      </c>
      <c r="AD24" s="1067"/>
      <c r="AE24" s="365"/>
      <c r="AF24" s="365"/>
      <c r="AG24" s="365"/>
      <c r="AH24" s="365"/>
      <c r="AI24" s="365"/>
      <c r="AJ24" s="365"/>
      <c r="AK24" s="365"/>
      <c r="AL24" s="365"/>
      <c r="AM24" s="365"/>
      <c r="AN24" s="365"/>
      <c r="AO24" s="365"/>
      <c r="AP24" s="365"/>
      <c r="AQ24" s="365"/>
      <c r="AR24" s="365"/>
      <c r="AS24" s="365"/>
      <c r="AT24" s="365"/>
      <c r="AU24" s="365"/>
      <c r="AV24" s="365"/>
      <c r="AW24" s="365"/>
      <c r="AX24" s="365"/>
      <c r="AY24" s="365"/>
      <c r="AZ24" s="365"/>
      <c r="BA24" s="365"/>
      <c r="BB24" s="365"/>
      <c r="BC24" s="365"/>
      <c r="BD24" s="365"/>
      <c r="BE24" s="365"/>
      <c r="BF24" s="365"/>
      <c r="BG24" s="365"/>
      <c r="BH24" s="365"/>
      <c r="BI24" s="365"/>
      <c r="BJ24" s="365"/>
      <c r="BK24" s="365"/>
      <c r="BL24" s="365"/>
      <c r="BM24" s="365"/>
      <c r="BN24" s="365"/>
      <c r="BO24" s="365"/>
      <c r="BP24" s="365"/>
      <c r="BQ24" s="365"/>
      <c r="BR24" s="365"/>
      <c r="BS24" s="365"/>
      <c r="BT24" s="365"/>
      <c r="BU24" s="365"/>
      <c r="BV24" s="365"/>
      <c r="BW24" s="365"/>
      <c r="BX24" s="365"/>
      <c r="BY24" s="365"/>
      <c r="BZ24" s="365"/>
      <c r="CA24" s="365"/>
      <c r="CB24" s="365"/>
      <c r="CC24" s="365"/>
      <c r="CD24" s="365"/>
      <c r="CE24" s="365"/>
      <c r="CF24" s="365"/>
      <c r="CG24" s="365"/>
      <c r="CH24" s="365"/>
      <c r="CI24" s="365"/>
      <c r="CJ24" s="365"/>
      <c r="CK24" s="365"/>
      <c r="CL24" s="365"/>
      <c r="CM24" s="365"/>
      <c r="CN24" s="365"/>
      <c r="CO24" s="365"/>
      <c r="CP24" s="365"/>
      <c r="CQ24" s="365"/>
      <c r="CR24" s="365"/>
      <c r="CS24" s="365"/>
      <c r="CT24" s="365"/>
      <c r="CU24" s="365"/>
      <c r="CV24" s="365"/>
      <c r="CW24" s="365"/>
      <c r="CX24" s="365"/>
      <c r="CY24" s="365"/>
      <c r="CZ24" s="365"/>
      <c r="DA24" s="365"/>
      <c r="DB24" s="365"/>
      <c r="DC24" s="365"/>
      <c r="DD24" s="365"/>
      <c r="DE24" s="365"/>
      <c r="DF24" s="365"/>
      <c r="DG24" s="365"/>
      <c r="DH24" s="365"/>
      <c r="DI24" s="365"/>
      <c r="DJ24" s="365"/>
      <c r="DK24" s="365"/>
      <c r="DL24" s="365"/>
      <c r="DM24" s="365"/>
      <c r="DN24" s="365"/>
      <c r="DO24" s="365"/>
      <c r="DP24" s="365"/>
      <c r="DQ24" s="365"/>
      <c r="DR24" s="365"/>
      <c r="DS24" s="365"/>
      <c r="DT24" s="365"/>
      <c r="DU24" s="365"/>
      <c r="DV24" s="365"/>
      <c r="DW24" s="365"/>
      <c r="DX24" s="365"/>
      <c r="DY24" s="365"/>
      <c r="DZ24" s="365"/>
      <c r="EA24" s="365"/>
      <c r="EB24" s="365"/>
      <c r="EC24" s="365"/>
      <c r="ED24" s="365"/>
      <c r="EE24" s="365"/>
      <c r="EF24" s="365"/>
      <c r="EG24" s="365"/>
      <c r="EH24" s="365"/>
      <c r="EI24" s="365"/>
      <c r="EJ24" s="365"/>
      <c r="EK24" s="365"/>
      <c r="EL24" s="365"/>
      <c r="EM24" s="365"/>
      <c r="EN24" s="365"/>
      <c r="EO24" s="365"/>
      <c r="EP24" s="365"/>
      <c r="EQ24" s="365"/>
      <c r="ER24" s="365"/>
      <c r="ES24" s="365"/>
      <c r="ET24" s="365"/>
      <c r="EU24" s="365"/>
      <c r="EV24" s="365"/>
      <c r="EW24" s="365"/>
      <c r="EX24" s="365"/>
      <c r="EY24" s="365"/>
      <c r="EZ24" s="365"/>
      <c r="FA24" s="365"/>
      <c r="FB24" s="365"/>
      <c r="FC24" s="365"/>
      <c r="FD24" s="365"/>
      <c r="FE24" s="365"/>
      <c r="FF24" s="365"/>
      <c r="FG24" s="365"/>
      <c r="FH24" s="365"/>
      <c r="FI24" s="365"/>
      <c r="FJ24" s="365"/>
      <c r="FK24" s="365"/>
      <c r="FL24" s="365"/>
      <c r="FM24" s="365"/>
      <c r="FN24" s="365"/>
      <c r="FO24" s="365"/>
      <c r="FP24" s="365"/>
      <c r="FQ24" s="365"/>
      <c r="FR24" s="365"/>
      <c r="FS24" s="365"/>
      <c r="FT24" s="365"/>
      <c r="FU24" s="365"/>
      <c r="FV24" s="365"/>
      <c r="FW24" s="365"/>
      <c r="FX24" s="365"/>
      <c r="FY24" s="365"/>
      <c r="FZ24" s="365"/>
      <c r="GA24" s="365"/>
      <c r="GB24" s="365"/>
      <c r="GC24" s="365"/>
      <c r="GD24" s="365"/>
      <c r="GE24" s="365"/>
      <c r="GF24" s="365"/>
      <c r="GG24" s="365"/>
      <c r="GH24" s="365"/>
      <c r="GI24" s="365"/>
      <c r="GJ24" s="365"/>
      <c r="GK24" s="365"/>
      <c r="GL24" s="365"/>
      <c r="GM24" s="365"/>
      <c r="GN24" s="365"/>
      <c r="GO24" s="365"/>
      <c r="GP24" s="365"/>
      <c r="GQ24" s="365"/>
      <c r="GR24" s="365"/>
      <c r="GS24" s="365"/>
      <c r="GT24" s="365"/>
      <c r="GU24" s="365"/>
      <c r="GV24" s="365"/>
      <c r="GW24" s="365"/>
      <c r="GX24" s="365"/>
      <c r="GY24" s="365"/>
      <c r="GZ24" s="365"/>
      <c r="HA24" s="365"/>
      <c r="HB24" s="365"/>
      <c r="HC24" s="365"/>
      <c r="HD24" s="365"/>
      <c r="HE24" s="365"/>
      <c r="HF24" s="365"/>
      <c r="HG24" s="365"/>
      <c r="HH24" s="365"/>
      <c r="HI24" s="365"/>
      <c r="HJ24" s="365"/>
      <c r="HK24" s="365"/>
      <c r="HL24" s="365"/>
      <c r="HM24" s="365"/>
      <c r="HN24" s="365"/>
      <c r="HO24" s="365"/>
      <c r="HP24" s="365"/>
      <c r="HQ24" s="365"/>
      <c r="HR24" s="365"/>
      <c r="HS24" s="365"/>
      <c r="HT24" s="365"/>
      <c r="HU24" s="365"/>
      <c r="HV24" s="365"/>
      <c r="HW24" s="365"/>
      <c r="HX24" s="365"/>
      <c r="HY24" s="365"/>
      <c r="HZ24" s="365"/>
      <c r="IA24" s="365"/>
      <c r="IB24" s="365"/>
      <c r="IC24" s="365"/>
      <c r="ID24" s="365"/>
      <c r="IE24" s="365"/>
      <c r="IF24" s="365"/>
      <c r="IG24" s="365"/>
      <c r="IH24" s="365"/>
      <c r="II24" s="1075"/>
      <c r="IJ24" s="1075"/>
      <c r="ALZ24" s="1077"/>
    </row>
    <row r="25" s="1076" customFormat="true" ht="28.5" hidden="true" customHeight="true" outlineLevel="0" collapsed="false">
      <c r="A25" s="222"/>
      <c r="B25" s="222"/>
      <c r="C25" s="222"/>
      <c r="D25" s="222" t="n">
        <v>0</v>
      </c>
      <c r="E25" s="222" t="n">
        <v>0</v>
      </c>
      <c r="F25" s="222" t="n">
        <v>0</v>
      </c>
      <c r="G25" s="222" t="n">
        <v>0</v>
      </c>
      <c r="H25" s="222" t="n">
        <v>0</v>
      </c>
      <c r="I25" s="222" t="n">
        <v>0</v>
      </c>
      <c r="J25" s="222" t="n">
        <v>0</v>
      </c>
      <c r="K25" s="222" t="n">
        <v>0</v>
      </c>
      <c r="L25" s="222" t="n">
        <v>0</v>
      </c>
      <c r="M25" s="222" t="n">
        <v>0</v>
      </c>
      <c r="N25" s="222" t="n">
        <v>0</v>
      </c>
      <c r="O25" s="222" t="n">
        <v>0</v>
      </c>
      <c r="P25" s="222" t="n">
        <v>0</v>
      </c>
      <c r="Q25" s="1073" t="n">
        <f aca="false">($U$4*(SUM(D25:P25)))</f>
        <v>0</v>
      </c>
      <c r="R25" s="222" t="n">
        <v>0</v>
      </c>
      <c r="S25" s="222" t="n">
        <v>0</v>
      </c>
      <c r="T25" s="222" t="n">
        <v>0</v>
      </c>
      <c r="U25" s="222" t="n">
        <v>0</v>
      </c>
      <c r="V25" s="222" t="n">
        <v>0</v>
      </c>
      <c r="W25" s="222" t="n">
        <v>0</v>
      </c>
      <c r="X25" s="222" t="n">
        <v>0</v>
      </c>
      <c r="Y25" s="222" t="n">
        <v>0</v>
      </c>
      <c r="Z25" s="222" t="n">
        <v>0</v>
      </c>
      <c r="AA25" s="222" t="n">
        <v>0</v>
      </c>
      <c r="AB25" s="1079"/>
      <c r="AC25" s="385" t="str">
        <f aca="false">IFERROR(VLOOKUP(AB25,'Plantilla y Concentrado'!$R$4:$S$677,2,0),"")</f>
        <v/>
      </c>
      <c r="AD25" s="1067"/>
      <c r="AE25" s="365"/>
      <c r="AF25" s="365"/>
      <c r="AG25" s="365"/>
      <c r="AH25" s="365"/>
      <c r="AI25" s="365"/>
      <c r="AJ25" s="365"/>
      <c r="AK25" s="365"/>
      <c r="AL25" s="365"/>
      <c r="AM25" s="365"/>
      <c r="AN25" s="365"/>
      <c r="AO25" s="365"/>
      <c r="AP25" s="365"/>
      <c r="AQ25" s="365"/>
      <c r="AR25" s="365"/>
      <c r="AS25" s="365"/>
      <c r="AT25" s="365"/>
      <c r="AU25" s="365"/>
      <c r="AV25" s="365"/>
      <c r="AW25" s="365"/>
      <c r="AX25" s="365"/>
      <c r="AY25" s="365"/>
      <c r="AZ25" s="365"/>
      <c r="BA25" s="365"/>
      <c r="BB25" s="365"/>
      <c r="BC25" s="365"/>
      <c r="BD25" s="365"/>
      <c r="BE25" s="365"/>
      <c r="BF25" s="365"/>
      <c r="BG25" s="365"/>
      <c r="BH25" s="365"/>
      <c r="BI25" s="365"/>
      <c r="BJ25" s="365"/>
      <c r="BK25" s="365"/>
      <c r="BL25" s="365"/>
      <c r="BM25" s="365"/>
      <c r="BN25" s="365"/>
      <c r="BO25" s="365"/>
      <c r="BP25" s="365"/>
      <c r="BQ25" s="365"/>
      <c r="BR25" s="365"/>
      <c r="BS25" s="365"/>
      <c r="BT25" s="365"/>
      <c r="BU25" s="365"/>
      <c r="BV25" s="365"/>
      <c r="BW25" s="365"/>
      <c r="BX25" s="365"/>
      <c r="BY25" s="365"/>
      <c r="BZ25" s="365"/>
      <c r="CA25" s="365"/>
      <c r="CB25" s="365"/>
      <c r="CC25" s="365"/>
      <c r="CD25" s="365"/>
      <c r="CE25" s="365"/>
      <c r="CF25" s="365"/>
      <c r="CG25" s="365"/>
      <c r="CH25" s="365"/>
      <c r="CI25" s="365"/>
      <c r="CJ25" s="365"/>
      <c r="CK25" s="365"/>
      <c r="CL25" s="365"/>
      <c r="CM25" s="365"/>
      <c r="CN25" s="365"/>
      <c r="CO25" s="365"/>
      <c r="CP25" s="365"/>
      <c r="CQ25" s="365"/>
      <c r="CR25" s="365"/>
      <c r="CS25" s="365"/>
      <c r="CT25" s="365"/>
      <c r="CU25" s="365"/>
      <c r="CV25" s="365"/>
      <c r="CW25" s="365"/>
      <c r="CX25" s="365"/>
      <c r="CY25" s="365"/>
      <c r="CZ25" s="365"/>
      <c r="DA25" s="365"/>
      <c r="DB25" s="365"/>
      <c r="DC25" s="365"/>
      <c r="DD25" s="365"/>
      <c r="DE25" s="365"/>
      <c r="DF25" s="365"/>
      <c r="DG25" s="365"/>
      <c r="DH25" s="365"/>
      <c r="DI25" s="365"/>
      <c r="DJ25" s="365"/>
      <c r="DK25" s="365"/>
      <c r="DL25" s="365"/>
      <c r="DM25" s="365"/>
      <c r="DN25" s="365"/>
      <c r="DO25" s="365"/>
      <c r="DP25" s="365"/>
      <c r="DQ25" s="365"/>
      <c r="DR25" s="365"/>
      <c r="DS25" s="365"/>
      <c r="DT25" s="365"/>
      <c r="DU25" s="365"/>
      <c r="DV25" s="365"/>
      <c r="DW25" s="365"/>
      <c r="DX25" s="365"/>
      <c r="DY25" s="365"/>
      <c r="DZ25" s="365"/>
      <c r="EA25" s="365"/>
      <c r="EB25" s="365"/>
      <c r="EC25" s="365"/>
      <c r="ED25" s="365"/>
      <c r="EE25" s="365"/>
      <c r="EF25" s="365"/>
      <c r="EG25" s="365"/>
      <c r="EH25" s="365"/>
      <c r="EI25" s="365"/>
      <c r="EJ25" s="365"/>
      <c r="EK25" s="365"/>
      <c r="EL25" s="365"/>
      <c r="EM25" s="365"/>
      <c r="EN25" s="365"/>
      <c r="EO25" s="365"/>
      <c r="EP25" s="365"/>
      <c r="EQ25" s="365"/>
      <c r="ER25" s="365"/>
      <c r="ES25" s="365"/>
      <c r="ET25" s="365"/>
      <c r="EU25" s="365"/>
      <c r="EV25" s="365"/>
      <c r="EW25" s="365"/>
      <c r="EX25" s="365"/>
      <c r="EY25" s="365"/>
      <c r="EZ25" s="365"/>
      <c r="FA25" s="365"/>
      <c r="FB25" s="365"/>
      <c r="FC25" s="365"/>
      <c r="FD25" s="365"/>
      <c r="FE25" s="365"/>
      <c r="FF25" s="365"/>
      <c r="FG25" s="365"/>
      <c r="FH25" s="365"/>
      <c r="FI25" s="365"/>
      <c r="FJ25" s="365"/>
      <c r="FK25" s="365"/>
      <c r="FL25" s="365"/>
      <c r="FM25" s="365"/>
      <c r="FN25" s="365"/>
      <c r="FO25" s="365"/>
      <c r="FP25" s="365"/>
      <c r="FQ25" s="365"/>
      <c r="FR25" s="365"/>
      <c r="FS25" s="365"/>
      <c r="FT25" s="365"/>
      <c r="FU25" s="365"/>
      <c r="FV25" s="365"/>
      <c r="FW25" s="365"/>
      <c r="FX25" s="365"/>
      <c r="FY25" s="365"/>
      <c r="FZ25" s="365"/>
      <c r="GA25" s="365"/>
      <c r="GB25" s="365"/>
      <c r="GC25" s="365"/>
      <c r="GD25" s="365"/>
      <c r="GE25" s="365"/>
      <c r="GF25" s="365"/>
      <c r="GG25" s="365"/>
      <c r="GH25" s="365"/>
      <c r="GI25" s="365"/>
      <c r="GJ25" s="365"/>
      <c r="GK25" s="365"/>
      <c r="GL25" s="365"/>
      <c r="GM25" s="365"/>
      <c r="GN25" s="365"/>
      <c r="GO25" s="365"/>
      <c r="GP25" s="365"/>
      <c r="GQ25" s="365"/>
      <c r="GR25" s="365"/>
      <c r="GS25" s="365"/>
      <c r="GT25" s="365"/>
      <c r="GU25" s="365"/>
      <c r="GV25" s="365"/>
      <c r="GW25" s="365"/>
      <c r="GX25" s="365"/>
      <c r="GY25" s="365"/>
      <c r="GZ25" s="365"/>
      <c r="HA25" s="365"/>
      <c r="HB25" s="365"/>
      <c r="HC25" s="365"/>
      <c r="HD25" s="365"/>
      <c r="HE25" s="365"/>
      <c r="HF25" s="365"/>
      <c r="HG25" s="365"/>
      <c r="HH25" s="365"/>
      <c r="HI25" s="365"/>
      <c r="HJ25" s="365"/>
      <c r="HK25" s="365"/>
      <c r="HL25" s="365"/>
      <c r="HM25" s="365"/>
      <c r="HN25" s="365"/>
      <c r="HO25" s="365"/>
      <c r="HP25" s="365"/>
      <c r="HQ25" s="365"/>
      <c r="HR25" s="365"/>
      <c r="HS25" s="365"/>
      <c r="HT25" s="365"/>
      <c r="HU25" s="365"/>
      <c r="HV25" s="365"/>
      <c r="HW25" s="365"/>
      <c r="HX25" s="365"/>
      <c r="HY25" s="365"/>
      <c r="HZ25" s="365"/>
      <c r="IA25" s="365"/>
      <c r="IB25" s="365"/>
      <c r="IC25" s="365"/>
      <c r="ID25" s="365"/>
      <c r="IE25" s="365"/>
      <c r="IF25" s="365"/>
      <c r="IG25" s="365"/>
      <c r="IH25" s="365"/>
      <c r="II25" s="1075"/>
      <c r="IJ25" s="1075"/>
      <c r="ALZ25" s="1077"/>
    </row>
    <row r="26" s="1076" customFormat="true" ht="28.5" hidden="true" customHeight="true" outlineLevel="0" collapsed="false">
      <c r="A26" s="218"/>
      <c r="B26" s="218"/>
      <c r="C26" s="218"/>
      <c r="D26" s="218" t="n">
        <v>0</v>
      </c>
      <c r="E26" s="218" t="n">
        <v>0</v>
      </c>
      <c r="F26" s="218" t="n">
        <v>0</v>
      </c>
      <c r="G26" s="218" t="n">
        <v>0</v>
      </c>
      <c r="H26" s="218" t="n">
        <v>0</v>
      </c>
      <c r="I26" s="218" t="n">
        <v>0</v>
      </c>
      <c r="J26" s="218" t="n">
        <v>0</v>
      </c>
      <c r="K26" s="218" t="n">
        <v>0</v>
      </c>
      <c r="L26" s="218" t="n">
        <v>0</v>
      </c>
      <c r="M26" s="218" t="n">
        <v>0</v>
      </c>
      <c r="N26" s="218" t="n">
        <v>0</v>
      </c>
      <c r="O26" s="218" t="n">
        <v>0</v>
      </c>
      <c r="P26" s="218" t="n">
        <v>0</v>
      </c>
      <c r="Q26" s="1078" t="n">
        <f aca="false">($U$4*(SUM(D26:P26)))</f>
        <v>0</v>
      </c>
      <c r="R26" s="218" t="n">
        <v>0</v>
      </c>
      <c r="S26" s="218" t="n">
        <v>0</v>
      </c>
      <c r="T26" s="218" t="n">
        <v>0</v>
      </c>
      <c r="U26" s="218" t="n">
        <v>0</v>
      </c>
      <c r="V26" s="218" t="n">
        <v>0</v>
      </c>
      <c r="W26" s="218" t="n">
        <v>0</v>
      </c>
      <c r="X26" s="218" t="n">
        <v>0</v>
      </c>
      <c r="Y26" s="218" t="n">
        <v>0</v>
      </c>
      <c r="Z26" s="218" t="n">
        <v>0</v>
      </c>
      <c r="AA26" s="218" t="n">
        <v>0</v>
      </c>
      <c r="AB26" s="1080"/>
      <c r="AC26" s="388" t="str">
        <f aca="false">IFERROR(VLOOKUP(AB26,'Plantilla y Concentrado'!$R$4:$S$677,2,0),"")</f>
        <v/>
      </c>
      <c r="AD26" s="1067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365"/>
      <c r="AT26" s="365"/>
      <c r="AU26" s="365"/>
      <c r="AV26" s="365"/>
      <c r="AW26" s="365"/>
      <c r="AX26" s="365"/>
      <c r="AY26" s="365"/>
      <c r="AZ26" s="365"/>
      <c r="BA26" s="365"/>
      <c r="BB26" s="365"/>
      <c r="BC26" s="365"/>
      <c r="BD26" s="365"/>
      <c r="BE26" s="365"/>
      <c r="BF26" s="365"/>
      <c r="BG26" s="365"/>
      <c r="BH26" s="365"/>
      <c r="BI26" s="365"/>
      <c r="BJ26" s="365"/>
      <c r="BK26" s="365"/>
      <c r="BL26" s="365"/>
      <c r="BM26" s="365"/>
      <c r="BN26" s="365"/>
      <c r="BO26" s="365"/>
      <c r="BP26" s="365"/>
      <c r="BQ26" s="365"/>
      <c r="BR26" s="365"/>
      <c r="BS26" s="365"/>
      <c r="BT26" s="365"/>
      <c r="BU26" s="365"/>
      <c r="BV26" s="365"/>
      <c r="BW26" s="365"/>
      <c r="BX26" s="365"/>
      <c r="BY26" s="365"/>
      <c r="BZ26" s="365"/>
      <c r="CA26" s="365"/>
      <c r="CB26" s="365"/>
      <c r="CC26" s="365"/>
      <c r="CD26" s="365"/>
      <c r="CE26" s="365"/>
      <c r="CF26" s="365"/>
      <c r="CG26" s="365"/>
      <c r="CH26" s="365"/>
      <c r="CI26" s="365"/>
      <c r="CJ26" s="365"/>
      <c r="CK26" s="365"/>
      <c r="CL26" s="365"/>
      <c r="CM26" s="365"/>
      <c r="CN26" s="365"/>
      <c r="CO26" s="365"/>
      <c r="CP26" s="365"/>
      <c r="CQ26" s="365"/>
      <c r="CR26" s="365"/>
      <c r="CS26" s="365"/>
      <c r="CT26" s="365"/>
      <c r="CU26" s="365"/>
      <c r="CV26" s="365"/>
      <c r="CW26" s="365"/>
      <c r="CX26" s="365"/>
      <c r="CY26" s="365"/>
      <c r="CZ26" s="365"/>
      <c r="DA26" s="365"/>
      <c r="DB26" s="365"/>
      <c r="DC26" s="365"/>
      <c r="DD26" s="365"/>
      <c r="DE26" s="365"/>
      <c r="DF26" s="365"/>
      <c r="DG26" s="365"/>
      <c r="DH26" s="365"/>
      <c r="DI26" s="365"/>
      <c r="DJ26" s="365"/>
      <c r="DK26" s="365"/>
      <c r="DL26" s="365"/>
      <c r="DM26" s="365"/>
      <c r="DN26" s="365"/>
      <c r="DO26" s="365"/>
      <c r="DP26" s="365"/>
      <c r="DQ26" s="365"/>
      <c r="DR26" s="365"/>
      <c r="DS26" s="365"/>
      <c r="DT26" s="365"/>
      <c r="DU26" s="365"/>
      <c r="DV26" s="365"/>
      <c r="DW26" s="365"/>
      <c r="DX26" s="365"/>
      <c r="DY26" s="365"/>
      <c r="DZ26" s="365"/>
      <c r="EA26" s="365"/>
      <c r="EB26" s="365"/>
      <c r="EC26" s="365"/>
      <c r="ED26" s="365"/>
      <c r="EE26" s="365"/>
      <c r="EF26" s="365"/>
      <c r="EG26" s="365"/>
      <c r="EH26" s="365"/>
      <c r="EI26" s="365"/>
      <c r="EJ26" s="365"/>
      <c r="EK26" s="365"/>
      <c r="EL26" s="365"/>
      <c r="EM26" s="365"/>
      <c r="EN26" s="365"/>
      <c r="EO26" s="365"/>
      <c r="EP26" s="365"/>
      <c r="EQ26" s="365"/>
      <c r="ER26" s="365"/>
      <c r="ES26" s="365"/>
      <c r="ET26" s="365"/>
      <c r="EU26" s="365"/>
      <c r="EV26" s="365"/>
      <c r="EW26" s="365"/>
      <c r="EX26" s="365"/>
      <c r="EY26" s="365"/>
      <c r="EZ26" s="365"/>
      <c r="FA26" s="365"/>
      <c r="FB26" s="365"/>
      <c r="FC26" s="365"/>
      <c r="FD26" s="365"/>
      <c r="FE26" s="365"/>
      <c r="FF26" s="365"/>
      <c r="FG26" s="365"/>
      <c r="FH26" s="365"/>
      <c r="FI26" s="365"/>
      <c r="FJ26" s="365"/>
      <c r="FK26" s="365"/>
      <c r="FL26" s="365"/>
      <c r="FM26" s="365"/>
      <c r="FN26" s="365"/>
      <c r="FO26" s="365"/>
      <c r="FP26" s="365"/>
      <c r="FQ26" s="365"/>
      <c r="FR26" s="365"/>
      <c r="FS26" s="365"/>
      <c r="FT26" s="365"/>
      <c r="FU26" s="365"/>
      <c r="FV26" s="365"/>
      <c r="FW26" s="365"/>
      <c r="FX26" s="365"/>
      <c r="FY26" s="365"/>
      <c r="FZ26" s="365"/>
      <c r="GA26" s="365"/>
      <c r="GB26" s="365"/>
      <c r="GC26" s="365"/>
      <c r="GD26" s="365"/>
      <c r="GE26" s="365"/>
      <c r="GF26" s="365"/>
      <c r="GG26" s="365"/>
      <c r="GH26" s="365"/>
      <c r="GI26" s="365"/>
      <c r="GJ26" s="365"/>
      <c r="GK26" s="365"/>
      <c r="GL26" s="365"/>
      <c r="GM26" s="365"/>
      <c r="GN26" s="365"/>
      <c r="GO26" s="365"/>
      <c r="GP26" s="365"/>
      <c r="GQ26" s="365"/>
      <c r="GR26" s="365"/>
      <c r="GS26" s="365"/>
      <c r="GT26" s="365"/>
      <c r="GU26" s="365"/>
      <c r="GV26" s="365"/>
      <c r="GW26" s="365"/>
      <c r="GX26" s="365"/>
      <c r="GY26" s="365"/>
      <c r="GZ26" s="365"/>
      <c r="HA26" s="365"/>
      <c r="HB26" s="365"/>
      <c r="HC26" s="365"/>
      <c r="HD26" s="365"/>
      <c r="HE26" s="365"/>
      <c r="HF26" s="365"/>
      <c r="HG26" s="365"/>
      <c r="HH26" s="365"/>
      <c r="HI26" s="365"/>
      <c r="HJ26" s="365"/>
      <c r="HK26" s="365"/>
      <c r="HL26" s="365"/>
      <c r="HM26" s="365"/>
      <c r="HN26" s="365"/>
      <c r="HO26" s="365"/>
      <c r="HP26" s="365"/>
      <c r="HQ26" s="365"/>
      <c r="HR26" s="365"/>
      <c r="HS26" s="365"/>
      <c r="HT26" s="365"/>
      <c r="HU26" s="365"/>
      <c r="HV26" s="365"/>
      <c r="HW26" s="365"/>
      <c r="HX26" s="365"/>
      <c r="HY26" s="365"/>
      <c r="HZ26" s="365"/>
      <c r="IA26" s="365"/>
      <c r="IB26" s="365"/>
      <c r="IC26" s="365"/>
      <c r="ID26" s="365"/>
      <c r="IE26" s="365"/>
      <c r="IF26" s="365"/>
      <c r="IG26" s="365"/>
      <c r="IH26" s="365"/>
      <c r="II26" s="1075"/>
      <c r="IJ26" s="1075"/>
      <c r="ALZ26" s="1077"/>
    </row>
    <row r="27" s="1076" customFormat="true" ht="28.5" hidden="true" customHeight="true" outlineLevel="0" collapsed="false">
      <c r="A27" s="222"/>
      <c r="B27" s="222"/>
      <c r="C27" s="222"/>
      <c r="D27" s="222" t="n">
        <v>0</v>
      </c>
      <c r="E27" s="222" t="n">
        <v>0</v>
      </c>
      <c r="F27" s="222" t="n">
        <v>0</v>
      </c>
      <c r="G27" s="222" t="n">
        <v>0</v>
      </c>
      <c r="H27" s="222" t="n">
        <v>0</v>
      </c>
      <c r="I27" s="222" t="n">
        <v>0</v>
      </c>
      <c r="J27" s="222" t="n">
        <v>0</v>
      </c>
      <c r="K27" s="222" t="n">
        <v>0</v>
      </c>
      <c r="L27" s="222" t="n">
        <v>0</v>
      </c>
      <c r="M27" s="222" t="n">
        <v>0</v>
      </c>
      <c r="N27" s="222" t="n">
        <v>0</v>
      </c>
      <c r="O27" s="222" t="n">
        <v>0</v>
      </c>
      <c r="P27" s="222" t="n">
        <v>0</v>
      </c>
      <c r="Q27" s="1073" t="n">
        <f aca="false">($U$4*(SUM(D27:P27)))</f>
        <v>0</v>
      </c>
      <c r="R27" s="222" t="n">
        <v>0</v>
      </c>
      <c r="S27" s="222" t="n">
        <v>0</v>
      </c>
      <c r="T27" s="222" t="n">
        <v>0</v>
      </c>
      <c r="U27" s="222" t="n">
        <v>0</v>
      </c>
      <c r="V27" s="222" t="n">
        <v>0</v>
      </c>
      <c r="W27" s="222" t="n">
        <v>0</v>
      </c>
      <c r="X27" s="222" t="n">
        <v>0</v>
      </c>
      <c r="Y27" s="222" t="n">
        <v>0</v>
      </c>
      <c r="Z27" s="222" t="n">
        <v>0</v>
      </c>
      <c r="AA27" s="222" t="n">
        <v>0</v>
      </c>
      <c r="AB27" s="1079"/>
      <c r="AC27" s="385" t="str">
        <f aca="false">IFERROR(VLOOKUP(AB27,'Plantilla y Concentrado'!$R$4:$S$677,2,0),"")</f>
        <v/>
      </c>
      <c r="AD27" s="1067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365"/>
      <c r="AT27" s="365"/>
      <c r="AU27" s="365"/>
      <c r="AV27" s="365"/>
      <c r="AW27" s="365"/>
      <c r="AX27" s="365"/>
      <c r="AY27" s="365"/>
      <c r="AZ27" s="365"/>
      <c r="BA27" s="365"/>
      <c r="BB27" s="365"/>
      <c r="BC27" s="365"/>
      <c r="BD27" s="365"/>
      <c r="BE27" s="365"/>
      <c r="BF27" s="365"/>
      <c r="BG27" s="365"/>
      <c r="BH27" s="365"/>
      <c r="BI27" s="365"/>
      <c r="BJ27" s="365"/>
      <c r="BK27" s="365"/>
      <c r="BL27" s="365"/>
      <c r="BM27" s="365"/>
      <c r="BN27" s="365"/>
      <c r="BO27" s="365"/>
      <c r="BP27" s="365"/>
      <c r="BQ27" s="365"/>
      <c r="BR27" s="365"/>
      <c r="BS27" s="365"/>
      <c r="BT27" s="365"/>
      <c r="BU27" s="365"/>
      <c r="BV27" s="365"/>
      <c r="BW27" s="365"/>
      <c r="BX27" s="365"/>
      <c r="BY27" s="365"/>
      <c r="BZ27" s="365"/>
      <c r="CA27" s="365"/>
      <c r="CB27" s="365"/>
      <c r="CC27" s="365"/>
      <c r="CD27" s="365"/>
      <c r="CE27" s="365"/>
      <c r="CF27" s="365"/>
      <c r="CG27" s="365"/>
      <c r="CH27" s="365"/>
      <c r="CI27" s="365"/>
      <c r="CJ27" s="365"/>
      <c r="CK27" s="365"/>
      <c r="CL27" s="365"/>
      <c r="CM27" s="365"/>
      <c r="CN27" s="365"/>
      <c r="CO27" s="365"/>
      <c r="CP27" s="365"/>
      <c r="CQ27" s="365"/>
      <c r="CR27" s="365"/>
      <c r="CS27" s="365"/>
      <c r="CT27" s="365"/>
      <c r="CU27" s="365"/>
      <c r="CV27" s="365"/>
      <c r="CW27" s="365"/>
      <c r="CX27" s="365"/>
      <c r="CY27" s="365"/>
      <c r="CZ27" s="365"/>
      <c r="DA27" s="365"/>
      <c r="DB27" s="365"/>
      <c r="DC27" s="365"/>
      <c r="DD27" s="365"/>
      <c r="DE27" s="365"/>
      <c r="DF27" s="365"/>
      <c r="DG27" s="365"/>
      <c r="DH27" s="365"/>
      <c r="DI27" s="365"/>
      <c r="DJ27" s="365"/>
      <c r="DK27" s="365"/>
      <c r="DL27" s="365"/>
      <c r="DM27" s="365"/>
      <c r="DN27" s="365"/>
      <c r="DO27" s="365"/>
      <c r="DP27" s="365"/>
      <c r="DQ27" s="365"/>
      <c r="DR27" s="365"/>
      <c r="DS27" s="365"/>
      <c r="DT27" s="365"/>
      <c r="DU27" s="365"/>
      <c r="DV27" s="365"/>
      <c r="DW27" s="365"/>
      <c r="DX27" s="365"/>
      <c r="DY27" s="365"/>
      <c r="DZ27" s="365"/>
      <c r="EA27" s="365"/>
      <c r="EB27" s="365"/>
      <c r="EC27" s="365"/>
      <c r="ED27" s="365"/>
      <c r="EE27" s="365"/>
      <c r="EF27" s="365"/>
      <c r="EG27" s="365"/>
      <c r="EH27" s="365"/>
      <c r="EI27" s="365"/>
      <c r="EJ27" s="365"/>
      <c r="EK27" s="365"/>
      <c r="EL27" s="365"/>
      <c r="EM27" s="365"/>
      <c r="EN27" s="365"/>
      <c r="EO27" s="365"/>
      <c r="EP27" s="365"/>
      <c r="EQ27" s="365"/>
      <c r="ER27" s="365"/>
      <c r="ES27" s="365"/>
      <c r="ET27" s="365"/>
      <c r="EU27" s="365"/>
      <c r="EV27" s="365"/>
      <c r="EW27" s="365"/>
      <c r="EX27" s="365"/>
      <c r="EY27" s="365"/>
      <c r="EZ27" s="365"/>
      <c r="FA27" s="365"/>
      <c r="FB27" s="365"/>
      <c r="FC27" s="365"/>
      <c r="FD27" s="365"/>
      <c r="FE27" s="365"/>
      <c r="FF27" s="365"/>
      <c r="FG27" s="365"/>
      <c r="FH27" s="365"/>
      <c r="FI27" s="365"/>
      <c r="FJ27" s="365"/>
      <c r="FK27" s="365"/>
      <c r="FL27" s="365"/>
      <c r="FM27" s="365"/>
      <c r="FN27" s="365"/>
      <c r="FO27" s="365"/>
      <c r="FP27" s="365"/>
      <c r="FQ27" s="365"/>
      <c r="FR27" s="365"/>
      <c r="FS27" s="365"/>
      <c r="FT27" s="365"/>
      <c r="FU27" s="365"/>
      <c r="FV27" s="365"/>
      <c r="FW27" s="365"/>
      <c r="FX27" s="365"/>
      <c r="FY27" s="365"/>
      <c r="FZ27" s="365"/>
      <c r="GA27" s="365"/>
      <c r="GB27" s="365"/>
      <c r="GC27" s="365"/>
      <c r="GD27" s="365"/>
      <c r="GE27" s="365"/>
      <c r="GF27" s="365"/>
      <c r="GG27" s="365"/>
      <c r="GH27" s="365"/>
      <c r="GI27" s="365"/>
      <c r="GJ27" s="365"/>
      <c r="GK27" s="365"/>
      <c r="GL27" s="365"/>
      <c r="GM27" s="365"/>
      <c r="GN27" s="365"/>
      <c r="GO27" s="365"/>
      <c r="GP27" s="365"/>
      <c r="GQ27" s="365"/>
      <c r="GR27" s="365"/>
      <c r="GS27" s="365"/>
      <c r="GT27" s="365"/>
      <c r="GU27" s="365"/>
      <c r="GV27" s="365"/>
      <c r="GW27" s="365"/>
      <c r="GX27" s="365"/>
      <c r="GY27" s="365"/>
      <c r="GZ27" s="365"/>
      <c r="HA27" s="365"/>
      <c r="HB27" s="365"/>
      <c r="HC27" s="365"/>
      <c r="HD27" s="365"/>
      <c r="HE27" s="365"/>
      <c r="HF27" s="365"/>
      <c r="HG27" s="365"/>
      <c r="HH27" s="365"/>
      <c r="HI27" s="365"/>
      <c r="HJ27" s="365"/>
      <c r="HK27" s="365"/>
      <c r="HL27" s="365"/>
      <c r="HM27" s="365"/>
      <c r="HN27" s="365"/>
      <c r="HO27" s="365"/>
      <c r="HP27" s="365"/>
      <c r="HQ27" s="365"/>
      <c r="HR27" s="365"/>
      <c r="HS27" s="365"/>
      <c r="HT27" s="365"/>
      <c r="HU27" s="365"/>
      <c r="HV27" s="365"/>
      <c r="HW27" s="365"/>
      <c r="HX27" s="365"/>
      <c r="HY27" s="365"/>
      <c r="HZ27" s="365"/>
      <c r="IA27" s="365"/>
      <c r="IB27" s="365"/>
      <c r="IC27" s="365"/>
      <c r="ID27" s="365"/>
      <c r="IE27" s="365"/>
      <c r="IF27" s="365"/>
      <c r="IG27" s="365"/>
      <c r="IH27" s="365"/>
      <c r="II27" s="1075"/>
      <c r="IJ27" s="1075"/>
      <c r="ALZ27" s="1077"/>
    </row>
    <row r="28" s="1076" customFormat="true" ht="28.5" hidden="true" customHeight="true" outlineLevel="0" collapsed="false">
      <c r="A28" s="218"/>
      <c r="B28" s="218"/>
      <c r="C28" s="218"/>
      <c r="D28" s="218" t="n">
        <v>0</v>
      </c>
      <c r="E28" s="218" t="n">
        <v>0</v>
      </c>
      <c r="F28" s="218" t="n">
        <v>0</v>
      </c>
      <c r="G28" s="218" t="n">
        <v>0</v>
      </c>
      <c r="H28" s="218" t="n">
        <v>0</v>
      </c>
      <c r="I28" s="218" t="n">
        <v>0</v>
      </c>
      <c r="J28" s="218" t="n">
        <v>0</v>
      </c>
      <c r="K28" s="218" t="n">
        <v>0</v>
      </c>
      <c r="L28" s="218" t="n">
        <v>0</v>
      </c>
      <c r="M28" s="218" t="n">
        <v>0</v>
      </c>
      <c r="N28" s="218" t="n">
        <v>0</v>
      </c>
      <c r="O28" s="218" t="n">
        <v>0</v>
      </c>
      <c r="P28" s="218" t="n">
        <v>0</v>
      </c>
      <c r="Q28" s="1078" t="n">
        <f aca="false">($U$4*(SUM(D28:P28)))</f>
        <v>0</v>
      </c>
      <c r="R28" s="218" t="n">
        <v>0</v>
      </c>
      <c r="S28" s="218" t="n">
        <v>0</v>
      </c>
      <c r="T28" s="218" t="n">
        <v>0</v>
      </c>
      <c r="U28" s="218" t="n">
        <v>0</v>
      </c>
      <c r="V28" s="218" t="n">
        <v>0</v>
      </c>
      <c r="W28" s="218" t="n">
        <v>0</v>
      </c>
      <c r="X28" s="218" t="n">
        <v>0</v>
      </c>
      <c r="Y28" s="218" t="n">
        <v>0</v>
      </c>
      <c r="Z28" s="218" t="n">
        <v>0</v>
      </c>
      <c r="AA28" s="218" t="n">
        <v>0</v>
      </c>
      <c r="AB28" s="1080"/>
      <c r="AC28" s="388" t="str">
        <f aca="false">IFERROR(VLOOKUP(AB28,'Plantilla y Concentrado'!$R$4:$S$677,2,0),"")</f>
        <v/>
      </c>
      <c r="AD28" s="1067"/>
      <c r="AE28" s="365"/>
      <c r="AF28" s="365"/>
      <c r="AG28" s="365"/>
      <c r="AH28" s="365"/>
      <c r="AI28" s="365"/>
      <c r="AJ28" s="365"/>
      <c r="AK28" s="365"/>
      <c r="AL28" s="365"/>
      <c r="AM28" s="365"/>
      <c r="AN28" s="365"/>
      <c r="AO28" s="365"/>
      <c r="AP28" s="365"/>
      <c r="AQ28" s="365"/>
      <c r="AR28" s="365"/>
      <c r="AS28" s="365"/>
      <c r="AT28" s="365"/>
      <c r="AU28" s="365"/>
      <c r="AV28" s="365"/>
      <c r="AW28" s="365"/>
      <c r="AX28" s="365"/>
      <c r="AY28" s="365"/>
      <c r="AZ28" s="365"/>
      <c r="BA28" s="365"/>
      <c r="BB28" s="365"/>
      <c r="BC28" s="365"/>
      <c r="BD28" s="365"/>
      <c r="BE28" s="365"/>
      <c r="BF28" s="365"/>
      <c r="BG28" s="365"/>
      <c r="BH28" s="365"/>
      <c r="BI28" s="365"/>
      <c r="BJ28" s="365"/>
      <c r="BK28" s="365"/>
      <c r="BL28" s="365"/>
      <c r="BM28" s="365"/>
      <c r="BN28" s="365"/>
      <c r="BO28" s="365"/>
      <c r="BP28" s="365"/>
      <c r="BQ28" s="365"/>
      <c r="BR28" s="365"/>
      <c r="BS28" s="365"/>
      <c r="BT28" s="365"/>
      <c r="BU28" s="365"/>
      <c r="BV28" s="365"/>
      <c r="BW28" s="365"/>
      <c r="BX28" s="365"/>
      <c r="BY28" s="365"/>
      <c r="BZ28" s="365"/>
      <c r="CA28" s="365"/>
      <c r="CB28" s="365"/>
      <c r="CC28" s="365"/>
      <c r="CD28" s="365"/>
      <c r="CE28" s="365"/>
      <c r="CF28" s="365"/>
      <c r="CG28" s="365"/>
      <c r="CH28" s="365"/>
      <c r="CI28" s="365"/>
      <c r="CJ28" s="365"/>
      <c r="CK28" s="365"/>
      <c r="CL28" s="365"/>
      <c r="CM28" s="365"/>
      <c r="CN28" s="365"/>
      <c r="CO28" s="365"/>
      <c r="CP28" s="365"/>
      <c r="CQ28" s="365"/>
      <c r="CR28" s="365"/>
      <c r="CS28" s="365"/>
      <c r="CT28" s="365"/>
      <c r="CU28" s="365"/>
      <c r="CV28" s="365"/>
      <c r="CW28" s="365"/>
      <c r="CX28" s="365"/>
      <c r="CY28" s="365"/>
      <c r="CZ28" s="365"/>
      <c r="DA28" s="365"/>
      <c r="DB28" s="365"/>
      <c r="DC28" s="365"/>
      <c r="DD28" s="365"/>
      <c r="DE28" s="365"/>
      <c r="DF28" s="365"/>
      <c r="DG28" s="365"/>
      <c r="DH28" s="365"/>
      <c r="DI28" s="365"/>
      <c r="DJ28" s="365"/>
      <c r="DK28" s="365"/>
      <c r="DL28" s="365"/>
      <c r="DM28" s="365"/>
      <c r="DN28" s="365"/>
      <c r="DO28" s="365"/>
      <c r="DP28" s="365"/>
      <c r="DQ28" s="365"/>
      <c r="DR28" s="365"/>
      <c r="DS28" s="365"/>
      <c r="DT28" s="365"/>
      <c r="DU28" s="365"/>
      <c r="DV28" s="365"/>
      <c r="DW28" s="365"/>
      <c r="DX28" s="365"/>
      <c r="DY28" s="365"/>
      <c r="DZ28" s="365"/>
      <c r="EA28" s="365"/>
      <c r="EB28" s="365"/>
      <c r="EC28" s="365"/>
      <c r="ED28" s="365"/>
      <c r="EE28" s="365"/>
      <c r="EF28" s="365"/>
      <c r="EG28" s="365"/>
      <c r="EH28" s="365"/>
      <c r="EI28" s="365"/>
      <c r="EJ28" s="365"/>
      <c r="EK28" s="365"/>
      <c r="EL28" s="365"/>
      <c r="EM28" s="365"/>
      <c r="EN28" s="365"/>
      <c r="EO28" s="365"/>
      <c r="EP28" s="365"/>
      <c r="EQ28" s="365"/>
      <c r="ER28" s="365"/>
      <c r="ES28" s="365"/>
      <c r="ET28" s="365"/>
      <c r="EU28" s="365"/>
      <c r="EV28" s="365"/>
      <c r="EW28" s="365"/>
      <c r="EX28" s="365"/>
      <c r="EY28" s="365"/>
      <c r="EZ28" s="365"/>
      <c r="FA28" s="365"/>
      <c r="FB28" s="365"/>
      <c r="FC28" s="365"/>
      <c r="FD28" s="365"/>
      <c r="FE28" s="365"/>
      <c r="FF28" s="365"/>
      <c r="FG28" s="365"/>
      <c r="FH28" s="365"/>
      <c r="FI28" s="365"/>
      <c r="FJ28" s="365"/>
      <c r="FK28" s="365"/>
      <c r="FL28" s="365"/>
      <c r="FM28" s="365"/>
      <c r="FN28" s="365"/>
      <c r="FO28" s="365"/>
      <c r="FP28" s="365"/>
      <c r="FQ28" s="365"/>
      <c r="FR28" s="365"/>
      <c r="FS28" s="365"/>
      <c r="FT28" s="365"/>
      <c r="FU28" s="365"/>
      <c r="FV28" s="365"/>
      <c r="FW28" s="365"/>
      <c r="FX28" s="365"/>
      <c r="FY28" s="365"/>
      <c r="FZ28" s="365"/>
      <c r="GA28" s="365"/>
      <c r="GB28" s="365"/>
      <c r="GC28" s="365"/>
      <c r="GD28" s="365"/>
      <c r="GE28" s="365"/>
      <c r="GF28" s="365"/>
      <c r="GG28" s="365"/>
      <c r="GH28" s="365"/>
      <c r="GI28" s="365"/>
      <c r="GJ28" s="365"/>
      <c r="GK28" s="365"/>
      <c r="GL28" s="365"/>
      <c r="GM28" s="365"/>
      <c r="GN28" s="365"/>
      <c r="GO28" s="365"/>
      <c r="GP28" s="365"/>
      <c r="GQ28" s="365"/>
      <c r="GR28" s="365"/>
      <c r="GS28" s="365"/>
      <c r="GT28" s="365"/>
      <c r="GU28" s="365"/>
      <c r="GV28" s="365"/>
      <c r="GW28" s="365"/>
      <c r="GX28" s="365"/>
      <c r="GY28" s="365"/>
      <c r="GZ28" s="365"/>
      <c r="HA28" s="365"/>
      <c r="HB28" s="365"/>
      <c r="HC28" s="365"/>
      <c r="HD28" s="365"/>
      <c r="HE28" s="365"/>
      <c r="HF28" s="365"/>
      <c r="HG28" s="365"/>
      <c r="HH28" s="365"/>
      <c r="HI28" s="365"/>
      <c r="HJ28" s="365"/>
      <c r="HK28" s="365"/>
      <c r="HL28" s="365"/>
      <c r="HM28" s="365"/>
      <c r="HN28" s="365"/>
      <c r="HO28" s="365"/>
      <c r="HP28" s="365"/>
      <c r="HQ28" s="365"/>
      <c r="HR28" s="365"/>
      <c r="HS28" s="365"/>
      <c r="HT28" s="365"/>
      <c r="HU28" s="365"/>
      <c r="HV28" s="365"/>
      <c r="HW28" s="365"/>
      <c r="HX28" s="365"/>
      <c r="HY28" s="365"/>
      <c r="HZ28" s="365"/>
      <c r="IA28" s="365"/>
      <c r="IB28" s="365"/>
      <c r="IC28" s="365"/>
      <c r="ID28" s="365"/>
      <c r="IE28" s="365"/>
      <c r="IF28" s="365"/>
      <c r="IG28" s="365"/>
      <c r="IH28" s="365"/>
      <c r="II28" s="1075"/>
      <c r="IJ28" s="1075"/>
      <c r="ALZ28" s="1077"/>
    </row>
    <row r="29" s="1076" customFormat="true" ht="28.5" hidden="true" customHeight="true" outlineLevel="0" collapsed="false">
      <c r="A29" s="222"/>
      <c r="B29" s="222"/>
      <c r="C29" s="222"/>
      <c r="D29" s="222" t="n">
        <v>0</v>
      </c>
      <c r="E29" s="222" t="n">
        <v>0</v>
      </c>
      <c r="F29" s="222" t="n">
        <v>0</v>
      </c>
      <c r="G29" s="222" t="n">
        <v>0</v>
      </c>
      <c r="H29" s="222" t="n">
        <v>0</v>
      </c>
      <c r="I29" s="222" t="n">
        <v>0</v>
      </c>
      <c r="J29" s="222" t="n">
        <v>0</v>
      </c>
      <c r="K29" s="222" t="n">
        <v>0</v>
      </c>
      <c r="L29" s="222" t="n">
        <v>0</v>
      </c>
      <c r="M29" s="222" t="n">
        <v>0</v>
      </c>
      <c r="N29" s="222" t="n">
        <v>0</v>
      </c>
      <c r="O29" s="222" t="n">
        <v>0</v>
      </c>
      <c r="P29" s="222" t="n">
        <v>0</v>
      </c>
      <c r="Q29" s="1073" t="n">
        <f aca="false">($U$4*(SUM(D29:P29)))</f>
        <v>0</v>
      </c>
      <c r="R29" s="222" t="n">
        <v>0</v>
      </c>
      <c r="S29" s="222" t="n">
        <v>0</v>
      </c>
      <c r="T29" s="222" t="n">
        <v>0</v>
      </c>
      <c r="U29" s="222" t="n">
        <v>0</v>
      </c>
      <c r="V29" s="222" t="n">
        <v>0</v>
      </c>
      <c r="W29" s="222" t="n">
        <v>0</v>
      </c>
      <c r="X29" s="222" t="n">
        <v>0</v>
      </c>
      <c r="Y29" s="222" t="n">
        <v>0</v>
      </c>
      <c r="Z29" s="222" t="n">
        <v>0</v>
      </c>
      <c r="AA29" s="222" t="n">
        <v>0</v>
      </c>
      <c r="AB29" s="1079"/>
      <c r="AC29" s="385" t="str">
        <f aca="false">IFERROR(VLOOKUP(AB29,'Plantilla y Concentrado'!$R$4:$S$677,2,0),"")</f>
        <v/>
      </c>
      <c r="AD29" s="1067"/>
      <c r="AE29" s="365"/>
      <c r="AF29" s="365"/>
      <c r="AG29" s="365"/>
      <c r="AH29" s="365"/>
      <c r="AI29" s="365"/>
      <c r="AJ29" s="365"/>
      <c r="AK29" s="365"/>
      <c r="AL29" s="365"/>
      <c r="AM29" s="365"/>
      <c r="AN29" s="365"/>
      <c r="AO29" s="365"/>
      <c r="AP29" s="365"/>
      <c r="AQ29" s="365"/>
      <c r="AR29" s="365"/>
      <c r="AS29" s="365"/>
      <c r="AT29" s="365"/>
      <c r="AU29" s="365"/>
      <c r="AV29" s="365"/>
      <c r="AW29" s="365"/>
      <c r="AX29" s="365"/>
      <c r="AY29" s="365"/>
      <c r="AZ29" s="365"/>
      <c r="BA29" s="365"/>
      <c r="BB29" s="365"/>
      <c r="BC29" s="365"/>
      <c r="BD29" s="365"/>
      <c r="BE29" s="365"/>
      <c r="BF29" s="365"/>
      <c r="BG29" s="365"/>
      <c r="BH29" s="365"/>
      <c r="BI29" s="365"/>
      <c r="BJ29" s="365"/>
      <c r="BK29" s="365"/>
      <c r="BL29" s="365"/>
      <c r="BM29" s="365"/>
      <c r="BN29" s="365"/>
      <c r="BO29" s="365"/>
      <c r="BP29" s="365"/>
      <c r="BQ29" s="365"/>
      <c r="BR29" s="365"/>
      <c r="BS29" s="365"/>
      <c r="BT29" s="365"/>
      <c r="BU29" s="365"/>
      <c r="BV29" s="365"/>
      <c r="BW29" s="365"/>
      <c r="BX29" s="365"/>
      <c r="BY29" s="365"/>
      <c r="BZ29" s="365"/>
      <c r="CA29" s="365"/>
      <c r="CB29" s="365"/>
      <c r="CC29" s="365"/>
      <c r="CD29" s="365"/>
      <c r="CE29" s="365"/>
      <c r="CF29" s="365"/>
      <c r="CG29" s="365"/>
      <c r="CH29" s="365"/>
      <c r="CI29" s="365"/>
      <c r="CJ29" s="365"/>
      <c r="CK29" s="365"/>
      <c r="CL29" s="365"/>
      <c r="CM29" s="365"/>
      <c r="CN29" s="365"/>
      <c r="CO29" s="365"/>
      <c r="CP29" s="365"/>
      <c r="CQ29" s="365"/>
      <c r="CR29" s="365"/>
      <c r="CS29" s="365"/>
      <c r="CT29" s="365"/>
      <c r="CU29" s="365"/>
      <c r="CV29" s="365"/>
      <c r="CW29" s="365"/>
      <c r="CX29" s="365"/>
      <c r="CY29" s="365"/>
      <c r="CZ29" s="365"/>
      <c r="DA29" s="365"/>
      <c r="DB29" s="365"/>
      <c r="DC29" s="365"/>
      <c r="DD29" s="365"/>
      <c r="DE29" s="365"/>
      <c r="DF29" s="365"/>
      <c r="DG29" s="365"/>
      <c r="DH29" s="365"/>
      <c r="DI29" s="365"/>
      <c r="DJ29" s="365"/>
      <c r="DK29" s="365"/>
      <c r="DL29" s="365"/>
      <c r="DM29" s="365"/>
      <c r="DN29" s="365"/>
      <c r="DO29" s="365"/>
      <c r="DP29" s="365"/>
      <c r="DQ29" s="365"/>
      <c r="DR29" s="365"/>
      <c r="DS29" s="365"/>
      <c r="DT29" s="365"/>
      <c r="DU29" s="365"/>
      <c r="DV29" s="365"/>
      <c r="DW29" s="365"/>
      <c r="DX29" s="365"/>
      <c r="DY29" s="365"/>
      <c r="DZ29" s="365"/>
      <c r="EA29" s="365"/>
      <c r="EB29" s="365"/>
      <c r="EC29" s="365"/>
      <c r="ED29" s="365"/>
      <c r="EE29" s="365"/>
      <c r="EF29" s="365"/>
      <c r="EG29" s="365"/>
      <c r="EH29" s="365"/>
      <c r="EI29" s="365"/>
      <c r="EJ29" s="365"/>
      <c r="EK29" s="365"/>
      <c r="EL29" s="365"/>
      <c r="EM29" s="365"/>
      <c r="EN29" s="365"/>
      <c r="EO29" s="365"/>
      <c r="EP29" s="365"/>
      <c r="EQ29" s="365"/>
      <c r="ER29" s="365"/>
      <c r="ES29" s="365"/>
      <c r="ET29" s="365"/>
      <c r="EU29" s="365"/>
      <c r="EV29" s="365"/>
      <c r="EW29" s="365"/>
      <c r="EX29" s="365"/>
      <c r="EY29" s="365"/>
      <c r="EZ29" s="365"/>
      <c r="FA29" s="365"/>
      <c r="FB29" s="365"/>
      <c r="FC29" s="365"/>
      <c r="FD29" s="365"/>
      <c r="FE29" s="365"/>
      <c r="FF29" s="365"/>
      <c r="FG29" s="365"/>
      <c r="FH29" s="365"/>
      <c r="FI29" s="365"/>
      <c r="FJ29" s="365"/>
      <c r="FK29" s="365"/>
      <c r="FL29" s="365"/>
      <c r="FM29" s="365"/>
      <c r="FN29" s="365"/>
      <c r="FO29" s="365"/>
      <c r="FP29" s="365"/>
      <c r="FQ29" s="365"/>
      <c r="FR29" s="365"/>
      <c r="FS29" s="365"/>
      <c r="FT29" s="365"/>
      <c r="FU29" s="365"/>
      <c r="FV29" s="365"/>
      <c r="FW29" s="365"/>
      <c r="FX29" s="365"/>
      <c r="FY29" s="365"/>
      <c r="FZ29" s="365"/>
      <c r="GA29" s="365"/>
      <c r="GB29" s="365"/>
      <c r="GC29" s="365"/>
      <c r="GD29" s="365"/>
      <c r="GE29" s="365"/>
      <c r="GF29" s="365"/>
      <c r="GG29" s="365"/>
      <c r="GH29" s="365"/>
      <c r="GI29" s="365"/>
      <c r="GJ29" s="365"/>
      <c r="GK29" s="365"/>
      <c r="GL29" s="365"/>
      <c r="GM29" s="365"/>
      <c r="GN29" s="365"/>
      <c r="GO29" s="365"/>
      <c r="GP29" s="365"/>
      <c r="GQ29" s="365"/>
      <c r="GR29" s="365"/>
      <c r="GS29" s="365"/>
      <c r="GT29" s="365"/>
      <c r="GU29" s="365"/>
      <c r="GV29" s="365"/>
      <c r="GW29" s="365"/>
      <c r="GX29" s="365"/>
      <c r="GY29" s="365"/>
      <c r="GZ29" s="365"/>
      <c r="HA29" s="365"/>
      <c r="HB29" s="365"/>
      <c r="HC29" s="365"/>
      <c r="HD29" s="365"/>
      <c r="HE29" s="365"/>
      <c r="HF29" s="365"/>
      <c r="HG29" s="365"/>
      <c r="HH29" s="365"/>
      <c r="HI29" s="365"/>
      <c r="HJ29" s="365"/>
      <c r="HK29" s="365"/>
      <c r="HL29" s="365"/>
      <c r="HM29" s="365"/>
      <c r="HN29" s="365"/>
      <c r="HO29" s="365"/>
      <c r="HP29" s="365"/>
      <c r="HQ29" s="365"/>
      <c r="HR29" s="365"/>
      <c r="HS29" s="365"/>
      <c r="HT29" s="365"/>
      <c r="HU29" s="365"/>
      <c r="HV29" s="365"/>
      <c r="HW29" s="365"/>
      <c r="HX29" s="365"/>
      <c r="HY29" s="365"/>
      <c r="HZ29" s="365"/>
      <c r="IA29" s="365"/>
      <c r="IB29" s="365"/>
      <c r="IC29" s="365"/>
      <c r="ID29" s="365"/>
      <c r="IE29" s="365"/>
      <c r="IF29" s="365"/>
      <c r="IG29" s="365"/>
      <c r="IH29" s="365"/>
      <c r="II29" s="1075"/>
      <c r="IJ29" s="1075"/>
      <c r="ALZ29" s="1077"/>
      <c r="AMA29" s="401"/>
      <c r="AMB29" s="401"/>
      <c r="AMC29" s="401"/>
      <c r="AMD29" s="401"/>
      <c r="AME29" s="401"/>
      <c r="AMF29" s="401"/>
      <c r="AMG29" s="401"/>
      <c r="AMH29" s="401"/>
      <c r="AMI29" s="401"/>
      <c r="AMJ29" s="401"/>
    </row>
    <row r="30" s="1076" customFormat="true" ht="28.5" hidden="true" customHeight="true" outlineLevel="0" collapsed="false">
      <c r="A30" s="218"/>
      <c r="B30" s="218"/>
      <c r="C30" s="218"/>
      <c r="D30" s="218" t="n">
        <v>0</v>
      </c>
      <c r="E30" s="218" t="n">
        <v>0</v>
      </c>
      <c r="F30" s="218" t="n">
        <v>0</v>
      </c>
      <c r="G30" s="218" t="n">
        <v>0</v>
      </c>
      <c r="H30" s="218" t="n">
        <v>0</v>
      </c>
      <c r="I30" s="218" t="n">
        <v>0</v>
      </c>
      <c r="J30" s="218" t="n">
        <v>0</v>
      </c>
      <c r="K30" s="218" t="n">
        <v>0</v>
      </c>
      <c r="L30" s="218" t="n">
        <v>0</v>
      </c>
      <c r="M30" s="218" t="n">
        <v>0</v>
      </c>
      <c r="N30" s="218" t="n">
        <v>0</v>
      </c>
      <c r="O30" s="218" t="n">
        <v>0</v>
      </c>
      <c r="P30" s="218" t="n">
        <v>0</v>
      </c>
      <c r="Q30" s="1078" t="n">
        <f aca="false">($U$4*(SUM(D30:P30)))</f>
        <v>0</v>
      </c>
      <c r="R30" s="218" t="n">
        <v>0</v>
      </c>
      <c r="S30" s="218" t="n">
        <v>0</v>
      </c>
      <c r="T30" s="218" t="n">
        <v>0</v>
      </c>
      <c r="U30" s="218" t="n">
        <v>0</v>
      </c>
      <c r="V30" s="218" t="n">
        <v>0</v>
      </c>
      <c r="W30" s="218" t="n">
        <v>0</v>
      </c>
      <c r="X30" s="218" t="n">
        <v>0</v>
      </c>
      <c r="Y30" s="218" t="n">
        <v>0</v>
      </c>
      <c r="Z30" s="218" t="n">
        <v>0</v>
      </c>
      <c r="AA30" s="218" t="n">
        <v>0</v>
      </c>
      <c r="AB30" s="1080"/>
      <c r="AC30" s="388" t="str">
        <f aca="false">IFERROR(VLOOKUP(AB30,'Plantilla y Concentrado'!$R$4:$S$677,2,0),"")</f>
        <v/>
      </c>
      <c r="AD30" s="1067"/>
      <c r="AE30" s="365"/>
      <c r="AF30" s="365"/>
      <c r="AG30" s="365"/>
      <c r="AH30" s="365"/>
      <c r="AI30" s="365"/>
      <c r="AJ30" s="365"/>
      <c r="AK30" s="365"/>
      <c r="AL30" s="365"/>
      <c r="AM30" s="365"/>
      <c r="AN30" s="365"/>
      <c r="AO30" s="365"/>
      <c r="AP30" s="365"/>
      <c r="AQ30" s="365"/>
      <c r="AR30" s="365"/>
      <c r="AS30" s="365"/>
      <c r="AT30" s="365"/>
      <c r="AU30" s="365"/>
      <c r="AV30" s="365"/>
      <c r="AW30" s="365"/>
      <c r="AX30" s="365"/>
      <c r="AY30" s="365"/>
      <c r="AZ30" s="365"/>
      <c r="BA30" s="365"/>
      <c r="BB30" s="365"/>
      <c r="BC30" s="365"/>
      <c r="BD30" s="365"/>
      <c r="BE30" s="365"/>
      <c r="BF30" s="365"/>
      <c r="BG30" s="365"/>
      <c r="BH30" s="365"/>
      <c r="BI30" s="365"/>
      <c r="BJ30" s="365"/>
      <c r="BK30" s="365"/>
      <c r="BL30" s="365"/>
      <c r="BM30" s="365"/>
      <c r="BN30" s="365"/>
      <c r="BO30" s="365"/>
      <c r="BP30" s="365"/>
      <c r="BQ30" s="365"/>
      <c r="BR30" s="365"/>
      <c r="BS30" s="365"/>
      <c r="BT30" s="365"/>
      <c r="BU30" s="365"/>
      <c r="BV30" s="365"/>
      <c r="BW30" s="365"/>
      <c r="BX30" s="365"/>
      <c r="BY30" s="365"/>
      <c r="BZ30" s="365"/>
      <c r="CA30" s="365"/>
      <c r="CB30" s="365"/>
      <c r="CC30" s="365"/>
      <c r="CD30" s="365"/>
      <c r="CE30" s="365"/>
      <c r="CF30" s="365"/>
      <c r="CG30" s="365"/>
      <c r="CH30" s="365"/>
      <c r="CI30" s="365"/>
      <c r="CJ30" s="365"/>
      <c r="CK30" s="365"/>
      <c r="CL30" s="365"/>
      <c r="CM30" s="365"/>
      <c r="CN30" s="365"/>
      <c r="CO30" s="365"/>
      <c r="CP30" s="365"/>
      <c r="CQ30" s="365"/>
      <c r="CR30" s="365"/>
      <c r="CS30" s="365"/>
      <c r="CT30" s="365"/>
      <c r="CU30" s="365"/>
      <c r="CV30" s="365"/>
      <c r="CW30" s="365"/>
      <c r="CX30" s="365"/>
      <c r="CY30" s="365"/>
      <c r="CZ30" s="365"/>
      <c r="DA30" s="365"/>
      <c r="DB30" s="365"/>
      <c r="DC30" s="365"/>
      <c r="DD30" s="365"/>
      <c r="DE30" s="365"/>
      <c r="DF30" s="365"/>
      <c r="DG30" s="365"/>
      <c r="DH30" s="365"/>
      <c r="DI30" s="365"/>
      <c r="DJ30" s="365"/>
      <c r="DK30" s="365"/>
      <c r="DL30" s="365"/>
      <c r="DM30" s="365"/>
      <c r="DN30" s="365"/>
      <c r="DO30" s="365"/>
      <c r="DP30" s="365"/>
      <c r="DQ30" s="365"/>
      <c r="DR30" s="365"/>
      <c r="DS30" s="365"/>
      <c r="DT30" s="365"/>
      <c r="DU30" s="365"/>
      <c r="DV30" s="365"/>
      <c r="DW30" s="365"/>
      <c r="DX30" s="365"/>
      <c r="DY30" s="365"/>
      <c r="DZ30" s="365"/>
      <c r="EA30" s="365"/>
      <c r="EB30" s="365"/>
      <c r="EC30" s="365"/>
      <c r="ED30" s="365"/>
      <c r="EE30" s="365"/>
      <c r="EF30" s="365"/>
      <c r="EG30" s="365"/>
      <c r="EH30" s="365"/>
      <c r="EI30" s="365"/>
      <c r="EJ30" s="365"/>
      <c r="EK30" s="365"/>
      <c r="EL30" s="365"/>
      <c r="EM30" s="365"/>
      <c r="EN30" s="365"/>
      <c r="EO30" s="365"/>
      <c r="EP30" s="365"/>
      <c r="EQ30" s="365"/>
      <c r="ER30" s="365"/>
      <c r="ES30" s="365"/>
      <c r="ET30" s="365"/>
      <c r="EU30" s="365"/>
      <c r="EV30" s="365"/>
      <c r="EW30" s="365"/>
      <c r="EX30" s="365"/>
      <c r="EY30" s="365"/>
      <c r="EZ30" s="365"/>
      <c r="FA30" s="365"/>
      <c r="FB30" s="365"/>
      <c r="FC30" s="365"/>
      <c r="FD30" s="365"/>
      <c r="FE30" s="365"/>
      <c r="FF30" s="365"/>
      <c r="FG30" s="365"/>
      <c r="FH30" s="365"/>
      <c r="FI30" s="365"/>
      <c r="FJ30" s="365"/>
      <c r="FK30" s="365"/>
      <c r="FL30" s="365"/>
      <c r="FM30" s="365"/>
      <c r="FN30" s="365"/>
      <c r="FO30" s="365"/>
      <c r="FP30" s="365"/>
      <c r="FQ30" s="365"/>
      <c r="FR30" s="365"/>
      <c r="FS30" s="365"/>
      <c r="FT30" s="365"/>
      <c r="FU30" s="365"/>
      <c r="FV30" s="365"/>
      <c r="FW30" s="365"/>
      <c r="FX30" s="365"/>
      <c r="FY30" s="365"/>
      <c r="FZ30" s="365"/>
      <c r="GA30" s="365"/>
      <c r="GB30" s="365"/>
      <c r="GC30" s="365"/>
      <c r="GD30" s="365"/>
      <c r="GE30" s="365"/>
      <c r="GF30" s="365"/>
      <c r="GG30" s="365"/>
      <c r="GH30" s="365"/>
      <c r="GI30" s="365"/>
      <c r="GJ30" s="365"/>
      <c r="GK30" s="365"/>
      <c r="GL30" s="365"/>
      <c r="GM30" s="365"/>
      <c r="GN30" s="365"/>
      <c r="GO30" s="365"/>
      <c r="GP30" s="365"/>
      <c r="GQ30" s="365"/>
      <c r="GR30" s="365"/>
      <c r="GS30" s="365"/>
      <c r="GT30" s="365"/>
      <c r="GU30" s="365"/>
      <c r="GV30" s="365"/>
      <c r="GW30" s="365"/>
      <c r="GX30" s="365"/>
      <c r="GY30" s="365"/>
      <c r="GZ30" s="365"/>
      <c r="HA30" s="365"/>
      <c r="HB30" s="365"/>
      <c r="HC30" s="365"/>
      <c r="HD30" s="365"/>
      <c r="HE30" s="365"/>
      <c r="HF30" s="365"/>
      <c r="HG30" s="365"/>
      <c r="HH30" s="365"/>
      <c r="HI30" s="365"/>
      <c r="HJ30" s="365"/>
      <c r="HK30" s="365"/>
      <c r="HL30" s="365"/>
      <c r="HM30" s="365"/>
      <c r="HN30" s="365"/>
      <c r="HO30" s="365"/>
      <c r="HP30" s="365"/>
      <c r="HQ30" s="365"/>
      <c r="HR30" s="365"/>
      <c r="HS30" s="365"/>
      <c r="HT30" s="365"/>
      <c r="HU30" s="365"/>
      <c r="HV30" s="365"/>
      <c r="HW30" s="365"/>
      <c r="HX30" s="365"/>
      <c r="HY30" s="365"/>
      <c r="HZ30" s="365"/>
      <c r="IA30" s="365"/>
      <c r="IB30" s="365"/>
      <c r="IC30" s="365"/>
      <c r="ID30" s="365"/>
      <c r="IE30" s="365"/>
      <c r="IF30" s="365"/>
      <c r="IG30" s="365"/>
      <c r="IH30" s="365"/>
      <c r="II30" s="1075"/>
      <c r="IJ30" s="1075"/>
      <c r="ALZ30" s="1077"/>
      <c r="AMA30" s="401"/>
      <c r="AMB30" s="401"/>
      <c r="AMC30" s="401"/>
      <c r="AMD30" s="401"/>
      <c r="AME30" s="401"/>
      <c r="AMF30" s="401"/>
      <c r="AMG30" s="401"/>
      <c r="AMH30" s="401"/>
      <c r="AMI30" s="401"/>
      <c r="AMJ30" s="401"/>
    </row>
    <row r="31" s="401" customFormat="true" ht="27" hidden="true" customHeight="true" outlineLevel="0" collapsed="false">
      <c r="A31" s="222"/>
      <c r="B31" s="222"/>
      <c r="C31" s="222"/>
      <c r="D31" s="222" t="n">
        <v>0</v>
      </c>
      <c r="E31" s="222" t="n">
        <v>0</v>
      </c>
      <c r="F31" s="222" t="n">
        <v>0</v>
      </c>
      <c r="G31" s="222" t="n">
        <v>0</v>
      </c>
      <c r="H31" s="222" t="n">
        <v>0</v>
      </c>
      <c r="I31" s="222" t="n">
        <v>0</v>
      </c>
      <c r="J31" s="222" t="n">
        <v>0</v>
      </c>
      <c r="K31" s="222" t="n">
        <v>0</v>
      </c>
      <c r="L31" s="222" t="n">
        <v>0</v>
      </c>
      <c r="M31" s="222" t="n">
        <v>0</v>
      </c>
      <c r="N31" s="222" t="n">
        <v>0</v>
      </c>
      <c r="O31" s="222" t="n">
        <v>0</v>
      </c>
      <c r="P31" s="222" t="n">
        <v>0</v>
      </c>
      <c r="Q31" s="1073" t="n">
        <f aca="false">($U$4*(SUM(D31:P31)))</f>
        <v>0</v>
      </c>
      <c r="R31" s="222" t="n">
        <v>0</v>
      </c>
      <c r="S31" s="222" t="n">
        <v>0</v>
      </c>
      <c r="T31" s="222" t="n">
        <v>0</v>
      </c>
      <c r="U31" s="222" t="n">
        <v>0</v>
      </c>
      <c r="V31" s="222" t="n">
        <v>0</v>
      </c>
      <c r="W31" s="222" t="n">
        <v>0</v>
      </c>
      <c r="X31" s="222" t="n">
        <v>0</v>
      </c>
      <c r="Y31" s="222" t="n">
        <v>0</v>
      </c>
      <c r="Z31" s="222" t="n">
        <v>0</v>
      </c>
      <c r="AA31" s="222" t="n">
        <v>0</v>
      </c>
      <c r="AB31" s="1079"/>
      <c r="AC31" s="385" t="str">
        <f aca="false">IFERROR(VLOOKUP(AB31,'Plantilla y Concentrado'!$R$4:$S$677,2,0),"")</f>
        <v/>
      </c>
      <c r="AD31" s="1067"/>
      <c r="II31" s="84"/>
      <c r="IJ31" s="84"/>
    </row>
    <row r="32" s="401" customFormat="true" ht="22.5" hidden="true" customHeight="true" outlineLevel="0" collapsed="false">
      <c r="A32" s="218"/>
      <c r="B32" s="218"/>
      <c r="C32" s="218"/>
      <c r="D32" s="218" t="n">
        <v>0</v>
      </c>
      <c r="E32" s="218" t="n">
        <v>0</v>
      </c>
      <c r="F32" s="218" t="n">
        <v>0</v>
      </c>
      <c r="G32" s="218" t="n">
        <v>0</v>
      </c>
      <c r="H32" s="218" t="n">
        <v>0</v>
      </c>
      <c r="I32" s="218" t="n">
        <v>0</v>
      </c>
      <c r="J32" s="218" t="n">
        <v>0</v>
      </c>
      <c r="K32" s="218" t="n">
        <v>0</v>
      </c>
      <c r="L32" s="218" t="n">
        <v>0</v>
      </c>
      <c r="M32" s="218" t="n">
        <v>0</v>
      </c>
      <c r="N32" s="218" t="n">
        <v>0</v>
      </c>
      <c r="O32" s="218" t="n">
        <v>0</v>
      </c>
      <c r="P32" s="218" t="n">
        <v>0</v>
      </c>
      <c r="Q32" s="1078" t="n">
        <f aca="false">($U$4*(SUM(D32:P32)))</f>
        <v>0</v>
      </c>
      <c r="R32" s="218" t="n">
        <v>0</v>
      </c>
      <c r="S32" s="218" t="n">
        <v>0</v>
      </c>
      <c r="T32" s="218" t="n">
        <v>0</v>
      </c>
      <c r="U32" s="218" t="n">
        <v>0</v>
      </c>
      <c r="V32" s="218" t="n">
        <v>0</v>
      </c>
      <c r="W32" s="218" t="n">
        <v>0</v>
      </c>
      <c r="X32" s="218" t="n">
        <v>0</v>
      </c>
      <c r="Y32" s="218" t="n">
        <v>0</v>
      </c>
      <c r="Z32" s="218" t="n">
        <v>0</v>
      </c>
      <c r="AA32" s="218" t="n">
        <v>0</v>
      </c>
      <c r="AB32" s="1080"/>
      <c r="AC32" s="388" t="str">
        <f aca="false">IFERROR(VLOOKUP(AB32,'Plantilla y Concentrado'!$R$4:$S$677,2,0),"")</f>
        <v/>
      </c>
      <c r="AD32" s="1067"/>
      <c r="II32" s="84"/>
      <c r="IJ32" s="84"/>
    </row>
    <row r="33" s="401" customFormat="true" ht="22.5" hidden="true" customHeight="true" outlineLevel="0" collapsed="false">
      <c r="A33" s="222"/>
      <c r="B33" s="222"/>
      <c r="C33" s="222"/>
      <c r="D33" s="222" t="n">
        <v>0</v>
      </c>
      <c r="E33" s="222" t="n">
        <v>0</v>
      </c>
      <c r="F33" s="222" t="n">
        <v>0</v>
      </c>
      <c r="G33" s="222" t="n">
        <v>0</v>
      </c>
      <c r="H33" s="222" t="n">
        <v>0</v>
      </c>
      <c r="I33" s="222" t="n">
        <v>0</v>
      </c>
      <c r="J33" s="222" t="n">
        <v>0</v>
      </c>
      <c r="K33" s="222" t="n">
        <v>0</v>
      </c>
      <c r="L33" s="222" t="n">
        <v>0</v>
      </c>
      <c r="M33" s="222" t="n">
        <v>0</v>
      </c>
      <c r="N33" s="222" t="n">
        <v>0</v>
      </c>
      <c r="O33" s="222" t="n">
        <v>0</v>
      </c>
      <c r="P33" s="222" t="n">
        <v>0</v>
      </c>
      <c r="Q33" s="1073" t="n">
        <f aca="false">($U$4*(SUM(D33:P33)))</f>
        <v>0</v>
      </c>
      <c r="R33" s="222" t="n">
        <v>0</v>
      </c>
      <c r="S33" s="222" t="n">
        <v>0</v>
      </c>
      <c r="T33" s="222" t="n">
        <v>0</v>
      </c>
      <c r="U33" s="222" t="n">
        <v>0</v>
      </c>
      <c r="V33" s="222" t="n">
        <v>0</v>
      </c>
      <c r="W33" s="222" t="n">
        <v>0</v>
      </c>
      <c r="X33" s="222" t="n">
        <v>0</v>
      </c>
      <c r="Y33" s="222" t="n">
        <v>0</v>
      </c>
      <c r="Z33" s="222" t="n">
        <v>0</v>
      </c>
      <c r="AA33" s="222" t="n">
        <v>0</v>
      </c>
      <c r="AB33" s="1079"/>
      <c r="AC33" s="385" t="str">
        <f aca="false">IFERROR(VLOOKUP(AB33,'Plantilla y Concentrado'!$R$4:$S$677,2,0),"")</f>
        <v/>
      </c>
      <c r="AD33" s="1067"/>
      <c r="II33" s="84"/>
      <c r="IJ33" s="84"/>
    </row>
    <row r="34" s="401" customFormat="true" ht="30" hidden="true" customHeight="true" outlineLevel="0" collapsed="false">
      <c r="A34" s="218"/>
      <c r="B34" s="218"/>
      <c r="C34" s="218"/>
      <c r="D34" s="218" t="n">
        <v>0</v>
      </c>
      <c r="E34" s="218" t="n">
        <v>0</v>
      </c>
      <c r="F34" s="218" t="n">
        <v>0</v>
      </c>
      <c r="G34" s="218" t="n">
        <v>0</v>
      </c>
      <c r="H34" s="218" t="n">
        <v>0</v>
      </c>
      <c r="I34" s="218" t="n">
        <v>0</v>
      </c>
      <c r="J34" s="218" t="n">
        <v>0</v>
      </c>
      <c r="K34" s="218" t="n">
        <v>0</v>
      </c>
      <c r="L34" s="218" t="n">
        <v>0</v>
      </c>
      <c r="M34" s="218" t="n">
        <v>0</v>
      </c>
      <c r="N34" s="218" t="n">
        <v>0</v>
      </c>
      <c r="O34" s="218" t="n">
        <v>0</v>
      </c>
      <c r="P34" s="218" t="n">
        <v>0</v>
      </c>
      <c r="Q34" s="1078" t="n">
        <f aca="false">($U$4*(SUM(D34:P34)))</f>
        <v>0</v>
      </c>
      <c r="R34" s="218" t="n">
        <v>0</v>
      </c>
      <c r="S34" s="218" t="n">
        <v>0</v>
      </c>
      <c r="T34" s="218" t="n">
        <v>0</v>
      </c>
      <c r="U34" s="218" t="n">
        <v>0</v>
      </c>
      <c r="V34" s="218" t="n">
        <v>0</v>
      </c>
      <c r="W34" s="218" t="n">
        <v>0</v>
      </c>
      <c r="X34" s="218" t="n">
        <v>0</v>
      </c>
      <c r="Y34" s="218" t="n">
        <v>0</v>
      </c>
      <c r="Z34" s="218" t="n">
        <v>0</v>
      </c>
      <c r="AA34" s="218" t="n">
        <v>0</v>
      </c>
      <c r="AB34" s="1080"/>
      <c r="AC34" s="388" t="str">
        <f aca="false">IFERROR(VLOOKUP(AB34,'Plantilla y Concentrado'!$R$4:$S$677,2,0),"")</f>
        <v/>
      </c>
      <c r="AD34" s="1067"/>
      <c r="II34" s="84"/>
      <c r="IJ34" s="84"/>
    </row>
    <row r="35" s="401" customFormat="true" ht="18" hidden="true" customHeight="true" outlineLevel="0" collapsed="false">
      <c r="A35" s="222"/>
      <c r="B35" s="222"/>
      <c r="C35" s="222"/>
      <c r="D35" s="222" t="n">
        <v>0</v>
      </c>
      <c r="E35" s="222" t="n">
        <v>0</v>
      </c>
      <c r="F35" s="222" t="n">
        <v>0</v>
      </c>
      <c r="G35" s="222" t="n">
        <v>0</v>
      </c>
      <c r="H35" s="222" t="n">
        <v>0</v>
      </c>
      <c r="I35" s="222" t="n">
        <v>0</v>
      </c>
      <c r="J35" s="222" t="n">
        <v>0</v>
      </c>
      <c r="K35" s="222" t="n">
        <v>0</v>
      </c>
      <c r="L35" s="222" t="n">
        <v>0</v>
      </c>
      <c r="M35" s="222" t="n">
        <v>0</v>
      </c>
      <c r="N35" s="222" t="n">
        <v>0</v>
      </c>
      <c r="O35" s="222" t="n">
        <v>0</v>
      </c>
      <c r="P35" s="222" t="n">
        <v>0</v>
      </c>
      <c r="Q35" s="1073" t="n">
        <f aca="false">($U$4*(SUM(D35:P35)))</f>
        <v>0</v>
      </c>
      <c r="R35" s="222" t="n">
        <v>0</v>
      </c>
      <c r="S35" s="222" t="n">
        <v>0</v>
      </c>
      <c r="T35" s="222" t="n">
        <v>0</v>
      </c>
      <c r="U35" s="222" t="n">
        <v>0</v>
      </c>
      <c r="V35" s="222" t="n">
        <v>0</v>
      </c>
      <c r="W35" s="222" t="n">
        <v>0</v>
      </c>
      <c r="X35" s="222" t="n">
        <v>0</v>
      </c>
      <c r="Y35" s="222" t="n">
        <v>0</v>
      </c>
      <c r="Z35" s="222" t="n">
        <v>0</v>
      </c>
      <c r="AA35" s="222" t="n">
        <v>0</v>
      </c>
      <c r="AB35" s="1079"/>
      <c r="AC35" s="385" t="str">
        <f aca="false">IFERROR(VLOOKUP(AB35,'Plantilla y Concentrado'!$R$4:$S$677,2,0),"")</f>
        <v/>
      </c>
      <c r="AD35" s="1067"/>
      <c r="II35" s="84"/>
      <c r="IJ35" s="84"/>
    </row>
    <row r="36" s="401" customFormat="true" ht="18" hidden="true" customHeight="true" outlineLevel="0" collapsed="false">
      <c r="A36" s="218"/>
      <c r="B36" s="218"/>
      <c r="C36" s="218"/>
      <c r="D36" s="218" t="n">
        <v>0</v>
      </c>
      <c r="E36" s="218" t="n">
        <v>0</v>
      </c>
      <c r="F36" s="218" t="n">
        <v>0</v>
      </c>
      <c r="G36" s="218" t="n">
        <v>0</v>
      </c>
      <c r="H36" s="218" t="n">
        <v>0</v>
      </c>
      <c r="I36" s="218" t="n">
        <v>0</v>
      </c>
      <c r="J36" s="218" t="n">
        <v>0</v>
      </c>
      <c r="K36" s="218" t="n">
        <v>0</v>
      </c>
      <c r="L36" s="218" t="n">
        <v>0</v>
      </c>
      <c r="M36" s="218" t="n">
        <v>0</v>
      </c>
      <c r="N36" s="218" t="n">
        <v>0</v>
      </c>
      <c r="O36" s="218" t="n">
        <v>0</v>
      </c>
      <c r="P36" s="218" t="n">
        <v>0</v>
      </c>
      <c r="Q36" s="1078" t="n">
        <f aca="false">($U$4*(SUM(D36:P36)))</f>
        <v>0</v>
      </c>
      <c r="R36" s="218" t="n">
        <v>0</v>
      </c>
      <c r="S36" s="218" t="n">
        <v>0</v>
      </c>
      <c r="T36" s="218" t="n">
        <v>0</v>
      </c>
      <c r="U36" s="218" t="n">
        <v>0</v>
      </c>
      <c r="V36" s="218" t="n">
        <v>0</v>
      </c>
      <c r="W36" s="218" t="n">
        <v>0</v>
      </c>
      <c r="X36" s="218" t="n">
        <v>0</v>
      </c>
      <c r="Y36" s="218" t="n">
        <v>0</v>
      </c>
      <c r="Z36" s="218" t="n">
        <v>0</v>
      </c>
      <c r="AA36" s="218" t="n">
        <v>0</v>
      </c>
      <c r="AB36" s="1080"/>
      <c r="AC36" s="388" t="str">
        <f aca="false">IFERROR(VLOOKUP(AB36,'Plantilla y Concentrado'!$R$4:$S$677,2,0),"")</f>
        <v/>
      </c>
      <c r="AD36" s="1067"/>
      <c r="II36" s="84"/>
      <c r="IJ36" s="84"/>
    </row>
    <row r="37" s="401" customFormat="true" ht="18" hidden="true" customHeight="true" outlineLevel="0" collapsed="false">
      <c r="A37" s="222"/>
      <c r="B37" s="222"/>
      <c r="C37" s="222"/>
      <c r="D37" s="222" t="n">
        <v>0</v>
      </c>
      <c r="E37" s="222" t="n">
        <v>0</v>
      </c>
      <c r="F37" s="222" t="n">
        <v>0</v>
      </c>
      <c r="G37" s="222" t="n">
        <v>0</v>
      </c>
      <c r="H37" s="222" t="n">
        <v>0</v>
      </c>
      <c r="I37" s="222" t="n">
        <v>0</v>
      </c>
      <c r="J37" s="222" t="n">
        <v>0</v>
      </c>
      <c r="K37" s="222" t="n">
        <v>0</v>
      </c>
      <c r="L37" s="222" t="n">
        <v>0</v>
      </c>
      <c r="M37" s="222" t="n">
        <v>0</v>
      </c>
      <c r="N37" s="222" t="n">
        <v>0</v>
      </c>
      <c r="O37" s="222" t="n">
        <v>0</v>
      </c>
      <c r="P37" s="222" t="n">
        <v>0</v>
      </c>
      <c r="Q37" s="1073" t="n">
        <f aca="false">($U$4*(SUM(D37:P37)))</f>
        <v>0</v>
      </c>
      <c r="R37" s="222" t="n">
        <v>0</v>
      </c>
      <c r="S37" s="222" t="n">
        <v>0</v>
      </c>
      <c r="T37" s="222" t="n">
        <v>0</v>
      </c>
      <c r="U37" s="222" t="n">
        <v>0</v>
      </c>
      <c r="V37" s="222" t="n">
        <v>0</v>
      </c>
      <c r="W37" s="222" t="n">
        <v>0</v>
      </c>
      <c r="X37" s="222" t="n">
        <v>0</v>
      </c>
      <c r="Y37" s="222" t="n">
        <v>0</v>
      </c>
      <c r="Z37" s="222" t="n">
        <v>0</v>
      </c>
      <c r="AA37" s="222" t="n">
        <v>0</v>
      </c>
      <c r="AB37" s="1079"/>
      <c r="AC37" s="385" t="str">
        <f aca="false">IFERROR(VLOOKUP(AB37,'Plantilla y Concentrado'!$R$4:$S$677,2,0),"")</f>
        <v/>
      </c>
      <c r="AD37" s="1067"/>
      <c r="II37" s="84"/>
      <c r="IJ37" s="84"/>
    </row>
    <row r="38" s="401" customFormat="true" ht="18" hidden="true" customHeight="true" outlineLevel="0" collapsed="false">
      <c r="A38" s="218"/>
      <c r="B38" s="218"/>
      <c r="C38" s="218"/>
      <c r="D38" s="218" t="n">
        <v>0</v>
      </c>
      <c r="E38" s="218" t="n">
        <v>0</v>
      </c>
      <c r="F38" s="218" t="n">
        <v>0</v>
      </c>
      <c r="G38" s="218" t="n">
        <v>0</v>
      </c>
      <c r="H38" s="218" t="n">
        <v>0</v>
      </c>
      <c r="I38" s="218" t="n">
        <v>0</v>
      </c>
      <c r="J38" s="218" t="n">
        <v>0</v>
      </c>
      <c r="K38" s="218" t="n">
        <v>0</v>
      </c>
      <c r="L38" s="218" t="n">
        <v>0</v>
      </c>
      <c r="M38" s="218" t="n">
        <v>0</v>
      </c>
      <c r="N38" s="218" t="n">
        <v>0</v>
      </c>
      <c r="O38" s="218" t="n">
        <v>0</v>
      </c>
      <c r="P38" s="218" t="n">
        <v>0</v>
      </c>
      <c r="Q38" s="1078" t="n">
        <f aca="false">($U$4*(SUM(D38:P38)))</f>
        <v>0</v>
      </c>
      <c r="R38" s="218" t="n">
        <v>0</v>
      </c>
      <c r="S38" s="218" t="n">
        <v>0</v>
      </c>
      <c r="T38" s="218" t="n">
        <v>0</v>
      </c>
      <c r="U38" s="218" t="n">
        <v>0</v>
      </c>
      <c r="V38" s="218" t="n">
        <v>0</v>
      </c>
      <c r="W38" s="218" t="n">
        <v>0</v>
      </c>
      <c r="X38" s="218" t="n">
        <v>0</v>
      </c>
      <c r="Y38" s="218" t="n">
        <v>0</v>
      </c>
      <c r="Z38" s="218" t="n">
        <v>0</v>
      </c>
      <c r="AA38" s="218" t="n">
        <v>0</v>
      </c>
      <c r="AB38" s="1080"/>
      <c r="AC38" s="388" t="str">
        <f aca="false">IFERROR(VLOOKUP(AB38,'Plantilla y Concentrado'!$R$4:$S$677,2,0),"")</f>
        <v/>
      </c>
      <c r="AD38" s="1067"/>
      <c r="II38" s="84"/>
      <c r="IJ38" s="84"/>
    </row>
    <row r="39" s="401" customFormat="true" ht="18" hidden="true" customHeight="true" outlineLevel="0" collapsed="false">
      <c r="A39" s="222"/>
      <c r="B39" s="222"/>
      <c r="C39" s="222"/>
      <c r="D39" s="222" t="n">
        <v>0</v>
      </c>
      <c r="E39" s="222" t="n">
        <v>0</v>
      </c>
      <c r="F39" s="222" t="n">
        <v>0</v>
      </c>
      <c r="G39" s="222" t="n">
        <v>0</v>
      </c>
      <c r="H39" s="222" t="n">
        <v>0</v>
      </c>
      <c r="I39" s="222" t="n">
        <v>0</v>
      </c>
      <c r="J39" s="222" t="n">
        <v>0</v>
      </c>
      <c r="K39" s="222" t="n">
        <v>0</v>
      </c>
      <c r="L39" s="222" t="n">
        <v>0</v>
      </c>
      <c r="M39" s="222" t="n">
        <v>0</v>
      </c>
      <c r="N39" s="222" t="n">
        <v>0</v>
      </c>
      <c r="O39" s="222" t="n">
        <v>0</v>
      </c>
      <c r="P39" s="222" t="n">
        <v>0</v>
      </c>
      <c r="Q39" s="1073" t="n">
        <f aca="false">($U$4*(SUM(D39:P39)))</f>
        <v>0</v>
      </c>
      <c r="R39" s="222" t="n">
        <v>0</v>
      </c>
      <c r="S39" s="222" t="n">
        <v>0</v>
      </c>
      <c r="T39" s="222" t="n">
        <v>0</v>
      </c>
      <c r="U39" s="222" t="n">
        <v>0</v>
      </c>
      <c r="V39" s="222" t="n">
        <v>0</v>
      </c>
      <c r="W39" s="222" t="n">
        <v>0</v>
      </c>
      <c r="X39" s="222" t="n">
        <v>0</v>
      </c>
      <c r="Y39" s="222" t="n">
        <v>0</v>
      </c>
      <c r="Z39" s="222" t="n">
        <v>0</v>
      </c>
      <c r="AA39" s="222" t="n">
        <v>0</v>
      </c>
      <c r="AB39" s="1079"/>
      <c r="AC39" s="385" t="str">
        <f aca="false">IFERROR(VLOOKUP(AB39,'Plantilla y Concentrado'!$R$4:$S$677,2,0),"")</f>
        <v/>
      </c>
      <c r="AD39" s="1067"/>
      <c r="II39" s="84"/>
      <c r="IJ39" s="84"/>
    </row>
    <row r="40" s="401" customFormat="true" ht="18" hidden="true" customHeight="true" outlineLevel="0" collapsed="false">
      <c r="A40" s="218"/>
      <c r="B40" s="218"/>
      <c r="C40" s="218"/>
      <c r="D40" s="218" t="n">
        <v>0</v>
      </c>
      <c r="E40" s="218" t="n">
        <v>0</v>
      </c>
      <c r="F40" s="218" t="n">
        <v>0</v>
      </c>
      <c r="G40" s="218" t="n">
        <v>0</v>
      </c>
      <c r="H40" s="218" t="n">
        <v>0</v>
      </c>
      <c r="I40" s="218" t="n">
        <v>0</v>
      </c>
      <c r="J40" s="218" t="n">
        <v>0</v>
      </c>
      <c r="K40" s="218" t="n">
        <v>0</v>
      </c>
      <c r="L40" s="218" t="n">
        <v>0</v>
      </c>
      <c r="M40" s="218" t="n">
        <v>0</v>
      </c>
      <c r="N40" s="218" t="n">
        <v>0</v>
      </c>
      <c r="O40" s="218" t="n">
        <v>0</v>
      </c>
      <c r="P40" s="218" t="n">
        <v>0</v>
      </c>
      <c r="Q40" s="1078" t="n">
        <f aca="false">($U$4*(SUM(D40:P40)))</f>
        <v>0</v>
      </c>
      <c r="R40" s="218" t="n">
        <v>0</v>
      </c>
      <c r="S40" s="218" t="n">
        <v>0</v>
      </c>
      <c r="T40" s="218" t="n">
        <v>0</v>
      </c>
      <c r="U40" s="218" t="n">
        <v>0</v>
      </c>
      <c r="V40" s="218" t="n">
        <v>0</v>
      </c>
      <c r="W40" s="218" t="n">
        <v>0</v>
      </c>
      <c r="X40" s="218" t="n">
        <v>0</v>
      </c>
      <c r="Y40" s="218" t="n">
        <v>0</v>
      </c>
      <c r="Z40" s="218" t="n">
        <v>0</v>
      </c>
      <c r="AA40" s="218" t="n">
        <v>0</v>
      </c>
      <c r="AB40" s="1080"/>
      <c r="AC40" s="388" t="str">
        <f aca="false">IFERROR(VLOOKUP(AB40,'Plantilla y Concentrado'!$R$4:$S$677,2,0),"")</f>
        <v/>
      </c>
      <c r="AD40" s="1067"/>
      <c r="II40" s="84"/>
      <c r="IJ40" s="84"/>
    </row>
    <row r="41" s="401" customFormat="true" ht="18" hidden="true" customHeight="true" outlineLevel="0" collapsed="false">
      <c r="A41" s="222"/>
      <c r="B41" s="222"/>
      <c r="C41" s="222"/>
      <c r="D41" s="222" t="n">
        <v>0</v>
      </c>
      <c r="E41" s="222" t="n">
        <v>0</v>
      </c>
      <c r="F41" s="222" t="n">
        <v>0</v>
      </c>
      <c r="G41" s="222" t="n">
        <v>0</v>
      </c>
      <c r="H41" s="222" t="n">
        <v>0</v>
      </c>
      <c r="I41" s="222" t="n">
        <v>0</v>
      </c>
      <c r="J41" s="222" t="n">
        <v>0</v>
      </c>
      <c r="K41" s="222" t="n">
        <v>0</v>
      </c>
      <c r="L41" s="222" t="n">
        <v>0</v>
      </c>
      <c r="M41" s="222" t="n">
        <v>0</v>
      </c>
      <c r="N41" s="222" t="n">
        <v>0</v>
      </c>
      <c r="O41" s="222" t="n">
        <v>0</v>
      </c>
      <c r="P41" s="222" t="n">
        <v>0</v>
      </c>
      <c r="Q41" s="1073" t="n">
        <f aca="false">($U$4*(SUM(D41:P41)))</f>
        <v>0</v>
      </c>
      <c r="R41" s="222" t="n">
        <v>0</v>
      </c>
      <c r="S41" s="222" t="n">
        <v>0</v>
      </c>
      <c r="T41" s="222" t="n">
        <v>0</v>
      </c>
      <c r="U41" s="222" t="n">
        <v>0</v>
      </c>
      <c r="V41" s="222" t="n">
        <v>0</v>
      </c>
      <c r="W41" s="222" t="n">
        <v>0</v>
      </c>
      <c r="X41" s="222" t="n">
        <v>0</v>
      </c>
      <c r="Y41" s="222" t="n">
        <v>0</v>
      </c>
      <c r="Z41" s="222" t="n">
        <v>0</v>
      </c>
      <c r="AA41" s="222" t="n">
        <v>0</v>
      </c>
      <c r="AB41" s="1079"/>
      <c r="AC41" s="385" t="str">
        <f aca="false">IFERROR(VLOOKUP(AB41,'Plantilla y Concentrado'!$R$4:$S$677,2,0),"")</f>
        <v/>
      </c>
      <c r="AD41" s="1067"/>
      <c r="II41" s="84"/>
      <c r="IJ41" s="84"/>
    </row>
    <row r="42" s="401" customFormat="true" ht="18" hidden="true" customHeight="true" outlineLevel="0" collapsed="false">
      <c r="A42" s="218"/>
      <c r="B42" s="218"/>
      <c r="C42" s="218"/>
      <c r="D42" s="218" t="n">
        <v>0</v>
      </c>
      <c r="E42" s="218" t="n">
        <v>0</v>
      </c>
      <c r="F42" s="218" t="n">
        <v>0</v>
      </c>
      <c r="G42" s="218" t="n">
        <v>0</v>
      </c>
      <c r="H42" s="218" t="n">
        <v>0</v>
      </c>
      <c r="I42" s="218" t="n">
        <v>0</v>
      </c>
      <c r="J42" s="218" t="n">
        <v>0</v>
      </c>
      <c r="K42" s="218" t="n">
        <v>0</v>
      </c>
      <c r="L42" s="218" t="n">
        <v>0</v>
      </c>
      <c r="M42" s="218" t="n">
        <v>0</v>
      </c>
      <c r="N42" s="218" t="n">
        <v>0</v>
      </c>
      <c r="O42" s="218" t="n">
        <v>0</v>
      </c>
      <c r="P42" s="218" t="n">
        <v>0</v>
      </c>
      <c r="Q42" s="1078" t="n">
        <f aca="false">($U$4*(SUM(D42:P42)))</f>
        <v>0</v>
      </c>
      <c r="R42" s="218" t="n">
        <v>0</v>
      </c>
      <c r="S42" s="218" t="n">
        <v>0</v>
      </c>
      <c r="T42" s="218" t="n">
        <v>0</v>
      </c>
      <c r="U42" s="218" t="n">
        <v>0</v>
      </c>
      <c r="V42" s="218" t="n">
        <v>0</v>
      </c>
      <c r="W42" s="218" t="n">
        <v>0</v>
      </c>
      <c r="X42" s="218" t="n">
        <v>0</v>
      </c>
      <c r="Y42" s="218" t="n">
        <v>0</v>
      </c>
      <c r="Z42" s="218" t="n">
        <v>0</v>
      </c>
      <c r="AA42" s="218" t="n">
        <v>0</v>
      </c>
      <c r="AB42" s="1080"/>
      <c r="AC42" s="388" t="str">
        <f aca="false">IFERROR(VLOOKUP(AB42,'Plantilla y Concentrado'!$R$4:$S$677,2,0),"")</f>
        <v/>
      </c>
      <c r="AD42" s="1067"/>
      <c r="II42" s="84"/>
      <c r="IJ42" s="84"/>
    </row>
    <row r="43" s="401" customFormat="true" ht="18" hidden="true" customHeight="true" outlineLevel="0" collapsed="false">
      <c r="A43" s="222"/>
      <c r="B43" s="222"/>
      <c r="C43" s="222"/>
      <c r="D43" s="222" t="n">
        <v>0</v>
      </c>
      <c r="E43" s="222" t="n">
        <v>0</v>
      </c>
      <c r="F43" s="222" t="n">
        <v>0</v>
      </c>
      <c r="G43" s="222" t="n">
        <v>0</v>
      </c>
      <c r="H43" s="222" t="n">
        <v>0</v>
      </c>
      <c r="I43" s="222" t="n">
        <v>0</v>
      </c>
      <c r="J43" s="222" t="n">
        <v>0</v>
      </c>
      <c r="K43" s="222" t="n">
        <v>0</v>
      </c>
      <c r="L43" s="222" t="n">
        <v>0</v>
      </c>
      <c r="M43" s="222" t="n">
        <v>0</v>
      </c>
      <c r="N43" s="222" t="n">
        <v>0</v>
      </c>
      <c r="O43" s="222" t="n">
        <v>0</v>
      </c>
      <c r="P43" s="222" t="n">
        <v>0</v>
      </c>
      <c r="Q43" s="1073" t="n">
        <f aca="false">($U$4*(SUM(D43:P43)))</f>
        <v>0</v>
      </c>
      <c r="R43" s="222" t="n">
        <v>0</v>
      </c>
      <c r="S43" s="222" t="n">
        <v>0</v>
      </c>
      <c r="T43" s="222" t="n">
        <v>0</v>
      </c>
      <c r="U43" s="222" t="n">
        <v>0</v>
      </c>
      <c r="V43" s="222" t="n">
        <v>0</v>
      </c>
      <c r="W43" s="222" t="n">
        <v>0</v>
      </c>
      <c r="X43" s="222" t="n">
        <v>0</v>
      </c>
      <c r="Y43" s="222" t="n">
        <v>0</v>
      </c>
      <c r="Z43" s="222" t="n">
        <v>0</v>
      </c>
      <c r="AA43" s="222" t="n">
        <v>0</v>
      </c>
      <c r="AB43" s="1079"/>
      <c r="AC43" s="385" t="str">
        <f aca="false">IFERROR(VLOOKUP(AB43,'Plantilla y Concentrado'!$R$4:$S$677,2,0),"")</f>
        <v/>
      </c>
      <c r="AD43" s="1067"/>
      <c r="II43" s="84"/>
      <c r="IJ43" s="84"/>
      <c r="AMA43" s="223"/>
      <c r="AMB43" s="223"/>
      <c r="AMC43" s="223"/>
      <c r="AMD43" s="223"/>
      <c r="AME43" s="223"/>
      <c r="AMF43" s="223"/>
      <c r="AMG43" s="223"/>
      <c r="AMH43" s="223"/>
      <c r="AMI43" s="223"/>
      <c r="AMJ43" s="223"/>
    </row>
    <row r="44" s="401" customFormat="true" ht="18" hidden="true" customHeight="true" outlineLevel="0" collapsed="false">
      <c r="A44" s="218"/>
      <c r="B44" s="218"/>
      <c r="C44" s="218"/>
      <c r="D44" s="222" t="n">
        <v>0</v>
      </c>
      <c r="E44" s="222" t="n">
        <v>0</v>
      </c>
      <c r="F44" s="222" t="n">
        <v>0</v>
      </c>
      <c r="G44" s="222" t="n">
        <v>0</v>
      </c>
      <c r="H44" s="222" t="n">
        <v>0</v>
      </c>
      <c r="I44" s="222" t="n">
        <v>0</v>
      </c>
      <c r="J44" s="222" t="n">
        <v>0</v>
      </c>
      <c r="K44" s="222" t="n">
        <v>0</v>
      </c>
      <c r="L44" s="222" t="n">
        <v>0</v>
      </c>
      <c r="M44" s="222" t="n">
        <v>0</v>
      </c>
      <c r="N44" s="222" t="n">
        <v>0</v>
      </c>
      <c r="O44" s="222" t="n">
        <v>0</v>
      </c>
      <c r="P44" s="222" t="n">
        <v>0</v>
      </c>
      <c r="Q44" s="1078" t="n">
        <f aca="false">($U$4*(SUM(D44:P44)))</f>
        <v>0</v>
      </c>
      <c r="R44" s="222" t="n">
        <v>0</v>
      </c>
      <c r="S44" s="222" t="n">
        <v>0</v>
      </c>
      <c r="T44" s="222" t="n">
        <v>0</v>
      </c>
      <c r="U44" s="222" t="n">
        <v>0</v>
      </c>
      <c r="V44" s="222" t="n">
        <v>0</v>
      </c>
      <c r="W44" s="222" t="n">
        <v>0</v>
      </c>
      <c r="X44" s="222" t="n">
        <v>0</v>
      </c>
      <c r="Y44" s="222" t="n">
        <v>0</v>
      </c>
      <c r="Z44" s="222" t="n">
        <v>0</v>
      </c>
      <c r="AA44" s="222" t="n">
        <v>0</v>
      </c>
      <c r="AB44" s="1080"/>
      <c r="AC44" s="1081" t="str">
        <f aca="false">IFERROR(VLOOKUP(AB44,'Plantilla y Concentrado'!$R$4:$S$677,2,0),"")</f>
        <v/>
      </c>
      <c r="AD44" s="1067"/>
      <c r="II44" s="84"/>
      <c r="IJ44" s="84"/>
      <c r="AMA44" s="279"/>
      <c r="AMB44" s="279"/>
      <c r="AMC44" s="279"/>
      <c r="AMD44" s="279"/>
      <c r="AME44" s="279"/>
      <c r="AMF44" s="279"/>
      <c r="AMG44" s="279"/>
      <c r="AMH44" s="279"/>
      <c r="AMI44" s="279"/>
      <c r="AMJ44" s="279"/>
    </row>
    <row r="45" s="223" customFormat="true" ht="42.75" hidden="false" customHeight="true" outlineLevel="0" collapsed="false">
      <c r="A45" s="1082"/>
      <c r="B45" s="1083" t="n">
        <f aca="false">SUM(B9:B44)</f>
        <v>4782</v>
      </c>
      <c r="C45" s="1083" t="n">
        <f aca="false">SUM(C9:C44)</f>
        <v>4782</v>
      </c>
      <c r="D45" s="226" t="n">
        <f aca="false">SUM(D9:D44)</f>
        <v>4</v>
      </c>
      <c r="E45" s="226" t="n">
        <f aca="false">SUM(E9:E44)</f>
        <v>1</v>
      </c>
      <c r="F45" s="226" t="n">
        <f aca="false">SUM(F9:F44)</f>
        <v>0</v>
      </c>
      <c r="G45" s="226" t="n">
        <f aca="false">SUM(G9:G44)</f>
        <v>0</v>
      </c>
      <c r="H45" s="226" t="n">
        <f aca="false">SUM(H9:H44)</f>
        <v>1</v>
      </c>
      <c r="I45" s="226" t="n">
        <f aca="false">SUM(I9:I44)</f>
        <v>0</v>
      </c>
      <c r="J45" s="226" t="n">
        <f aca="false">SUM(J9:J44)</f>
        <v>0</v>
      </c>
      <c r="K45" s="226" t="n">
        <f aca="false">SUM(K9:K44)</f>
        <v>0</v>
      </c>
      <c r="L45" s="226" t="n">
        <f aca="false">SUM(L9:L44)</f>
        <v>0</v>
      </c>
      <c r="M45" s="226" t="n">
        <f aca="false">SUM(M9:M44)</f>
        <v>4</v>
      </c>
      <c r="N45" s="226" t="n">
        <f aca="false">SUM(N9:N44)</f>
        <v>0</v>
      </c>
      <c r="O45" s="226" t="n">
        <f aca="false">SUM(O9:O44)</f>
        <v>0</v>
      </c>
      <c r="P45" s="226" t="n">
        <f aca="false">SUM(P9:P44)</f>
        <v>0</v>
      </c>
      <c r="Q45" s="1084" t="n">
        <f aca="false">SUM(D45:P45)</f>
        <v>10</v>
      </c>
      <c r="R45" s="1085" t="n">
        <f aca="false">SUM(R9:R44)</f>
        <v>0</v>
      </c>
      <c r="S45" s="1085" t="n">
        <f aca="false">SUM(S9:S44)</f>
        <v>0</v>
      </c>
      <c r="T45" s="1085" t="n">
        <f aca="false">SUM(T9:T44)</f>
        <v>0</v>
      </c>
      <c r="U45" s="1085" t="n">
        <f aca="false">SUM(U9:U44)</f>
        <v>0</v>
      </c>
      <c r="V45" s="1085" t="n">
        <f aca="false">SUM(V9:V44)</f>
        <v>0</v>
      </c>
      <c r="W45" s="1085" t="n">
        <f aca="false">SUM(W9:W44)</f>
        <v>0</v>
      </c>
      <c r="X45" s="1085" t="n">
        <f aca="false">SUM(X9:X44)</f>
        <v>0</v>
      </c>
      <c r="Y45" s="1085" t="n">
        <f aca="false">SUM(Y9:Y44)</f>
        <v>0</v>
      </c>
      <c r="Z45" s="1085" t="n">
        <f aca="false">SUM(Z9:Z44)</f>
        <v>0</v>
      </c>
      <c r="AA45" s="1085" t="n">
        <f aca="false">SUM(AA9:AA44)</f>
        <v>0</v>
      </c>
      <c r="AB45" s="229"/>
      <c r="AC45" s="229"/>
      <c r="AD45" s="1067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0"/>
      <c r="AQ45" s="230"/>
      <c r="AR45" s="230"/>
      <c r="AS45" s="230"/>
      <c r="AT45" s="230"/>
      <c r="AU45" s="230"/>
      <c r="AV45" s="230"/>
      <c r="AW45" s="230"/>
      <c r="AX45" s="230"/>
      <c r="AY45" s="230"/>
      <c r="AZ45" s="230"/>
      <c r="BA45" s="230"/>
      <c r="BB45" s="230"/>
      <c r="BC45" s="230"/>
      <c r="BD45" s="230"/>
      <c r="BE45" s="230"/>
      <c r="BF45" s="230"/>
      <c r="BG45" s="230"/>
      <c r="BH45" s="230"/>
      <c r="BI45" s="230"/>
      <c r="BJ45" s="230"/>
      <c r="BK45" s="230"/>
      <c r="BL45" s="230"/>
      <c r="BM45" s="230"/>
      <c r="BN45" s="230"/>
      <c r="BO45" s="230"/>
      <c r="BP45" s="230"/>
      <c r="BQ45" s="230"/>
      <c r="BR45" s="230"/>
      <c r="BS45" s="230"/>
      <c r="BT45" s="230"/>
      <c r="BU45" s="230"/>
      <c r="BV45" s="230"/>
      <c r="BW45" s="230"/>
      <c r="BX45" s="230"/>
      <c r="BY45" s="230"/>
      <c r="BZ45" s="230"/>
      <c r="CA45" s="230"/>
      <c r="CB45" s="230"/>
      <c r="CC45" s="230"/>
      <c r="CD45" s="230"/>
      <c r="CE45" s="230"/>
      <c r="CF45" s="230"/>
      <c r="CG45" s="230"/>
      <c r="CH45" s="230"/>
      <c r="CI45" s="230"/>
      <c r="CJ45" s="230"/>
      <c r="CK45" s="230"/>
      <c r="CL45" s="230"/>
      <c r="CM45" s="230"/>
      <c r="CN45" s="230"/>
      <c r="CO45" s="230"/>
      <c r="CP45" s="230"/>
      <c r="CQ45" s="230"/>
      <c r="CR45" s="230"/>
      <c r="CS45" s="230"/>
      <c r="CT45" s="230"/>
      <c r="CU45" s="230"/>
      <c r="CV45" s="230"/>
      <c r="CW45" s="230"/>
      <c r="CX45" s="230"/>
      <c r="CY45" s="230"/>
      <c r="CZ45" s="230"/>
      <c r="DA45" s="230"/>
      <c r="DB45" s="230"/>
      <c r="DC45" s="230"/>
      <c r="DD45" s="230"/>
      <c r="DE45" s="230"/>
      <c r="DF45" s="230"/>
      <c r="DG45" s="230"/>
      <c r="DH45" s="230"/>
      <c r="DI45" s="230"/>
      <c r="DJ45" s="230"/>
      <c r="DK45" s="230"/>
      <c r="DL45" s="230"/>
      <c r="DM45" s="230"/>
      <c r="DN45" s="230"/>
      <c r="DO45" s="230"/>
      <c r="DP45" s="230"/>
      <c r="DQ45" s="230"/>
      <c r="DR45" s="230"/>
      <c r="DS45" s="230"/>
      <c r="DT45" s="230"/>
      <c r="DU45" s="230"/>
      <c r="DV45" s="230"/>
      <c r="DW45" s="230"/>
      <c r="DX45" s="230"/>
      <c r="DY45" s="230"/>
      <c r="DZ45" s="230"/>
      <c r="EA45" s="230"/>
      <c r="EB45" s="230"/>
      <c r="EC45" s="230"/>
      <c r="ED45" s="230"/>
      <c r="EE45" s="230"/>
      <c r="EF45" s="230"/>
      <c r="EG45" s="230"/>
      <c r="EH45" s="230"/>
      <c r="EI45" s="230"/>
      <c r="EJ45" s="230"/>
      <c r="EK45" s="230"/>
      <c r="EL45" s="230"/>
      <c r="EM45" s="230"/>
      <c r="EN45" s="230"/>
      <c r="EO45" s="230"/>
      <c r="EP45" s="230"/>
      <c r="EQ45" s="230"/>
      <c r="ER45" s="230"/>
      <c r="ES45" s="230"/>
      <c r="ET45" s="230"/>
      <c r="EU45" s="230"/>
      <c r="EV45" s="230"/>
      <c r="EW45" s="230"/>
      <c r="EX45" s="230"/>
      <c r="EY45" s="230"/>
      <c r="EZ45" s="230"/>
      <c r="FA45" s="230"/>
      <c r="FB45" s="230"/>
      <c r="FC45" s="230"/>
      <c r="FD45" s="230"/>
      <c r="FE45" s="230"/>
      <c r="FF45" s="230"/>
      <c r="FG45" s="230"/>
      <c r="FH45" s="230"/>
      <c r="FI45" s="230"/>
      <c r="FJ45" s="230"/>
      <c r="FK45" s="230"/>
      <c r="FL45" s="230"/>
      <c r="FM45" s="230"/>
      <c r="FN45" s="230"/>
      <c r="FO45" s="230"/>
      <c r="FP45" s="230"/>
      <c r="FQ45" s="230"/>
      <c r="FR45" s="230"/>
      <c r="FS45" s="230"/>
      <c r="FT45" s="230"/>
      <c r="FU45" s="230"/>
      <c r="FV45" s="230"/>
      <c r="FW45" s="230"/>
      <c r="FX45" s="230"/>
      <c r="FY45" s="230"/>
      <c r="FZ45" s="230"/>
      <c r="GA45" s="230"/>
      <c r="GB45" s="230"/>
      <c r="GC45" s="230"/>
      <c r="GD45" s="230"/>
      <c r="GE45" s="230"/>
      <c r="GF45" s="230"/>
      <c r="GG45" s="230"/>
      <c r="GH45" s="230"/>
      <c r="GI45" s="230"/>
      <c r="GJ45" s="230"/>
      <c r="GK45" s="230"/>
      <c r="GL45" s="230"/>
      <c r="GM45" s="230"/>
      <c r="GN45" s="230"/>
      <c r="GO45" s="230"/>
      <c r="GP45" s="230"/>
      <c r="GQ45" s="230"/>
      <c r="GR45" s="230"/>
      <c r="GS45" s="230"/>
      <c r="GT45" s="230"/>
      <c r="GU45" s="230"/>
      <c r="GV45" s="230"/>
      <c r="GW45" s="230"/>
      <c r="GX45" s="230"/>
      <c r="GY45" s="230"/>
      <c r="GZ45" s="230"/>
      <c r="HA45" s="230"/>
      <c r="HB45" s="230"/>
      <c r="HC45" s="230"/>
      <c r="HD45" s="230"/>
      <c r="HE45" s="230"/>
      <c r="HF45" s="230"/>
      <c r="HG45" s="230"/>
      <c r="HH45" s="230"/>
      <c r="HI45" s="230"/>
      <c r="HJ45" s="230"/>
      <c r="HK45" s="230"/>
      <c r="HL45" s="230"/>
      <c r="HM45" s="230"/>
      <c r="HN45" s="230"/>
      <c r="HO45" s="230"/>
      <c r="HP45" s="230"/>
      <c r="HQ45" s="230"/>
      <c r="HR45" s="230"/>
      <c r="HS45" s="230"/>
      <c r="HT45" s="230"/>
      <c r="HU45" s="230"/>
      <c r="HV45" s="230"/>
      <c r="HW45" s="230"/>
      <c r="HX45" s="230"/>
      <c r="HY45" s="230"/>
      <c r="HZ45" s="230"/>
      <c r="IA45" s="230"/>
      <c r="IB45" s="230"/>
      <c r="IC45" s="230"/>
      <c r="ID45" s="230"/>
      <c r="IE45" s="230"/>
      <c r="IF45" s="230"/>
      <c r="IG45" s="230"/>
      <c r="IH45" s="230"/>
      <c r="ALZ45" s="238"/>
      <c r="AMA45" s="401"/>
      <c r="AMB45" s="401"/>
      <c r="AMC45" s="401"/>
      <c r="AMD45" s="401"/>
      <c r="AME45" s="401"/>
      <c r="AMF45" s="401"/>
      <c r="AMG45" s="401"/>
      <c r="AMH45" s="401"/>
      <c r="AMI45" s="401"/>
      <c r="AMJ45" s="401"/>
    </row>
    <row r="46" s="279" customFormat="true" ht="36" hidden="false" customHeight="true" outlineLevel="0" collapsed="false">
      <c r="A46" s="1086" t="s">
        <v>835</v>
      </c>
      <c r="B46" s="1086"/>
      <c r="C46" s="1086"/>
      <c r="D46" s="1087" t="n">
        <f aca="false">Q45*U4</f>
        <v>4050</v>
      </c>
      <c r="E46" s="1087"/>
      <c r="F46" s="1087"/>
      <c r="G46" s="1087"/>
      <c r="H46" s="1087"/>
      <c r="I46" s="1087"/>
      <c r="J46" s="1087"/>
      <c r="K46" s="1087"/>
      <c r="L46" s="1087"/>
      <c r="M46" s="1087"/>
      <c r="N46" s="1087"/>
      <c r="O46" s="1087"/>
      <c r="P46" s="1087"/>
      <c r="Q46" s="1087"/>
      <c r="R46" s="1088"/>
      <c r="S46" s="1088"/>
      <c r="T46" s="1088"/>
      <c r="U46" s="1088"/>
      <c r="V46" s="1088"/>
      <c r="W46" s="1088"/>
      <c r="X46" s="1088"/>
      <c r="Y46" s="1088"/>
      <c r="Z46" s="1088"/>
      <c r="AA46" s="1088"/>
      <c r="AB46" s="1067"/>
      <c r="AC46" s="1067"/>
      <c r="AD46" s="1067"/>
      <c r="II46" s="316"/>
      <c r="IJ46" s="316"/>
      <c r="AMA46" s="401"/>
      <c r="AMB46" s="401"/>
      <c r="AMC46" s="401"/>
      <c r="AMD46" s="401"/>
      <c r="AME46" s="401"/>
      <c r="AMF46" s="401"/>
      <c r="AMG46" s="401"/>
      <c r="AMH46" s="401"/>
      <c r="AMI46" s="401"/>
      <c r="AMJ46" s="401"/>
    </row>
    <row r="47" s="401" customFormat="true" ht="28.5" hidden="false" customHeight="true" outlineLevel="0" collapsed="false">
      <c r="A47" s="1089"/>
      <c r="B47" s="1090" t="s">
        <v>837</v>
      </c>
      <c r="C47" s="1091" t="str">
        <f aca="false">A9</f>
        <v>R. COLGADA 01</v>
      </c>
      <c r="D47" s="222" t="n">
        <v>0</v>
      </c>
      <c r="E47" s="222" t="n">
        <v>0</v>
      </c>
      <c r="F47" s="222" t="n">
        <v>0</v>
      </c>
      <c r="G47" s="222" t="n">
        <v>0</v>
      </c>
      <c r="H47" s="222" t="n">
        <v>0</v>
      </c>
      <c r="I47" s="222" t="n">
        <v>0</v>
      </c>
      <c r="J47" s="222" t="n">
        <v>0</v>
      </c>
      <c r="K47" s="222" t="n">
        <v>0</v>
      </c>
      <c r="L47" s="222" t="n">
        <v>0</v>
      </c>
      <c r="M47" s="222" t="n">
        <v>0</v>
      </c>
      <c r="N47" s="222" t="n">
        <v>0</v>
      </c>
      <c r="O47" s="222" t="n">
        <v>0</v>
      </c>
      <c r="P47" s="222" t="n">
        <v>0</v>
      </c>
      <c r="Q47" s="1073" t="n">
        <f aca="false">($U$4*(SUM(D47:P47)))</f>
        <v>0</v>
      </c>
      <c r="R47" s="222" t="n">
        <v>0</v>
      </c>
      <c r="S47" s="222" t="n">
        <v>0</v>
      </c>
      <c r="T47" s="222" t="n">
        <v>0</v>
      </c>
      <c r="U47" s="222" t="n">
        <v>0</v>
      </c>
      <c r="V47" s="222" t="n">
        <v>0</v>
      </c>
      <c r="W47" s="222" t="n">
        <v>0</v>
      </c>
      <c r="X47" s="222" t="n">
        <v>0</v>
      </c>
      <c r="Y47" s="222" t="n">
        <v>0</v>
      </c>
      <c r="Z47" s="222" t="n">
        <v>0</v>
      </c>
      <c r="AA47" s="222" t="n">
        <v>0</v>
      </c>
      <c r="AB47" s="1092"/>
      <c r="AC47" s="1092"/>
      <c r="AD47" s="1067"/>
      <c r="II47" s="84"/>
      <c r="IJ47" s="84"/>
    </row>
    <row r="48" s="401" customFormat="true" ht="28.5" hidden="false" customHeight="true" outlineLevel="0" collapsed="false">
      <c r="A48" s="1089"/>
      <c r="B48" s="1090"/>
      <c r="C48" s="1093" t="str">
        <f aca="false">A10</f>
        <v>R. COLGADA 02</v>
      </c>
      <c r="D48" s="218" t="n">
        <v>0</v>
      </c>
      <c r="E48" s="218" t="n">
        <v>0</v>
      </c>
      <c r="F48" s="218" t="n">
        <v>0</v>
      </c>
      <c r="G48" s="218" t="n">
        <v>0</v>
      </c>
      <c r="H48" s="218" t="n">
        <v>1</v>
      </c>
      <c r="I48" s="218" t="n">
        <v>0</v>
      </c>
      <c r="J48" s="218" t="n">
        <v>0</v>
      </c>
      <c r="K48" s="218" t="n">
        <v>0</v>
      </c>
      <c r="L48" s="218" t="n">
        <v>0</v>
      </c>
      <c r="M48" s="218" t="n">
        <v>0</v>
      </c>
      <c r="N48" s="218" t="n">
        <v>0</v>
      </c>
      <c r="O48" s="218" t="n">
        <v>0</v>
      </c>
      <c r="P48" s="218" t="n">
        <v>0</v>
      </c>
      <c r="Q48" s="1078" t="n">
        <f aca="false">($U$4*(SUM(D48:P48)))</f>
        <v>405</v>
      </c>
      <c r="R48" s="218" t="n">
        <v>0</v>
      </c>
      <c r="S48" s="218" t="n">
        <v>0</v>
      </c>
      <c r="T48" s="218" t="n">
        <v>0</v>
      </c>
      <c r="U48" s="218" t="n">
        <v>0</v>
      </c>
      <c r="V48" s="218" t="n">
        <v>0</v>
      </c>
      <c r="W48" s="218" t="n">
        <v>0</v>
      </c>
      <c r="X48" s="218" t="n">
        <v>0</v>
      </c>
      <c r="Y48" s="218" t="n">
        <v>0</v>
      </c>
      <c r="Z48" s="218" t="n">
        <v>0</v>
      </c>
      <c r="AA48" s="218" t="n">
        <v>0</v>
      </c>
      <c r="AB48" s="1092"/>
      <c r="AC48" s="1092"/>
      <c r="AD48" s="1089"/>
      <c r="II48" s="84"/>
      <c r="IJ48" s="84"/>
    </row>
    <row r="49" s="401" customFormat="true" ht="28.5" hidden="false" customHeight="true" outlineLevel="0" collapsed="false">
      <c r="A49" s="1089"/>
      <c r="B49" s="1090"/>
      <c r="C49" s="1091" t="str">
        <f aca="false">A11</f>
        <v>R. COLGADA 03</v>
      </c>
      <c r="D49" s="222" t="n">
        <v>0</v>
      </c>
      <c r="E49" s="222" t="n">
        <v>0</v>
      </c>
      <c r="F49" s="222" t="n">
        <v>0</v>
      </c>
      <c r="G49" s="222" t="n">
        <v>0</v>
      </c>
      <c r="H49" s="222" t="n">
        <v>0</v>
      </c>
      <c r="I49" s="222" t="n">
        <v>0</v>
      </c>
      <c r="J49" s="222" t="n">
        <v>0</v>
      </c>
      <c r="K49" s="222" t="n">
        <v>0</v>
      </c>
      <c r="L49" s="222" t="n">
        <v>0</v>
      </c>
      <c r="M49" s="222" t="n">
        <v>0</v>
      </c>
      <c r="N49" s="222" t="n">
        <v>0</v>
      </c>
      <c r="O49" s="222" t="n">
        <v>0</v>
      </c>
      <c r="P49" s="222" t="n">
        <v>0</v>
      </c>
      <c r="Q49" s="1073" t="n">
        <f aca="false">($U$4*(SUM(D49:P49)))</f>
        <v>0</v>
      </c>
      <c r="R49" s="222" t="n">
        <v>0</v>
      </c>
      <c r="S49" s="222" t="n">
        <v>0</v>
      </c>
      <c r="T49" s="222" t="n">
        <v>0</v>
      </c>
      <c r="U49" s="222" t="n">
        <v>0</v>
      </c>
      <c r="V49" s="222" t="n">
        <v>0</v>
      </c>
      <c r="W49" s="222" t="n">
        <v>0</v>
      </c>
      <c r="X49" s="222" t="n">
        <v>0</v>
      </c>
      <c r="Y49" s="222" t="n">
        <v>0</v>
      </c>
      <c r="Z49" s="222" t="n">
        <v>0</v>
      </c>
      <c r="AA49" s="222" t="n">
        <v>0</v>
      </c>
      <c r="AB49" s="1092"/>
      <c r="AC49" s="1092"/>
      <c r="AD49" s="1089"/>
      <c r="II49" s="84"/>
      <c r="IJ49" s="84"/>
    </row>
    <row r="50" s="401" customFormat="true" ht="28.5" hidden="false" customHeight="true" outlineLevel="0" collapsed="false">
      <c r="A50" s="1089"/>
      <c r="B50" s="1090"/>
      <c r="C50" s="1093" t="str">
        <f aca="false">A12</f>
        <v>R. COLGADA 04</v>
      </c>
      <c r="D50" s="218" t="n">
        <v>3</v>
      </c>
      <c r="E50" s="218" t="n">
        <v>0</v>
      </c>
      <c r="F50" s="218" t="n">
        <v>0</v>
      </c>
      <c r="G50" s="218" t="n">
        <v>0</v>
      </c>
      <c r="H50" s="218" t="n">
        <v>0</v>
      </c>
      <c r="I50" s="218" t="n">
        <v>0</v>
      </c>
      <c r="J50" s="218" t="n">
        <v>0</v>
      </c>
      <c r="K50" s="218" t="n">
        <v>0</v>
      </c>
      <c r="L50" s="218" t="n">
        <v>0</v>
      </c>
      <c r="M50" s="218" t="n">
        <v>0</v>
      </c>
      <c r="N50" s="218" t="n">
        <v>0</v>
      </c>
      <c r="O50" s="218" t="n">
        <v>0</v>
      </c>
      <c r="P50" s="218" t="n">
        <v>0</v>
      </c>
      <c r="Q50" s="1078" t="n">
        <f aca="false">($U$4*(SUM(D50:P50)))</f>
        <v>1215</v>
      </c>
      <c r="R50" s="218" t="n">
        <v>0</v>
      </c>
      <c r="S50" s="218" t="n">
        <v>0</v>
      </c>
      <c r="T50" s="218" t="n">
        <v>0</v>
      </c>
      <c r="U50" s="218" t="n">
        <v>0</v>
      </c>
      <c r="V50" s="218" t="n">
        <v>0</v>
      </c>
      <c r="W50" s="218" t="n">
        <v>0</v>
      </c>
      <c r="X50" s="218" t="n">
        <v>0</v>
      </c>
      <c r="Y50" s="218" t="n">
        <v>0</v>
      </c>
      <c r="Z50" s="218" t="n">
        <v>0</v>
      </c>
      <c r="AA50" s="218" t="n">
        <v>0</v>
      </c>
      <c r="AB50" s="1092"/>
      <c r="AC50" s="1092"/>
      <c r="AD50" s="1089"/>
      <c r="II50" s="84"/>
      <c r="IJ50" s="84"/>
    </row>
    <row r="51" s="401" customFormat="true" ht="28.5" hidden="false" customHeight="true" outlineLevel="0" collapsed="false">
      <c r="A51" s="1089"/>
      <c r="B51" s="1090"/>
      <c r="C51" s="1091" t="str">
        <f aca="false">A13</f>
        <v>R. COLGADA 05</v>
      </c>
      <c r="D51" s="222" t="n">
        <v>1</v>
      </c>
      <c r="E51" s="222" t="n">
        <v>0</v>
      </c>
      <c r="F51" s="222" t="n">
        <v>0</v>
      </c>
      <c r="G51" s="222" t="n">
        <v>0</v>
      </c>
      <c r="H51" s="222" t="n">
        <v>0</v>
      </c>
      <c r="I51" s="222" t="n">
        <v>0</v>
      </c>
      <c r="J51" s="222" t="n">
        <v>0</v>
      </c>
      <c r="K51" s="222" t="n">
        <v>0</v>
      </c>
      <c r="L51" s="222" t="n">
        <v>0</v>
      </c>
      <c r="M51" s="222" t="n">
        <v>4</v>
      </c>
      <c r="N51" s="222" t="n">
        <v>0</v>
      </c>
      <c r="O51" s="222" t="n">
        <v>0</v>
      </c>
      <c r="P51" s="222" t="n">
        <v>0</v>
      </c>
      <c r="Q51" s="1073" t="n">
        <f aca="false">($U$4*(SUM(D51:P51)))</f>
        <v>2025</v>
      </c>
      <c r="R51" s="222" t="n">
        <v>0</v>
      </c>
      <c r="S51" s="222" t="n">
        <v>0</v>
      </c>
      <c r="T51" s="222" t="n">
        <v>0</v>
      </c>
      <c r="U51" s="222" t="n">
        <v>0</v>
      </c>
      <c r="V51" s="222" t="n">
        <v>0</v>
      </c>
      <c r="W51" s="222" t="n">
        <v>0</v>
      </c>
      <c r="X51" s="222" t="n">
        <v>0</v>
      </c>
      <c r="Y51" s="222" t="n">
        <v>0</v>
      </c>
      <c r="Z51" s="222" t="n">
        <v>0</v>
      </c>
      <c r="AA51" s="222" t="n">
        <v>0</v>
      </c>
      <c r="AB51" s="1092"/>
      <c r="AC51" s="1092"/>
      <c r="AD51" s="1089"/>
      <c r="II51" s="84"/>
      <c r="IJ51" s="84"/>
    </row>
    <row r="52" s="401" customFormat="true" ht="28.5" hidden="false" customHeight="true" outlineLevel="0" collapsed="false">
      <c r="A52" s="1089"/>
      <c r="B52" s="1090"/>
      <c r="C52" s="1093" t="str">
        <f aca="false">A14</f>
        <v>R. COLGADA 06</v>
      </c>
      <c r="D52" s="218" t="n">
        <v>0</v>
      </c>
      <c r="E52" s="218" t="n">
        <v>0</v>
      </c>
      <c r="F52" s="218" t="n">
        <v>0</v>
      </c>
      <c r="G52" s="218" t="n">
        <v>0</v>
      </c>
      <c r="H52" s="218" t="n">
        <v>0</v>
      </c>
      <c r="I52" s="218" t="n">
        <v>0</v>
      </c>
      <c r="J52" s="218" t="n">
        <v>0</v>
      </c>
      <c r="K52" s="218" t="n">
        <v>0</v>
      </c>
      <c r="L52" s="218" t="n">
        <v>0</v>
      </c>
      <c r="M52" s="218" t="n">
        <v>0</v>
      </c>
      <c r="N52" s="218" t="n">
        <v>0</v>
      </c>
      <c r="O52" s="218" t="n">
        <v>0</v>
      </c>
      <c r="P52" s="218" t="n">
        <v>0</v>
      </c>
      <c r="Q52" s="1078" t="n">
        <f aca="false">($U$4*(SUM(D52:P52)))</f>
        <v>0</v>
      </c>
      <c r="R52" s="218" t="n">
        <v>0</v>
      </c>
      <c r="S52" s="218" t="n">
        <v>0</v>
      </c>
      <c r="T52" s="218" t="n">
        <v>0</v>
      </c>
      <c r="U52" s="218" t="n">
        <v>0</v>
      </c>
      <c r="V52" s="218" t="n">
        <v>0</v>
      </c>
      <c r="W52" s="218" t="n">
        <v>0</v>
      </c>
      <c r="X52" s="218" t="n">
        <v>0</v>
      </c>
      <c r="Y52" s="218" t="n">
        <v>0</v>
      </c>
      <c r="Z52" s="218" t="n">
        <v>0</v>
      </c>
      <c r="AA52" s="218" t="n">
        <v>0</v>
      </c>
      <c r="AB52" s="1092"/>
      <c r="AC52" s="1092"/>
      <c r="AD52" s="1089"/>
      <c r="II52" s="84"/>
      <c r="IJ52" s="84"/>
    </row>
    <row r="53" s="401" customFormat="true" ht="28.5" hidden="false" customHeight="true" outlineLevel="0" collapsed="false">
      <c r="A53" s="1089"/>
      <c r="B53" s="1090"/>
      <c r="C53" s="1091" t="str">
        <f aca="false">A15</f>
        <v>R. COLGADA 07</v>
      </c>
      <c r="D53" s="222" t="n">
        <v>0</v>
      </c>
      <c r="E53" s="222" t="n">
        <v>1</v>
      </c>
      <c r="F53" s="222" t="n">
        <v>0</v>
      </c>
      <c r="G53" s="222" t="n">
        <v>0</v>
      </c>
      <c r="H53" s="222" t="n">
        <v>0</v>
      </c>
      <c r="I53" s="222" t="n">
        <v>0</v>
      </c>
      <c r="J53" s="222" t="n">
        <v>0</v>
      </c>
      <c r="K53" s="222" t="n">
        <v>0</v>
      </c>
      <c r="L53" s="222" t="n">
        <v>0</v>
      </c>
      <c r="M53" s="222" t="n">
        <v>0</v>
      </c>
      <c r="N53" s="222" t="n">
        <v>0</v>
      </c>
      <c r="O53" s="222" t="n">
        <v>0</v>
      </c>
      <c r="P53" s="222" t="n">
        <v>0</v>
      </c>
      <c r="Q53" s="1073" t="n">
        <f aca="false">($U$4*(SUM(D53:P53)))</f>
        <v>405</v>
      </c>
      <c r="R53" s="222" t="n">
        <v>0</v>
      </c>
      <c r="S53" s="222" t="n">
        <v>0</v>
      </c>
      <c r="T53" s="222" t="n">
        <v>0</v>
      </c>
      <c r="U53" s="222" t="n">
        <v>0</v>
      </c>
      <c r="V53" s="222" t="n">
        <v>0</v>
      </c>
      <c r="W53" s="222" t="n">
        <v>0</v>
      </c>
      <c r="X53" s="222" t="n">
        <v>0</v>
      </c>
      <c r="Y53" s="222" t="n">
        <v>0</v>
      </c>
      <c r="Z53" s="222" t="n">
        <v>0</v>
      </c>
      <c r="AA53" s="222" t="n">
        <v>0</v>
      </c>
      <c r="AB53" s="1092"/>
      <c r="AC53" s="1092"/>
      <c r="AD53" s="1089"/>
      <c r="II53" s="84"/>
      <c r="IJ53" s="84"/>
    </row>
    <row r="54" s="401" customFormat="true" ht="28.5" hidden="false" customHeight="true" outlineLevel="0" collapsed="false">
      <c r="A54" s="1089"/>
      <c r="B54" s="1090"/>
      <c r="C54" s="1093" t="str">
        <f aca="false">A16</f>
        <v>R. COLGADA 08</v>
      </c>
      <c r="D54" s="218" t="n">
        <v>0</v>
      </c>
      <c r="E54" s="218" t="n">
        <v>0</v>
      </c>
      <c r="F54" s="218" t="n">
        <v>0</v>
      </c>
      <c r="G54" s="218" t="n">
        <v>0</v>
      </c>
      <c r="H54" s="218" t="n">
        <v>0</v>
      </c>
      <c r="I54" s="218" t="n">
        <v>0</v>
      </c>
      <c r="J54" s="218" t="n">
        <v>0</v>
      </c>
      <c r="K54" s="218" t="n">
        <v>0</v>
      </c>
      <c r="L54" s="218" t="n">
        <v>0</v>
      </c>
      <c r="M54" s="218" t="n">
        <v>0</v>
      </c>
      <c r="N54" s="218" t="n">
        <v>0</v>
      </c>
      <c r="O54" s="218" t="n">
        <v>0</v>
      </c>
      <c r="P54" s="218" t="n">
        <v>0</v>
      </c>
      <c r="Q54" s="1078" t="n">
        <f aca="false">($U$4*(SUM(D54:P54)))</f>
        <v>0</v>
      </c>
      <c r="R54" s="218" t="n">
        <v>0</v>
      </c>
      <c r="S54" s="218" t="n">
        <v>0</v>
      </c>
      <c r="T54" s="218" t="n">
        <v>0</v>
      </c>
      <c r="U54" s="218" t="n">
        <v>0</v>
      </c>
      <c r="V54" s="218" t="n">
        <v>0</v>
      </c>
      <c r="W54" s="218" t="n">
        <v>0</v>
      </c>
      <c r="X54" s="218" t="n">
        <v>0</v>
      </c>
      <c r="Y54" s="218" t="n">
        <v>0</v>
      </c>
      <c r="Z54" s="218" t="n">
        <v>0</v>
      </c>
      <c r="AA54" s="218" t="n">
        <v>0</v>
      </c>
      <c r="AB54" s="1092"/>
      <c r="AC54" s="1092"/>
      <c r="AD54" s="1089"/>
      <c r="II54" s="84"/>
      <c r="IJ54" s="84"/>
    </row>
    <row r="55" s="401" customFormat="true" ht="28.5" hidden="false" customHeight="true" outlineLevel="0" collapsed="false">
      <c r="A55" s="1089"/>
      <c r="B55" s="1090"/>
      <c r="C55" s="1091" t="str">
        <f aca="false">A17</f>
        <v>R. COLGADA 09</v>
      </c>
      <c r="D55" s="222" t="n">
        <v>0</v>
      </c>
      <c r="E55" s="222" t="n">
        <v>0</v>
      </c>
      <c r="F55" s="222" t="n">
        <v>0</v>
      </c>
      <c r="G55" s="222" t="n">
        <v>0</v>
      </c>
      <c r="H55" s="222" t="n">
        <v>0</v>
      </c>
      <c r="I55" s="222" t="n">
        <v>0</v>
      </c>
      <c r="J55" s="222" t="n">
        <v>0</v>
      </c>
      <c r="K55" s="222" t="n">
        <v>0</v>
      </c>
      <c r="L55" s="222" t="n">
        <v>0</v>
      </c>
      <c r="M55" s="222" t="n">
        <v>0</v>
      </c>
      <c r="N55" s="222" t="n">
        <v>0</v>
      </c>
      <c r="O55" s="222" t="n">
        <v>0</v>
      </c>
      <c r="P55" s="222" t="n">
        <v>0</v>
      </c>
      <c r="Q55" s="1073" t="n">
        <f aca="false">($U$4*(SUM(D55:P55)))</f>
        <v>0</v>
      </c>
      <c r="R55" s="222" t="n">
        <v>0</v>
      </c>
      <c r="S55" s="222" t="n">
        <v>0</v>
      </c>
      <c r="T55" s="222" t="n">
        <v>0</v>
      </c>
      <c r="U55" s="222" t="n">
        <v>0</v>
      </c>
      <c r="V55" s="222" t="n">
        <v>0</v>
      </c>
      <c r="W55" s="222" t="n">
        <v>0</v>
      </c>
      <c r="X55" s="222" t="n">
        <v>0</v>
      </c>
      <c r="Y55" s="222" t="n">
        <v>0</v>
      </c>
      <c r="Z55" s="222" t="n">
        <v>0</v>
      </c>
      <c r="AA55" s="222" t="n">
        <v>0</v>
      </c>
      <c r="AB55" s="1092"/>
      <c r="AC55" s="1092"/>
      <c r="AD55" s="1089"/>
      <c r="II55" s="84"/>
      <c r="IJ55" s="84"/>
    </row>
    <row r="56" s="401" customFormat="true" ht="28.5" hidden="false" customHeight="true" outlineLevel="0" collapsed="false">
      <c r="A56" s="1089"/>
      <c r="B56" s="1090"/>
      <c r="C56" s="1093" t="str">
        <f aca="false">A18</f>
        <v>R. COLGADA 10</v>
      </c>
      <c r="D56" s="218" t="n">
        <v>0</v>
      </c>
      <c r="E56" s="218" t="n">
        <v>0</v>
      </c>
      <c r="F56" s="218" t="n">
        <v>0</v>
      </c>
      <c r="G56" s="218" t="n">
        <v>0</v>
      </c>
      <c r="H56" s="218" t="n">
        <v>0</v>
      </c>
      <c r="I56" s="218" t="n">
        <v>0</v>
      </c>
      <c r="J56" s="218" t="n">
        <v>0</v>
      </c>
      <c r="K56" s="218" t="n">
        <v>0</v>
      </c>
      <c r="L56" s="218" t="n">
        <v>0</v>
      </c>
      <c r="M56" s="218" t="n">
        <v>0</v>
      </c>
      <c r="N56" s="218" t="n">
        <v>0</v>
      </c>
      <c r="O56" s="218" t="n">
        <v>0</v>
      </c>
      <c r="P56" s="218" t="n">
        <v>0</v>
      </c>
      <c r="Q56" s="1078" t="n">
        <f aca="false">($U$4*(SUM(D56:P56)))</f>
        <v>0</v>
      </c>
      <c r="R56" s="218" t="n">
        <v>0</v>
      </c>
      <c r="S56" s="218" t="n">
        <v>0</v>
      </c>
      <c r="T56" s="218" t="n">
        <v>0</v>
      </c>
      <c r="U56" s="218" t="n">
        <v>0</v>
      </c>
      <c r="V56" s="218" t="n">
        <v>0</v>
      </c>
      <c r="W56" s="218" t="n">
        <v>0</v>
      </c>
      <c r="X56" s="218" t="n">
        <v>0</v>
      </c>
      <c r="Y56" s="218" t="n">
        <v>0</v>
      </c>
      <c r="Z56" s="218" t="n">
        <v>0</v>
      </c>
      <c r="AA56" s="218" t="n">
        <v>0</v>
      </c>
      <c r="AB56" s="1092"/>
      <c r="AC56" s="1092"/>
      <c r="AD56" s="1089"/>
      <c r="II56" s="84"/>
      <c r="IJ56" s="84"/>
    </row>
    <row r="57" s="401" customFormat="true" ht="28.5" hidden="false" customHeight="true" outlineLevel="0" collapsed="false">
      <c r="A57" s="1089"/>
      <c r="B57" s="1090"/>
      <c r="C57" s="1091" t="str">
        <f aca="false">A19</f>
        <v>R. COLGADA 11</v>
      </c>
      <c r="D57" s="222" t="n">
        <v>0</v>
      </c>
      <c r="E57" s="222" t="n">
        <v>0</v>
      </c>
      <c r="F57" s="222" t="n">
        <v>0</v>
      </c>
      <c r="G57" s="222" t="n">
        <v>0</v>
      </c>
      <c r="H57" s="222" t="n">
        <v>0</v>
      </c>
      <c r="I57" s="222" t="n">
        <v>0</v>
      </c>
      <c r="J57" s="222" t="n">
        <v>0</v>
      </c>
      <c r="K57" s="222" t="n">
        <v>0</v>
      </c>
      <c r="L57" s="222" t="n">
        <v>0</v>
      </c>
      <c r="M57" s="222" t="n">
        <v>0</v>
      </c>
      <c r="N57" s="222" t="n">
        <v>0</v>
      </c>
      <c r="O57" s="222" t="n">
        <v>0</v>
      </c>
      <c r="P57" s="222" t="n">
        <v>0</v>
      </c>
      <c r="Q57" s="1073" t="n">
        <f aca="false">($U$4*(SUM(D57:P57)))</f>
        <v>0</v>
      </c>
      <c r="R57" s="222" t="n">
        <v>0</v>
      </c>
      <c r="S57" s="222" t="n">
        <v>0</v>
      </c>
      <c r="T57" s="222" t="n">
        <v>0</v>
      </c>
      <c r="U57" s="222" t="n">
        <v>0</v>
      </c>
      <c r="V57" s="222" t="n">
        <v>0</v>
      </c>
      <c r="W57" s="222" t="n">
        <v>0</v>
      </c>
      <c r="X57" s="222" t="n">
        <v>0</v>
      </c>
      <c r="Y57" s="222" t="n">
        <v>0</v>
      </c>
      <c r="Z57" s="222" t="n">
        <v>0</v>
      </c>
      <c r="AA57" s="222" t="n">
        <v>0</v>
      </c>
      <c r="AB57" s="1092"/>
      <c r="AC57" s="1092"/>
      <c r="AD57" s="1089"/>
      <c r="II57" s="84"/>
      <c r="IJ57" s="84"/>
    </row>
    <row r="58" s="401" customFormat="true" ht="28.5" hidden="false" customHeight="true" outlineLevel="0" collapsed="false">
      <c r="A58" s="1089"/>
      <c r="B58" s="1090"/>
      <c r="C58" s="1093" t="str">
        <f aca="false">A20</f>
        <v>R. COLGADA 12</v>
      </c>
      <c r="D58" s="218" t="n">
        <v>0</v>
      </c>
      <c r="E58" s="218" t="n">
        <v>0</v>
      </c>
      <c r="F58" s="218" t="n">
        <v>0</v>
      </c>
      <c r="G58" s="218" t="n">
        <v>0</v>
      </c>
      <c r="H58" s="218" t="n">
        <v>0</v>
      </c>
      <c r="I58" s="218" t="n">
        <v>0</v>
      </c>
      <c r="J58" s="218" t="n">
        <v>0</v>
      </c>
      <c r="K58" s="218" t="n">
        <v>0</v>
      </c>
      <c r="L58" s="218" t="n">
        <v>0</v>
      </c>
      <c r="M58" s="218" t="n">
        <v>0</v>
      </c>
      <c r="N58" s="218" t="n">
        <v>0</v>
      </c>
      <c r="O58" s="218" t="n">
        <v>0</v>
      </c>
      <c r="P58" s="218" t="n">
        <v>0</v>
      </c>
      <c r="Q58" s="1078" t="n">
        <f aca="false">($U$4*(SUM(D58:P58)))</f>
        <v>0</v>
      </c>
      <c r="R58" s="218" t="n">
        <v>0</v>
      </c>
      <c r="S58" s="218" t="n">
        <v>0</v>
      </c>
      <c r="T58" s="218" t="n">
        <v>0</v>
      </c>
      <c r="U58" s="218" t="n">
        <v>0</v>
      </c>
      <c r="V58" s="218" t="n">
        <v>0</v>
      </c>
      <c r="W58" s="218" t="n">
        <v>0</v>
      </c>
      <c r="X58" s="218" t="n">
        <v>0</v>
      </c>
      <c r="Y58" s="218" t="n">
        <v>0</v>
      </c>
      <c r="Z58" s="218" t="n">
        <v>0</v>
      </c>
      <c r="AA58" s="218" t="n">
        <v>0</v>
      </c>
      <c r="AB58" s="1092"/>
      <c r="AC58" s="1092"/>
      <c r="AD58" s="1089"/>
      <c r="II58" s="84"/>
      <c r="IJ58" s="84"/>
    </row>
    <row r="59" s="401" customFormat="true" ht="28.5" hidden="false" customHeight="true" outlineLevel="0" collapsed="false">
      <c r="A59" s="1089"/>
      <c r="B59" s="1090"/>
      <c r="C59" s="1091" t="str">
        <f aca="false">A21</f>
        <v>R. COLGADA 13</v>
      </c>
      <c r="D59" s="222" t="n">
        <v>0</v>
      </c>
      <c r="E59" s="222" t="n">
        <v>0</v>
      </c>
      <c r="F59" s="222" t="n">
        <v>0</v>
      </c>
      <c r="G59" s="222" t="n">
        <v>0</v>
      </c>
      <c r="H59" s="222" t="n">
        <v>0</v>
      </c>
      <c r="I59" s="222" t="n">
        <v>0</v>
      </c>
      <c r="J59" s="222" t="n">
        <v>0</v>
      </c>
      <c r="K59" s="222" t="n">
        <v>0</v>
      </c>
      <c r="L59" s="222" t="n">
        <v>0</v>
      </c>
      <c r="M59" s="222" t="n">
        <v>0</v>
      </c>
      <c r="N59" s="222" t="n">
        <v>0</v>
      </c>
      <c r="O59" s="222" t="n">
        <v>0</v>
      </c>
      <c r="P59" s="222" t="n">
        <v>0</v>
      </c>
      <c r="Q59" s="1073" t="n">
        <f aca="false">($U$4*(SUM(D59:P59)))</f>
        <v>0</v>
      </c>
      <c r="R59" s="222" t="n">
        <v>0</v>
      </c>
      <c r="S59" s="222" t="n">
        <v>0</v>
      </c>
      <c r="T59" s="222" t="n">
        <v>0</v>
      </c>
      <c r="U59" s="222" t="n">
        <v>0</v>
      </c>
      <c r="V59" s="222" t="n">
        <v>0</v>
      </c>
      <c r="W59" s="222" t="n">
        <v>0</v>
      </c>
      <c r="X59" s="222" t="n">
        <v>0</v>
      </c>
      <c r="Y59" s="222" t="n">
        <v>0</v>
      </c>
      <c r="Z59" s="222" t="n">
        <v>0</v>
      </c>
      <c r="AA59" s="222" t="n">
        <v>0</v>
      </c>
      <c r="AB59" s="1092"/>
      <c r="AC59" s="1092"/>
      <c r="AD59" s="1089"/>
      <c r="II59" s="84"/>
      <c r="IJ59" s="84"/>
    </row>
    <row r="60" s="401" customFormat="true" ht="28.5" hidden="false" customHeight="true" outlineLevel="0" collapsed="false">
      <c r="A60" s="1089"/>
      <c r="B60" s="1090"/>
      <c r="C60" s="1093" t="str">
        <f aca="false">A22</f>
        <v>R. COLGADA 14</v>
      </c>
      <c r="D60" s="218" t="n">
        <v>0</v>
      </c>
      <c r="E60" s="218" t="n">
        <v>0</v>
      </c>
      <c r="F60" s="218" t="n">
        <v>0</v>
      </c>
      <c r="G60" s="218" t="n">
        <v>0</v>
      </c>
      <c r="H60" s="218" t="n">
        <v>0</v>
      </c>
      <c r="I60" s="218" t="n">
        <v>0</v>
      </c>
      <c r="J60" s="218" t="n">
        <v>0</v>
      </c>
      <c r="K60" s="218" t="n">
        <v>0</v>
      </c>
      <c r="L60" s="218" t="n">
        <v>0</v>
      </c>
      <c r="M60" s="218" t="n">
        <v>0</v>
      </c>
      <c r="N60" s="218" t="n">
        <v>0</v>
      </c>
      <c r="O60" s="218" t="n">
        <v>0</v>
      </c>
      <c r="P60" s="218" t="n">
        <v>0</v>
      </c>
      <c r="Q60" s="1078" t="n">
        <f aca="false">($U$4*(SUM(D60:P60)))</f>
        <v>0</v>
      </c>
      <c r="R60" s="218" t="n">
        <v>0</v>
      </c>
      <c r="S60" s="218" t="n">
        <v>0</v>
      </c>
      <c r="T60" s="218" t="n">
        <v>0</v>
      </c>
      <c r="U60" s="218" t="n">
        <v>0</v>
      </c>
      <c r="V60" s="218" t="n">
        <v>0</v>
      </c>
      <c r="W60" s="218" t="n">
        <v>0</v>
      </c>
      <c r="X60" s="218" t="n">
        <v>0</v>
      </c>
      <c r="Y60" s="218" t="n">
        <v>0</v>
      </c>
      <c r="Z60" s="218" t="n">
        <v>0</v>
      </c>
      <c r="AA60" s="218" t="n">
        <v>0</v>
      </c>
      <c r="AB60" s="1092"/>
      <c r="AC60" s="1092"/>
      <c r="AD60" s="1089"/>
      <c r="II60" s="84"/>
      <c r="IJ60" s="84"/>
    </row>
    <row r="61" s="401" customFormat="true" ht="28.5" hidden="true" customHeight="true" outlineLevel="0" collapsed="false">
      <c r="A61" s="1089"/>
      <c r="B61" s="1090"/>
      <c r="C61" s="1091" t="n">
        <f aca="false">A23</f>
        <v>0</v>
      </c>
      <c r="D61" s="222" t="n">
        <v>0</v>
      </c>
      <c r="E61" s="222" t="n">
        <v>0</v>
      </c>
      <c r="F61" s="222" t="n">
        <v>0</v>
      </c>
      <c r="G61" s="222" t="n">
        <v>0</v>
      </c>
      <c r="H61" s="222" t="n">
        <v>0</v>
      </c>
      <c r="I61" s="222" t="n">
        <v>0</v>
      </c>
      <c r="J61" s="222" t="n">
        <v>0</v>
      </c>
      <c r="K61" s="222" t="n">
        <v>0</v>
      </c>
      <c r="L61" s="222" t="n">
        <v>0</v>
      </c>
      <c r="M61" s="222" t="n">
        <v>0</v>
      </c>
      <c r="N61" s="222" t="n">
        <v>0</v>
      </c>
      <c r="O61" s="222" t="n">
        <v>0</v>
      </c>
      <c r="P61" s="222" t="n">
        <v>0</v>
      </c>
      <c r="Q61" s="1073" t="n">
        <f aca="false">($U$4*(SUM(D61:P61)))</f>
        <v>0</v>
      </c>
      <c r="R61" s="222" t="n">
        <v>0</v>
      </c>
      <c r="S61" s="222" t="n">
        <v>0</v>
      </c>
      <c r="T61" s="222" t="n">
        <v>0</v>
      </c>
      <c r="U61" s="222" t="n">
        <v>0</v>
      </c>
      <c r="V61" s="222" t="n">
        <v>0</v>
      </c>
      <c r="W61" s="222" t="n">
        <v>0</v>
      </c>
      <c r="X61" s="222" t="n">
        <v>0</v>
      </c>
      <c r="Y61" s="222" t="n">
        <v>0</v>
      </c>
      <c r="Z61" s="222" t="n">
        <v>0</v>
      </c>
      <c r="AA61" s="222" t="n">
        <v>0</v>
      </c>
      <c r="AB61" s="1092"/>
      <c r="AC61" s="1092"/>
      <c r="AD61" s="1089"/>
      <c r="II61" s="84"/>
      <c r="IJ61" s="84"/>
    </row>
    <row r="62" s="401" customFormat="true" ht="28.5" hidden="true" customHeight="true" outlineLevel="0" collapsed="false">
      <c r="A62" s="1089"/>
      <c r="B62" s="1090"/>
      <c r="C62" s="1093" t="n">
        <f aca="false">A24</f>
        <v>0</v>
      </c>
      <c r="D62" s="218" t="n">
        <v>0</v>
      </c>
      <c r="E62" s="218" t="n">
        <v>0</v>
      </c>
      <c r="F62" s="218" t="n">
        <v>0</v>
      </c>
      <c r="G62" s="218" t="n">
        <v>0</v>
      </c>
      <c r="H62" s="218" t="n">
        <v>0</v>
      </c>
      <c r="I62" s="218" t="n">
        <v>0</v>
      </c>
      <c r="J62" s="218" t="n">
        <v>0</v>
      </c>
      <c r="K62" s="218" t="n">
        <v>0</v>
      </c>
      <c r="L62" s="218" t="n">
        <v>0</v>
      </c>
      <c r="M62" s="218" t="n">
        <v>0</v>
      </c>
      <c r="N62" s="218" t="n">
        <v>0</v>
      </c>
      <c r="O62" s="218" t="n">
        <v>0</v>
      </c>
      <c r="P62" s="218" t="n">
        <v>0</v>
      </c>
      <c r="Q62" s="1078" t="n">
        <f aca="false">($U$4*(SUM(D62:P62)))</f>
        <v>0</v>
      </c>
      <c r="R62" s="218" t="n">
        <v>0</v>
      </c>
      <c r="S62" s="218" t="n">
        <v>0</v>
      </c>
      <c r="T62" s="218" t="n">
        <v>0</v>
      </c>
      <c r="U62" s="218" t="n">
        <v>0</v>
      </c>
      <c r="V62" s="218" t="n">
        <v>0</v>
      </c>
      <c r="W62" s="218" t="n">
        <v>0</v>
      </c>
      <c r="X62" s="218" t="n">
        <v>0</v>
      </c>
      <c r="Y62" s="218" t="n">
        <v>0</v>
      </c>
      <c r="Z62" s="218" t="n">
        <v>0</v>
      </c>
      <c r="AA62" s="218" t="n">
        <v>0</v>
      </c>
      <c r="AB62" s="1092"/>
      <c r="AC62" s="1092"/>
      <c r="AD62" s="1089"/>
      <c r="II62" s="84"/>
      <c r="IJ62" s="84"/>
    </row>
    <row r="63" s="401" customFormat="true" ht="28.5" hidden="true" customHeight="true" outlineLevel="0" collapsed="false">
      <c r="A63" s="1089"/>
      <c r="B63" s="1090"/>
      <c r="C63" s="1091" t="n">
        <f aca="false">A25</f>
        <v>0</v>
      </c>
      <c r="D63" s="222" t="n">
        <v>0</v>
      </c>
      <c r="E63" s="222" t="n">
        <v>0</v>
      </c>
      <c r="F63" s="222" t="n">
        <v>0</v>
      </c>
      <c r="G63" s="222" t="n">
        <v>0</v>
      </c>
      <c r="H63" s="222" t="n">
        <v>0</v>
      </c>
      <c r="I63" s="222" t="n">
        <v>0</v>
      </c>
      <c r="J63" s="222" t="n">
        <v>0</v>
      </c>
      <c r="K63" s="222" t="n">
        <v>0</v>
      </c>
      <c r="L63" s="222" t="n">
        <v>0</v>
      </c>
      <c r="M63" s="222" t="n">
        <v>0</v>
      </c>
      <c r="N63" s="222" t="n">
        <v>0</v>
      </c>
      <c r="O63" s="222" t="n">
        <v>0</v>
      </c>
      <c r="P63" s="222" t="n">
        <v>0</v>
      </c>
      <c r="Q63" s="1073" t="n">
        <f aca="false">($U$4*(SUM(D63:P63)))</f>
        <v>0</v>
      </c>
      <c r="R63" s="222" t="n">
        <v>0</v>
      </c>
      <c r="S63" s="222" t="n">
        <v>0</v>
      </c>
      <c r="T63" s="222" t="n">
        <v>0</v>
      </c>
      <c r="U63" s="222" t="n">
        <v>0</v>
      </c>
      <c r="V63" s="222" t="n">
        <v>0</v>
      </c>
      <c r="W63" s="222" t="n">
        <v>0</v>
      </c>
      <c r="X63" s="222" t="n">
        <v>0</v>
      </c>
      <c r="Y63" s="222" t="n">
        <v>0</v>
      </c>
      <c r="Z63" s="222" t="n">
        <v>0</v>
      </c>
      <c r="AA63" s="222" t="n">
        <v>0</v>
      </c>
      <c r="AB63" s="1092"/>
      <c r="AC63" s="1092"/>
      <c r="AD63" s="1089"/>
      <c r="II63" s="84"/>
      <c r="IJ63" s="84"/>
    </row>
    <row r="64" s="401" customFormat="true" ht="28.5" hidden="true" customHeight="true" outlineLevel="0" collapsed="false">
      <c r="A64" s="1089"/>
      <c r="B64" s="1090"/>
      <c r="C64" s="1093" t="n">
        <f aca="false">A26</f>
        <v>0</v>
      </c>
      <c r="D64" s="218" t="n">
        <v>0</v>
      </c>
      <c r="E64" s="218" t="n">
        <v>0</v>
      </c>
      <c r="F64" s="218" t="n">
        <v>0</v>
      </c>
      <c r="G64" s="218" t="n">
        <v>0</v>
      </c>
      <c r="H64" s="218" t="n">
        <v>0</v>
      </c>
      <c r="I64" s="218" t="n">
        <v>0</v>
      </c>
      <c r="J64" s="218" t="n">
        <v>0</v>
      </c>
      <c r="K64" s="218" t="n">
        <v>0</v>
      </c>
      <c r="L64" s="218" t="n">
        <v>0</v>
      </c>
      <c r="M64" s="218" t="n">
        <v>0</v>
      </c>
      <c r="N64" s="218" t="n">
        <v>0</v>
      </c>
      <c r="O64" s="218" t="n">
        <v>0</v>
      </c>
      <c r="P64" s="218" t="n">
        <v>0</v>
      </c>
      <c r="Q64" s="1078" t="n">
        <f aca="false">($U$4*(SUM(D64:P64)))</f>
        <v>0</v>
      </c>
      <c r="R64" s="218" t="n">
        <v>0</v>
      </c>
      <c r="S64" s="218" t="n">
        <v>0</v>
      </c>
      <c r="T64" s="218" t="n">
        <v>0</v>
      </c>
      <c r="U64" s="218" t="n">
        <v>0</v>
      </c>
      <c r="V64" s="218" t="n">
        <v>0</v>
      </c>
      <c r="W64" s="218" t="n">
        <v>0</v>
      </c>
      <c r="X64" s="218" t="n">
        <v>0</v>
      </c>
      <c r="Y64" s="218" t="n">
        <v>0</v>
      </c>
      <c r="Z64" s="218" t="n">
        <v>0</v>
      </c>
      <c r="AA64" s="218" t="n">
        <v>0</v>
      </c>
      <c r="AB64" s="1092"/>
      <c r="AC64" s="1092"/>
      <c r="AD64" s="1089"/>
      <c r="II64" s="84"/>
      <c r="IJ64" s="84"/>
    </row>
    <row r="65" s="401" customFormat="true" ht="28.5" hidden="true" customHeight="true" outlineLevel="0" collapsed="false">
      <c r="A65" s="1089"/>
      <c r="B65" s="1090"/>
      <c r="C65" s="1091" t="n">
        <f aca="false">A27</f>
        <v>0</v>
      </c>
      <c r="D65" s="222" t="n">
        <v>0</v>
      </c>
      <c r="E65" s="222" t="n">
        <v>0</v>
      </c>
      <c r="F65" s="222" t="n">
        <v>0</v>
      </c>
      <c r="G65" s="222" t="n">
        <v>0</v>
      </c>
      <c r="H65" s="222" t="n">
        <v>0</v>
      </c>
      <c r="I65" s="222" t="n">
        <v>0</v>
      </c>
      <c r="J65" s="222" t="n">
        <v>0</v>
      </c>
      <c r="K65" s="222" t="n">
        <v>0</v>
      </c>
      <c r="L65" s="222" t="n">
        <v>0</v>
      </c>
      <c r="M65" s="222" t="n">
        <v>0</v>
      </c>
      <c r="N65" s="222" t="n">
        <v>0</v>
      </c>
      <c r="O65" s="222" t="n">
        <v>0</v>
      </c>
      <c r="P65" s="222" t="n">
        <v>0</v>
      </c>
      <c r="Q65" s="1073" t="n">
        <f aca="false">($U$4*(SUM(D65:P65)))</f>
        <v>0</v>
      </c>
      <c r="R65" s="222" t="n">
        <v>0</v>
      </c>
      <c r="S65" s="222" t="n">
        <v>0</v>
      </c>
      <c r="T65" s="222" t="n">
        <v>0</v>
      </c>
      <c r="U65" s="222" t="n">
        <v>0</v>
      </c>
      <c r="V65" s="222" t="n">
        <v>0</v>
      </c>
      <c r="W65" s="222" t="n">
        <v>0</v>
      </c>
      <c r="X65" s="222" t="n">
        <v>0</v>
      </c>
      <c r="Y65" s="222" t="n">
        <v>0</v>
      </c>
      <c r="Z65" s="222" t="n">
        <v>0</v>
      </c>
      <c r="AA65" s="222" t="n">
        <v>0</v>
      </c>
      <c r="AB65" s="1092"/>
      <c r="AC65" s="1092"/>
      <c r="AD65" s="1089"/>
      <c r="II65" s="84"/>
      <c r="IJ65" s="84"/>
    </row>
    <row r="66" s="401" customFormat="true" ht="28.5" hidden="true" customHeight="true" outlineLevel="0" collapsed="false">
      <c r="A66" s="1089"/>
      <c r="B66" s="1090"/>
      <c r="C66" s="1093" t="n">
        <f aca="false">A28</f>
        <v>0</v>
      </c>
      <c r="D66" s="218" t="n">
        <v>0</v>
      </c>
      <c r="E66" s="218" t="n">
        <v>0</v>
      </c>
      <c r="F66" s="218" t="n">
        <v>0</v>
      </c>
      <c r="G66" s="218" t="n">
        <v>0</v>
      </c>
      <c r="H66" s="218" t="n">
        <v>0</v>
      </c>
      <c r="I66" s="218" t="n">
        <v>0</v>
      </c>
      <c r="J66" s="218" t="n">
        <v>0</v>
      </c>
      <c r="K66" s="218" t="n">
        <v>0</v>
      </c>
      <c r="L66" s="218" t="n">
        <v>0</v>
      </c>
      <c r="M66" s="218" t="n">
        <v>0</v>
      </c>
      <c r="N66" s="218" t="n">
        <v>0</v>
      </c>
      <c r="O66" s="218" t="n">
        <v>0</v>
      </c>
      <c r="P66" s="218" t="n">
        <v>0</v>
      </c>
      <c r="Q66" s="1078" t="n">
        <f aca="false">($U$4*(SUM(D66:P66)))</f>
        <v>0</v>
      </c>
      <c r="R66" s="218" t="n">
        <v>0</v>
      </c>
      <c r="S66" s="218" t="n">
        <v>0</v>
      </c>
      <c r="T66" s="218" t="n">
        <v>0</v>
      </c>
      <c r="U66" s="218" t="n">
        <v>0</v>
      </c>
      <c r="V66" s="218" t="n">
        <v>0</v>
      </c>
      <c r="W66" s="218" t="n">
        <v>0</v>
      </c>
      <c r="X66" s="218" t="n">
        <v>0</v>
      </c>
      <c r="Y66" s="218" t="n">
        <v>0</v>
      </c>
      <c r="Z66" s="218" t="n">
        <v>0</v>
      </c>
      <c r="AA66" s="218" t="n">
        <v>0</v>
      </c>
      <c r="AB66" s="1092"/>
      <c r="AC66" s="1092"/>
      <c r="AD66" s="1089"/>
      <c r="II66" s="84"/>
      <c r="IJ66" s="84"/>
    </row>
    <row r="67" s="401" customFormat="true" ht="28.5" hidden="true" customHeight="true" outlineLevel="0" collapsed="false">
      <c r="A67" s="1089"/>
      <c r="B67" s="1090"/>
      <c r="C67" s="1091" t="n">
        <f aca="false">A29</f>
        <v>0</v>
      </c>
      <c r="D67" s="222" t="n">
        <v>0</v>
      </c>
      <c r="E67" s="222" t="n">
        <v>0</v>
      </c>
      <c r="F67" s="222" t="n">
        <v>0</v>
      </c>
      <c r="G67" s="222" t="n">
        <v>0</v>
      </c>
      <c r="H67" s="222" t="n">
        <v>0</v>
      </c>
      <c r="I67" s="222" t="n">
        <v>0</v>
      </c>
      <c r="J67" s="222" t="n">
        <v>0</v>
      </c>
      <c r="K67" s="222" t="n">
        <v>0</v>
      </c>
      <c r="L67" s="222" t="n">
        <v>0</v>
      </c>
      <c r="M67" s="222" t="n">
        <v>0</v>
      </c>
      <c r="N67" s="222" t="n">
        <v>0</v>
      </c>
      <c r="O67" s="222" t="n">
        <v>0</v>
      </c>
      <c r="P67" s="222" t="n">
        <v>0</v>
      </c>
      <c r="Q67" s="1073" t="n">
        <f aca="false">($U$4*(SUM(D67:P67)))</f>
        <v>0</v>
      </c>
      <c r="R67" s="222" t="n">
        <v>0</v>
      </c>
      <c r="S67" s="222" t="n">
        <v>0</v>
      </c>
      <c r="T67" s="222" t="n">
        <v>0</v>
      </c>
      <c r="U67" s="222" t="n">
        <v>0</v>
      </c>
      <c r="V67" s="222" t="n">
        <v>0</v>
      </c>
      <c r="W67" s="222" t="n">
        <v>0</v>
      </c>
      <c r="X67" s="222" t="n">
        <v>0</v>
      </c>
      <c r="Y67" s="222" t="n">
        <v>0</v>
      </c>
      <c r="Z67" s="222" t="n">
        <v>0</v>
      </c>
      <c r="AA67" s="222" t="n">
        <v>0</v>
      </c>
      <c r="AB67" s="1092"/>
      <c r="AC67" s="1092"/>
      <c r="AD67" s="1089"/>
      <c r="II67" s="84"/>
      <c r="IJ67" s="84"/>
    </row>
    <row r="68" s="401" customFormat="true" ht="28.5" hidden="true" customHeight="true" outlineLevel="0" collapsed="false">
      <c r="A68" s="1089"/>
      <c r="B68" s="1090"/>
      <c r="C68" s="1093" t="n">
        <f aca="false">A30</f>
        <v>0</v>
      </c>
      <c r="D68" s="218" t="n">
        <v>0</v>
      </c>
      <c r="E68" s="218" t="n">
        <v>0</v>
      </c>
      <c r="F68" s="218" t="n">
        <v>0</v>
      </c>
      <c r="G68" s="218" t="n">
        <v>0</v>
      </c>
      <c r="H68" s="218" t="n">
        <v>0</v>
      </c>
      <c r="I68" s="218" t="n">
        <v>0</v>
      </c>
      <c r="J68" s="218" t="n">
        <v>0</v>
      </c>
      <c r="K68" s="218" t="n">
        <v>0</v>
      </c>
      <c r="L68" s="218" t="n">
        <v>0</v>
      </c>
      <c r="M68" s="218" t="n">
        <v>0</v>
      </c>
      <c r="N68" s="218" t="n">
        <v>0</v>
      </c>
      <c r="O68" s="218" t="n">
        <v>0</v>
      </c>
      <c r="P68" s="218" t="n">
        <v>0</v>
      </c>
      <c r="Q68" s="1078" t="n">
        <f aca="false">($U$4*(SUM(D68:P68)))</f>
        <v>0</v>
      </c>
      <c r="R68" s="218" t="n">
        <v>0</v>
      </c>
      <c r="S68" s="218" t="n">
        <v>0</v>
      </c>
      <c r="T68" s="218" t="n">
        <v>0</v>
      </c>
      <c r="U68" s="218" t="n">
        <v>0</v>
      </c>
      <c r="V68" s="218" t="n">
        <v>0</v>
      </c>
      <c r="W68" s="218" t="n">
        <v>0</v>
      </c>
      <c r="X68" s="218" t="n">
        <v>0</v>
      </c>
      <c r="Y68" s="218" t="n">
        <v>0</v>
      </c>
      <c r="Z68" s="218" t="n">
        <v>0</v>
      </c>
      <c r="AA68" s="218" t="n">
        <v>0</v>
      </c>
      <c r="AB68" s="1092"/>
      <c r="AC68" s="1092"/>
      <c r="AD68" s="1089"/>
      <c r="II68" s="84"/>
      <c r="IJ68" s="84"/>
    </row>
    <row r="69" s="401" customFormat="true" ht="28.5" hidden="true" customHeight="true" outlineLevel="0" collapsed="false">
      <c r="A69" s="1089"/>
      <c r="B69" s="1090"/>
      <c r="C69" s="1091" t="n">
        <f aca="false">A31</f>
        <v>0</v>
      </c>
      <c r="D69" s="222" t="n">
        <v>0</v>
      </c>
      <c r="E69" s="222" t="n">
        <v>0</v>
      </c>
      <c r="F69" s="222" t="n">
        <v>0</v>
      </c>
      <c r="G69" s="222" t="n">
        <v>0</v>
      </c>
      <c r="H69" s="222" t="n">
        <v>0</v>
      </c>
      <c r="I69" s="222" t="n">
        <v>0</v>
      </c>
      <c r="J69" s="222" t="n">
        <v>0</v>
      </c>
      <c r="K69" s="222" t="n">
        <v>0</v>
      </c>
      <c r="L69" s="222" t="n">
        <v>0</v>
      </c>
      <c r="M69" s="222" t="n">
        <v>0</v>
      </c>
      <c r="N69" s="222" t="n">
        <v>0</v>
      </c>
      <c r="O69" s="222" t="n">
        <v>0</v>
      </c>
      <c r="P69" s="222" t="n">
        <v>0</v>
      </c>
      <c r="Q69" s="1073" t="n">
        <f aca="false">($U$4*(SUM(D69:P69)))</f>
        <v>0</v>
      </c>
      <c r="R69" s="222" t="n">
        <v>0</v>
      </c>
      <c r="S69" s="222" t="n">
        <v>0</v>
      </c>
      <c r="T69" s="222" t="n">
        <v>0</v>
      </c>
      <c r="U69" s="222" t="n">
        <v>0</v>
      </c>
      <c r="V69" s="222" t="n">
        <v>0</v>
      </c>
      <c r="W69" s="222" t="n">
        <v>0</v>
      </c>
      <c r="X69" s="222" t="n">
        <v>0</v>
      </c>
      <c r="Y69" s="222" t="n">
        <v>0</v>
      </c>
      <c r="Z69" s="222" t="n">
        <v>0</v>
      </c>
      <c r="AA69" s="222" t="n">
        <v>0</v>
      </c>
      <c r="AB69" s="1092"/>
      <c r="AC69" s="1092"/>
      <c r="AD69" s="1089"/>
      <c r="II69" s="84"/>
      <c r="IJ69" s="84"/>
    </row>
    <row r="70" s="401" customFormat="true" ht="18" hidden="true" customHeight="true" outlineLevel="0" collapsed="false">
      <c r="A70" s="1089"/>
      <c r="B70" s="1090"/>
      <c r="C70" s="1093" t="n">
        <f aca="false">A32</f>
        <v>0</v>
      </c>
      <c r="D70" s="218" t="n">
        <v>0</v>
      </c>
      <c r="E70" s="218" t="n">
        <v>0</v>
      </c>
      <c r="F70" s="218" t="n">
        <v>0</v>
      </c>
      <c r="G70" s="218" t="n">
        <v>0</v>
      </c>
      <c r="H70" s="218" t="n">
        <v>0</v>
      </c>
      <c r="I70" s="218" t="n">
        <v>0</v>
      </c>
      <c r="J70" s="218" t="n">
        <v>0</v>
      </c>
      <c r="K70" s="218" t="n">
        <v>0</v>
      </c>
      <c r="L70" s="218" t="n">
        <v>0</v>
      </c>
      <c r="M70" s="218" t="n">
        <v>0</v>
      </c>
      <c r="N70" s="218" t="n">
        <v>0</v>
      </c>
      <c r="O70" s="218" t="n">
        <v>0</v>
      </c>
      <c r="P70" s="218" t="n">
        <v>0</v>
      </c>
      <c r="Q70" s="1078" t="n">
        <f aca="false">($U$4*(SUM(D70:P70)))</f>
        <v>0</v>
      </c>
      <c r="R70" s="218" t="n">
        <v>0</v>
      </c>
      <c r="S70" s="218" t="n">
        <v>0</v>
      </c>
      <c r="T70" s="218" t="n">
        <v>0</v>
      </c>
      <c r="U70" s="218" t="n">
        <v>0</v>
      </c>
      <c r="V70" s="218" t="n">
        <v>0</v>
      </c>
      <c r="W70" s="218" t="n">
        <v>0</v>
      </c>
      <c r="X70" s="218" t="n">
        <v>0</v>
      </c>
      <c r="Y70" s="218" t="n">
        <v>0</v>
      </c>
      <c r="Z70" s="218" t="n">
        <v>0</v>
      </c>
      <c r="AA70" s="218" t="n">
        <v>0</v>
      </c>
      <c r="AB70" s="1092"/>
      <c r="AC70" s="1092"/>
      <c r="AD70" s="1089"/>
      <c r="II70" s="84"/>
      <c r="IJ70" s="84"/>
    </row>
    <row r="71" s="401" customFormat="true" ht="18" hidden="true" customHeight="true" outlineLevel="0" collapsed="false">
      <c r="A71" s="1089"/>
      <c r="B71" s="1090"/>
      <c r="C71" s="1091" t="n">
        <f aca="false">A33</f>
        <v>0</v>
      </c>
      <c r="D71" s="222" t="n">
        <v>0</v>
      </c>
      <c r="E71" s="222" t="n">
        <v>0</v>
      </c>
      <c r="F71" s="222" t="n">
        <v>0</v>
      </c>
      <c r="G71" s="222" t="n">
        <v>0</v>
      </c>
      <c r="H71" s="222" t="n">
        <v>0</v>
      </c>
      <c r="I71" s="222" t="n">
        <v>0</v>
      </c>
      <c r="J71" s="222" t="n">
        <v>0</v>
      </c>
      <c r="K71" s="222" t="n">
        <v>0</v>
      </c>
      <c r="L71" s="222" t="n">
        <v>0</v>
      </c>
      <c r="M71" s="222" t="n">
        <v>0</v>
      </c>
      <c r="N71" s="222" t="n">
        <v>0</v>
      </c>
      <c r="O71" s="222" t="n">
        <v>0</v>
      </c>
      <c r="P71" s="222" t="n">
        <v>0</v>
      </c>
      <c r="Q71" s="1073" t="n">
        <f aca="false">($U$4*(SUM(D71:P71)))</f>
        <v>0</v>
      </c>
      <c r="R71" s="222" t="n">
        <v>0</v>
      </c>
      <c r="S71" s="222" t="n">
        <v>0</v>
      </c>
      <c r="T71" s="222" t="n">
        <v>0</v>
      </c>
      <c r="U71" s="222" t="n">
        <v>0</v>
      </c>
      <c r="V71" s="222" t="n">
        <v>0</v>
      </c>
      <c r="W71" s="222" t="n">
        <v>0</v>
      </c>
      <c r="X71" s="222" t="n">
        <v>0</v>
      </c>
      <c r="Y71" s="222" t="n">
        <v>0</v>
      </c>
      <c r="Z71" s="222" t="n">
        <v>0</v>
      </c>
      <c r="AA71" s="222" t="n">
        <v>0</v>
      </c>
      <c r="AB71" s="1092"/>
      <c r="AC71" s="1092"/>
      <c r="AD71" s="1089"/>
      <c r="II71" s="84"/>
      <c r="IJ71" s="84"/>
    </row>
    <row r="72" s="401" customFormat="true" ht="27" hidden="true" customHeight="true" outlineLevel="0" collapsed="false">
      <c r="A72" s="1089"/>
      <c r="B72" s="1090"/>
      <c r="C72" s="1093" t="n">
        <f aca="false">A34</f>
        <v>0</v>
      </c>
      <c r="D72" s="218" t="n">
        <v>0</v>
      </c>
      <c r="E72" s="218" t="n">
        <v>0</v>
      </c>
      <c r="F72" s="218" t="n">
        <v>0</v>
      </c>
      <c r="G72" s="218" t="n">
        <v>0</v>
      </c>
      <c r="H72" s="218" t="n">
        <v>0</v>
      </c>
      <c r="I72" s="218" t="n">
        <v>0</v>
      </c>
      <c r="J72" s="218" t="n">
        <v>0</v>
      </c>
      <c r="K72" s="218" t="n">
        <v>0</v>
      </c>
      <c r="L72" s="218" t="n">
        <v>0</v>
      </c>
      <c r="M72" s="218" t="n">
        <v>0</v>
      </c>
      <c r="N72" s="218" t="n">
        <v>0</v>
      </c>
      <c r="O72" s="218" t="n">
        <v>0</v>
      </c>
      <c r="P72" s="218" t="n">
        <v>0</v>
      </c>
      <c r="Q72" s="1078" t="n">
        <f aca="false">($U$4*(SUM(D72:P72)))</f>
        <v>0</v>
      </c>
      <c r="R72" s="218" t="n">
        <v>0</v>
      </c>
      <c r="S72" s="218" t="n">
        <v>0</v>
      </c>
      <c r="T72" s="218" t="n">
        <v>0</v>
      </c>
      <c r="U72" s="218" t="n">
        <v>0</v>
      </c>
      <c r="V72" s="218" t="n">
        <v>0</v>
      </c>
      <c r="W72" s="218" t="n">
        <v>0</v>
      </c>
      <c r="X72" s="218" t="n">
        <v>0</v>
      </c>
      <c r="Y72" s="218" t="n">
        <v>0</v>
      </c>
      <c r="Z72" s="218" t="n">
        <v>0</v>
      </c>
      <c r="AA72" s="218" t="n">
        <v>0</v>
      </c>
      <c r="AB72" s="1092"/>
      <c r="AC72" s="1092"/>
      <c r="AD72" s="1089"/>
      <c r="II72" s="84"/>
      <c r="IJ72" s="84"/>
    </row>
    <row r="73" s="401" customFormat="true" ht="18" hidden="true" customHeight="true" outlineLevel="0" collapsed="false">
      <c r="A73" s="1089"/>
      <c r="B73" s="1090"/>
      <c r="C73" s="1091" t="n">
        <f aca="false">A35</f>
        <v>0</v>
      </c>
      <c r="D73" s="222" t="n">
        <v>0</v>
      </c>
      <c r="E73" s="222" t="n">
        <v>0</v>
      </c>
      <c r="F73" s="222" t="n">
        <v>0</v>
      </c>
      <c r="G73" s="222" t="n">
        <v>0</v>
      </c>
      <c r="H73" s="222" t="n">
        <v>0</v>
      </c>
      <c r="I73" s="222" t="n">
        <v>0</v>
      </c>
      <c r="J73" s="222" t="n">
        <v>0</v>
      </c>
      <c r="K73" s="222" t="n">
        <v>0</v>
      </c>
      <c r="L73" s="222" t="n">
        <v>0</v>
      </c>
      <c r="M73" s="222" t="n">
        <v>0</v>
      </c>
      <c r="N73" s="222" t="n">
        <v>0</v>
      </c>
      <c r="O73" s="222" t="n">
        <v>0</v>
      </c>
      <c r="P73" s="222" t="n">
        <v>0</v>
      </c>
      <c r="Q73" s="1073" t="n">
        <f aca="false">($U$4*(SUM(D73:P73)))</f>
        <v>0</v>
      </c>
      <c r="R73" s="222" t="n">
        <v>0</v>
      </c>
      <c r="S73" s="222" t="n">
        <v>0</v>
      </c>
      <c r="T73" s="222" t="n">
        <v>0</v>
      </c>
      <c r="U73" s="222" t="n">
        <v>0</v>
      </c>
      <c r="V73" s="222" t="n">
        <v>0</v>
      </c>
      <c r="W73" s="222" t="n">
        <v>0</v>
      </c>
      <c r="X73" s="222" t="n">
        <v>0</v>
      </c>
      <c r="Y73" s="222" t="n">
        <v>0</v>
      </c>
      <c r="Z73" s="222" t="n">
        <v>0</v>
      </c>
      <c r="AA73" s="222" t="n">
        <v>0</v>
      </c>
      <c r="AB73" s="1092"/>
      <c r="AC73" s="1092"/>
      <c r="AD73" s="1089"/>
      <c r="II73" s="84"/>
      <c r="IJ73" s="84"/>
    </row>
    <row r="74" s="401" customFormat="true" ht="18" hidden="true" customHeight="true" outlineLevel="0" collapsed="false">
      <c r="A74" s="1089"/>
      <c r="B74" s="1090"/>
      <c r="C74" s="1093" t="n">
        <f aca="false">A36</f>
        <v>0</v>
      </c>
      <c r="D74" s="218" t="n">
        <v>0</v>
      </c>
      <c r="E74" s="218" t="n">
        <v>0</v>
      </c>
      <c r="F74" s="218" t="n">
        <v>0</v>
      </c>
      <c r="G74" s="218" t="n">
        <v>0</v>
      </c>
      <c r="H74" s="218" t="n">
        <v>0</v>
      </c>
      <c r="I74" s="218" t="n">
        <v>0</v>
      </c>
      <c r="J74" s="218" t="n">
        <v>0</v>
      </c>
      <c r="K74" s="218" t="n">
        <v>0</v>
      </c>
      <c r="L74" s="218" t="n">
        <v>0</v>
      </c>
      <c r="M74" s="218" t="n">
        <v>0</v>
      </c>
      <c r="N74" s="218" t="n">
        <v>0</v>
      </c>
      <c r="O74" s="218" t="n">
        <v>0</v>
      </c>
      <c r="P74" s="218" t="n">
        <v>0</v>
      </c>
      <c r="Q74" s="1078" t="n">
        <f aca="false">($U$4*(SUM(D74:P74)))</f>
        <v>0</v>
      </c>
      <c r="R74" s="218" t="n">
        <v>0</v>
      </c>
      <c r="S74" s="218" t="n">
        <v>0</v>
      </c>
      <c r="T74" s="218" t="n">
        <v>0</v>
      </c>
      <c r="U74" s="218" t="n">
        <v>0</v>
      </c>
      <c r="V74" s="218" t="n">
        <v>0</v>
      </c>
      <c r="W74" s="218" t="n">
        <v>0</v>
      </c>
      <c r="X74" s="218" t="n">
        <v>0</v>
      </c>
      <c r="Y74" s="218" t="n">
        <v>0</v>
      </c>
      <c r="Z74" s="218" t="n">
        <v>0</v>
      </c>
      <c r="AA74" s="218" t="n">
        <v>0</v>
      </c>
      <c r="AB74" s="1092"/>
      <c r="AC74" s="1092"/>
      <c r="AD74" s="1089"/>
      <c r="II74" s="84"/>
      <c r="IJ74" s="84"/>
    </row>
    <row r="75" s="401" customFormat="true" ht="18" hidden="true" customHeight="true" outlineLevel="0" collapsed="false">
      <c r="A75" s="1089"/>
      <c r="B75" s="1090"/>
      <c r="C75" s="1091" t="n">
        <f aca="false">A37</f>
        <v>0</v>
      </c>
      <c r="D75" s="222" t="n">
        <v>0</v>
      </c>
      <c r="E75" s="222" t="n">
        <v>0</v>
      </c>
      <c r="F75" s="222" t="n">
        <v>0</v>
      </c>
      <c r="G75" s="222" t="n">
        <v>0</v>
      </c>
      <c r="H75" s="222" t="n">
        <v>0</v>
      </c>
      <c r="I75" s="222" t="n">
        <v>0</v>
      </c>
      <c r="J75" s="222" t="n">
        <v>0</v>
      </c>
      <c r="K75" s="222" t="n">
        <v>0</v>
      </c>
      <c r="L75" s="222" t="n">
        <v>0</v>
      </c>
      <c r="M75" s="222" t="n">
        <v>0</v>
      </c>
      <c r="N75" s="222" t="n">
        <v>0</v>
      </c>
      <c r="O75" s="222" t="n">
        <v>0</v>
      </c>
      <c r="P75" s="222" t="n">
        <v>0</v>
      </c>
      <c r="Q75" s="1073" t="n">
        <f aca="false">($U$4*(SUM(D75:P75)))</f>
        <v>0</v>
      </c>
      <c r="R75" s="222" t="n">
        <v>0</v>
      </c>
      <c r="S75" s="222" t="n">
        <v>0</v>
      </c>
      <c r="T75" s="222" t="n">
        <v>0</v>
      </c>
      <c r="U75" s="222" t="n">
        <v>0</v>
      </c>
      <c r="V75" s="222" t="n">
        <v>0</v>
      </c>
      <c r="W75" s="222" t="n">
        <v>0</v>
      </c>
      <c r="X75" s="222" t="n">
        <v>0</v>
      </c>
      <c r="Y75" s="222" t="n">
        <v>0</v>
      </c>
      <c r="Z75" s="222" t="n">
        <v>0</v>
      </c>
      <c r="AA75" s="222" t="n">
        <v>0</v>
      </c>
      <c r="AB75" s="1092"/>
      <c r="AC75" s="1092"/>
      <c r="AD75" s="1089"/>
      <c r="II75" s="84"/>
      <c r="IJ75" s="84"/>
    </row>
    <row r="76" s="401" customFormat="true" ht="18" hidden="true" customHeight="true" outlineLevel="0" collapsed="false">
      <c r="A76" s="1089"/>
      <c r="B76" s="1090"/>
      <c r="C76" s="1093" t="n">
        <f aca="false">A38</f>
        <v>0</v>
      </c>
      <c r="D76" s="218" t="n">
        <v>0</v>
      </c>
      <c r="E76" s="218" t="n">
        <v>0</v>
      </c>
      <c r="F76" s="218" t="n">
        <v>0</v>
      </c>
      <c r="G76" s="218" t="n">
        <v>0</v>
      </c>
      <c r="H76" s="218" t="n">
        <v>0</v>
      </c>
      <c r="I76" s="218" t="n">
        <v>0</v>
      </c>
      <c r="J76" s="218" t="n">
        <v>0</v>
      </c>
      <c r="K76" s="218" t="n">
        <v>0</v>
      </c>
      <c r="L76" s="218" t="n">
        <v>0</v>
      </c>
      <c r="M76" s="218" t="n">
        <v>0</v>
      </c>
      <c r="N76" s="218" t="n">
        <v>0</v>
      </c>
      <c r="O76" s="218" t="n">
        <v>0</v>
      </c>
      <c r="P76" s="218" t="n">
        <v>0</v>
      </c>
      <c r="Q76" s="1078" t="n">
        <f aca="false">($U$4*(SUM(D76:P76)))</f>
        <v>0</v>
      </c>
      <c r="R76" s="218" t="n">
        <v>0</v>
      </c>
      <c r="S76" s="218" t="n">
        <v>0</v>
      </c>
      <c r="T76" s="218" t="n">
        <v>0</v>
      </c>
      <c r="U76" s="218" t="n">
        <v>0</v>
      </c>
      <c r="V76" s="218" t="n">
        <v>0</v>
      </c>
      <c r="W76" s="218" t="n">
        <v>0</v>
      </c>
      <c r="X76" s="218" t="n">
        <v>0</v>
      </c>
      <c r="Y76" s="218" t="n">
        <v>0</v>
      </c>
      <c r="Z76" s="218" t="n">
        <v>0</v>
      </c>
      <c r="AA76" s="218" t="n">
        <v>0</v>
      </c>
      <c r="AB76" s="1092"/>
      <c r="AC76" s="1092"/>
      <c r="AD76" s="1089"/>
      <c r="II76" s="84"/>
      <c r="IJ76" s="84"/>
    </row>
    <row r="77" s="401" customFormat="true" ht="18" hidden="true" customHeight="true" outlineLevel="0" collapsed="false">
      <c r="A77" s="1089"/>
      <c r="B77" s="1090"/>
      <c r="C77" s="1091" t="n">
        <f aca="false">A39</f>
        <v>0</v>
      </c>
      <c r="D77" s="222" t="n">
        <v>0</v>
      </c>
      <c r="E77" s="222" t="n">
        <v>0</v>
      </c>
      <c r="F77" s="222" t="n">
        <v>0</v>
      </c>
      <c r="G77" s="222" t="n">
        <v>0</v>
      </c>
      <c r="H77" s="222" t="n">
        <v>0</v>
      </c>
      <c r="I77" s="222" t="n">
        <v>0</v>
      </c>
      <c r="J77" s="222" t="n">
        <v>0</v>
      </c>
      <c r="K77" s="222" t="n">
        <v>0</v>
      </c>
      <c r="L77" s="222" t="n">
        <v>0</v>
      </c>
      <c r="M77" s="222" t="n">
        <v>0</v>
      </c>
      <c r="N77" s="222" t="n">
        <v>0</v>
      </c>
      <c r="O77" s="222" t="n">
        <v>0</v>
      </c>
      <c r="P77" s="222" t="n">
        <v>0</v>
      </c>
      <c r="Q77" s="1073" t="n">
        <f aca="false">($U$4*(SUM(D77:P77)))</f>
        <v>0</v>
      </c>
      <c r="R77" s="222" t="n">
        <v>0</v>
      </c>
      <c r="S77" s="222" t="n">
        <v>0</v>
      </c>
      <c r="T77" s="222" t="n">
        <v>0</v>
      </c>
      <c r="U77" s="222" t="n">
        <v>0</v>
      </c>
      <c r="V77" s="222" t="n">
        <v>0</v>
      </c>
      <c r="W77" s="222" t="n">
        <v>0</v>
      </c>
      <c r="X77" s="222" t="n">
        <v>0</v>
      </c>
      <c r="Y77" s="222" t="n">
        <v>0</v>
      </c>
      <c r="Z77" s="222" t="n">
        <v>0</v>
      </c>
      <c r="AA77" s="222" t="n">
        <v>0</v>
      </c>
      <c r="AB77" s="1092"/>
      <c r="AC77" s="1092"/>
      <c r="AD77" s="1089"/>
      <c r="II77" s="84"/>
      <c r="IJ77" s="84"/>
    </row>
    <row r="78" s="401" customFormat="true" ht="18" hidden="true" customHeight="true" outlineLevel="0" collapsed="false">
      <c r="A78" s="1089"/>
      <c r="B78" s="1090"/>
      <c r="C78" s="1093" t="n">
        <f aca="false">A40</f>
        <v>0</v>
      </c>
      <c r="D78" s="218" t="n">
        <v>0</v>
      </c>
      <c r="E78" s="218" t="n">
        <v>0</v>
      </c>
      <c r="F78" s="218" t="n">
        <v>0</v>
      </c>
      <c r="G78" s="218" t="n">
        <v>0</v>
      </c>
      <c r="H78" s="218" t="n">
        <v>0</v>
      </c>
      <c r="I78" s="218" t="n">
        <v>0</v>
      </c>
      <c r="J78" s="218" t="n">
        <v>0</v>
      </c>
      <c r="K78" s="218" t="n">
        <v>0</v>
      </c>
      <c r="L78" s="218" t="n">
        <v>0</v>
      </c>
      <c r="M78" s="218" t="n">
        <v>0</v>
      </c>
      <c r="N78" s="218" t="n">
        <v>0</v>
      </c>
      <c r="O78" s="218" t="n">
        <v>0</v>
      </c>
      <c r="P78" s="218" t="n">
        <v>0</v>
      </c>
      <c r="Q78" s="1078" t="n">
        <f aca="false">($U$4*(SUM(D78:P78)))</f>
        <v>0</v>
      </c>
      <c r="R78" s="218" t="n">
        <v>0</v>
      </c>
      <c r="S78" s="218" t="n">
        <v>0</v>
      </c>
      <c r="T78" s="218" t="n">
        <v>0</v>
      </c>
      <c r="U78" s="218" t="n">
        <v>0</v>
      </c>
      <c r="V78" s="218" t="n">
        <v>0</v>
      </c>
      <c r="W78" s="218" t="n">
        <v>0</v>
      </c>
      <c r="X78" s="218" t="n">
        <v>0</v>
      </c>
      <c r="Y78" s="218" t="n">
        <v>0</v>
      </c>
      <c r="Z78" s="218" t="n">
        <v>0</v>
      </c>
      <c r="AA78" s="218" t="n">
        <v>0</v>
      </c>
      <c r="AB78" s="1092"/>
      <c r="AC78" s="1092"/>
      <c r="AD78" s="1089"/>
      <c r="II78" s="84"/>
      <c r="IJ78" s="84"/>
    </row>
    <row r="79" s="401" customFormat="true" ht="18" hidden="true" customHeight="true" outlineLevel="0" collapsed="false">
      <c r="A79" s="1089"/>
      <c r="B79" s="1090"/>
      <c r="C79" s="1091" t="n">
        <f aca="false">A41</f>
        <v>0</v>
      </c>
      <c r="D79" s="222" t="n">
        <v>0</v>
      </c>
      <c r="E79" s="222" t="n">
        <v>0</v>
      </c>
      <c r="F79" s="222" t="n">
        <v>0</v>
      </c>
      <c r="G79" s="222" t="n">
        <v>0</v>
      </c>
      <c r="H79" s="222" t="n">
        <v>0</v>
      </c>
      <c r="I79" s="222" t="n">
        <v>0</v>
      </c>
      <c r="J79" s="222" t="n">
        <v>0</v>
      </c>
      <c r="K79" s="222" t="n">
        <v>0</v>
      </c>
      <c r="L79" s="222" t="n">
        <v>0</v>
      </c>
      <c r="M79" s="222" t="n">
        <v>0</v>
      </c>
      <c r="N79" s="222" t="n">
        <v>0</v>
      </c>
      <c r="O79" s="222" t="n">
        <v>0</v>
      </c>
      <c r="P79" s="222" t="n">
        <v>0</v>
      </c>
      <c r="Q79" s="1073" t="n">
        <f aca="false">($U$4*(SUM(D79:P79)))</f>
        <v>0</v>
      </c>
      <c r="R79" s="222" t="n">
        <v>0</v>
      </c>
      <c r="S79" s="222" t="n">
        <v>0</v>
      </c>
      <c r="T79" s="222" t="n">
        <v>0</v>
      </c>
      <c r="U79" s="222" t="n">
        <v>0</v>
      </c>
      <c r="V79" s="222" t="n">
        <v>0</v>
      </c>
      <c r="W79" s="222" t="n">
        <v>0</v>
      </c>
      <c r="X79" s="222" t="n">
        <v>0</v>
      </c>
      <c r="Y79" s="222" t="n">
        <v>0</v>
      </c>
      <c r="Z79" s="222" t="n">
        <v>0</v>
      </c>
      <c r="AA79" s="222" t="n">
        <v>0</v>
      </c>
      <c r="AB79" s="1092"/>
      <c r="AC79" s="1092"/>
      <c r="AD79" s="1089"/>
      <c r="II79" s="84"/>
      <c r="IJ79" s="84"/>
    </row>
    <row r="80" s="401" customFormat="true" ht="18" hidden="true" customHeight="true" outlineLevel="0" collapsed="false">
      <c r="A80" s="1089"/>
      <c r="B80" s="1090"/>
      <c r="C80" s="1093" t="n">
        <f aca="false">A42</f>
        <v>0</v>
      </c>
      <c r="D80" s="218" t="n">
        <v>0</v>
      </c>
      <c r="E80" s="218" t="n">
        <v>0</v>
      </c>
      <c r="F80" s="218" t="n">
        <v>0</v>
      </c>
      <c r="G80" s="218" t="n">
        <v>0</v>
      </c>
      <c r="H80" s="218" t="n">
        <v>0</v>
      </c>
      <c r="I80" s="218" t="n">
        <v>0</v>
      </c>
      <c r="J80" s="218" t="n">
        <v>0</v>
      </c>
      <c r="K80" s="218" t="n">
        <v>0</v>
      </c>
      <c r="L80" s="218" t="n">
        <v>0</v>
      </c>
      <c r="M80" s="218" t="n">
        <v>0</v>
      </c>
      <c r="N80" s="218" t="n">
        <v>0</v>
      </c>
      <c r="O80" s="218" t="n">
        <v>0</v>
      </c>
      <c r="P80" s="218" t="n">
        <v>0</v>
      </c>
      <c r="Q80" s="1078" t="n">
        <f aca="false">($U$4*(SUM(D80:P80)))</f>
        <v>0</v>
      </c>
      <c r="R80" s="218" t="n">
        <v>0</v>
      </c>
      <c r="S80" s="218" t="n">
        <v>0</v>
      </c>
      <c r="T80" s="218" t="n">
        <v>0</v>
      </c>
      <c r="U80" s="218" t="n">
        <v>0</v>
      </c>
      <c r="V80" s="218" t="n">
        <v>0</v>
      </c>
      <c r="W80" s="218" t="n">
        <v>0</v>
      </c>
      <c r="X80" s="218" t="n">
        <v>0</v>
      </c>
      <c r="Y80" s="218" t="n">
        <v>0</v>
      </c>
      <c r="Z80" s="218" t="n">
        <v>0</v>
      </c>
      <c r="AA80" s="218" t="n">
        <v>0</v>
      </c>
      <c r="AB80" s="1092"/>
      <c r="AC80" s="1092"/>
      <c r="AD80" s="1089"/>
      <c r="II80" s="84"/>
      <c r="IJ80" s="84"/>
    </row>
    <row r="81" s="401" customFormat="true" ht="18" hidden="true" customHeight="true" outlineLevel="0" collapsed="false">
      <c r="A81" s="1089"/>
      <c r="B81" s="1090"/>
      <c r="C81" s="1091" t="n">
        <f aca="false">A43</f>
        <v>0</v>
      </c>
      <c r="D81" s="222" t="n">
        <v>0</v>
      </c>
      <c r="E81" s="222" t="n">
        <v>0</v>
      </c>
      <c r="F81" s="222" t="n">
        <v>0</v>
      </c>
      <c r="G81" s="222" t="n">
        <v>0</v>
      </c>
      <c r="H81" s="222" t="n">
        <v>0</v>
      </c>
      <c r="I81" s="222" t="n">
        <v>0</v>
      </c>
      <c r="J81" s="222" t="n">
        <v>0</v>
      </c>
      <c r="K81" s="222" t="n">
        <v>0</v>
      </c>
      <c r="L81" s="222" t="n">
        <v>0</v>
      </c>
      <c r="M81" s="222" t="n">
        <v>0</v>
      </c>
      <c r="N81" s="222" t="n">
        <v>0</v>
      </c>
      <c r="O81" s="222" t="n">
        <v>0</v>
      </c>
      <c r="P81" s="222" t="n">
        <v>0</v>
      </c>
      <c r="Q81" s="1073" t="n">
        <f aca="false">($U$4*(SUM(D81:P81)))</f>
        <v>0</v>
      </c>
      <c r="R81" s="222" t="n">
        <v>0</v>
      </c>
      <c r="S81" s="222" t="n">
        <v>0</v>
      </c>
      <c r="T81" s="222" t="n">
        <v>0</v>
      </c>
      <c r="U81" s="222" t="n">
        <v>0</v>
      </c>
      <c r="V81" s="222" t="n">
        <v>0</v>
      </c>
      <c r="W81" s="222" t="n">
        <v>0</v>
      </c>
      <c r="X81" s="222" t="n">
        <v>0</v>
      </c>
      <c r="Y81" s="222" t="n">
        <v>0</v>
      </c>
      <c r="Z81" s="222" t="n">
        <v>0</v>
      </c>
      <c r="AA81" s="222" t="n">
        <v>0</v>
      </c>
      <c r="AB81" s="1092"/>
      <c r="AC81" s="1092"/>
      <c r="AD81" s="1089"/>
      <c r="II81" s="84"/>
      <c r="IJ81" s="84"/>
      <c r="AMA81" s="223"/>
      <c r="AMB81" s="223"/>
      <c r="AMC81" s="223"/>
      <c r="AMD81" s="223"/>
      <c r="AME81" s="223"/>
      <c r="AMF81" s="223"/>
      <c r="AMG81" s="223"/>
      <c r="AMH81" s="223"/>
      <c r="AMI81" s="223"/>
      <c r="AMJ81" s="223"/>
    </row>
    <row r="82" s="401" customFormat="true" ht="18" hidden="true" customHeight="true" outlineLevel="0" collapsed="false">
      <c r="A82" s="1089"/>
      <c r="B82" s="1090"/>
      <c r="C82" s="1093" t="n">
        <f aca="false">A44</f>
        <v>0</v>
      </c>
      <c r="D82" s="218" t="n">
        <v>0</v>
      </c>
      <c r="E82" s="218" t="n">
        <v>0</v>
      </c>
      <c r="F82" s="218" t="n">
        <v>0</v>
      </c>
      <c r="G82" s="218" t="n">
        <v>0</v>
      </c>
      <c r="H82" s="218" t="n">
        <v>0</v>
      </c>
      <c r="I82" s="218" t="n">
        <v>0</v>
      </c>
      <c r="J82" s="218" t="n">
        <v>0</v>
      </c>
      <c r="K82" s="218" t="n">
        <v>0</v>
      </c>
      <c r="L82" s="218" t="n">
        <v>0</v>
      </c>
      <c r="M82" s="218" t="n">
        <v>0</v>
      </c>
      <c r="N82" s="218" t="n">
        <v>0</v>
      </c>
      <c r="O82" s="218" t="n">
        <v>0</v>
      </c>
      <c r="P82" s="218" t="n">
        <v>0</v>
      </c>
      <c r="Q82" s="1078" t="n">
        <f aca="false">($U$4*(SUM(D82:P82)))</f>
        <v>0</v>
      </c>
      <c r="R82" s="218" t="n">
        <v>0</v>
      </c>
      <c r="S82" s="218" t="n">
        <v>0</v>
      </c>
      <c r="T82" s="218" t="n">
        <v>0</v>
      </c>
      <c r="U82" s="218" t="n">
        <v>0</v>
      </c>
      <c r="V82" s="218" t="n">
        <v>0</v>
      </c>
      <c r="W82" s="218" t="n">
        <v>0</v>
      </c>
      <c r="X82" s="218" t="n">
        <v>0</v>
      </c>
      <c r="Y82" s="218" t="n">
        <v>0</v>
      </c>
      <c r="Z82" s="218" t="n">
        <v>0</v>
      </c>
      <c r="AA82" s="218" t="n">
        <v>0</v>
      </c>
      <c r="AB82" s="1092"/>
      <c r="AC82" s="1092"/>
      <c r="AD82" s="1089"/>
      <c r="II82" s="84"/>
      <c r="IJ82" s="84"/>
      <c r="AMA82" s="223"/>
      <c r="AMB82" s="223"/>
      <c r="AMC82" s="223"/>
      <c r="AMD82" s="223"/>
      <c r="AME82" s="223"/>
      <c r="AMF82" s="223"/>
      <c r="AMG82" s="223"/>
      <c r="AMH82" s="223"/>
      <c r="AMI82" s="223"/>
      <c r="AMJ82" s="223"/>
    </row>
    <row r="83" s="223" customFormat="true" ht="42.75" hidden="false" customHeight="true" outlineLevel="0" collapsed="false">
      <c r="A83" s="1094" t="s">
        <v>837</v>
      </c>
      <c r="B83" s="1094"/>
      <c r="C83" s="1094"/>
      <c r="D83" s="240" t="n">
        <f aca="false">SUM(D47:D82)</f>
        <v>4</v>
      </c>
      <c r="E83" s="240" t="n">
        <f aca="false">SUM(E47:E82)</f>
        <v>1</v>
      </c>
      <c r="F83" s="240" t="n">
        <f aca="false">SUM(F47:F82)</f>
        <v>0</v>
      </c>
      <c r="G83" s="240" t="n">
        <f aca="false">SUM(G47:G82)</f>
        <v>0</v>
      </c>
      <c r="H83" s="240" t="n">
        <f aca="false">SUM(H47:H82)</f>
        <v>1</v>
      </c>
      <c r="I83" s="240" t="n">
        <f aca="false">SUM(I47:I82)</f>
        <v>0</v>
      </c>
      <c r="J83" s="240" t="n">
        <f aca="false">SUM(J47:J82)</f>
        <v>0</v>
      </c>
      <c r="K83" s="240" t="n">
        <f aca="false">SUM(K47:K82)</f>
        <v>0</v>
      </c>
      <c r="L83" s="240" t="n">
        <f aca="false">SUM(L47:L82)</f>
        <v>0</v>
      </c>
      <c r="M83" s="240" t="n">
        <f aca="false">SUM(M47:M82)</f>
        <v>4</v>
      </c>
      <c r="N83" s="240" t="n">
        <f aca="false">SUM(N47:N82)</f>
        <v>0</v>
      </c>
      <c r="O83" s="240" t="n">
        <f aca="false">SUM(O47:O82)</f>
        <v>0</v>
      </c>
      <c r="P83" s="240" t="n">
        <f aca="false">SUM(P47:P82)</f>
        <v>0</v>
      </c>
      <c r="Q83" s="1095" t="n">
        <f aca="false">SUM(D83:P83)</f>
        <v>10</v>
      </c>
      <c r="R83" s="240" t="n">
        <f aca="false">SUM(R47:R82)</f>
        <v>0</v>
      </c>
      <c r="S83" s="240" t="n">
        <f aca="false">SUM(S47:S82)</f>
        <v>0</v>
      </c>
      <c r="T83" s="240" t="n">
        <f aca="false">SUM(T47:T82)</f>
        <v>0</v>
      </c>
      <c r="U83" s="240" t="n">
        <f aca="false">SUM(U47:U82)</f>
        <v>0</v>
      </c>
      <c r="V83" s="240" t="n">
        <f aca="false">SUM(V47:V82)</f>
        <v>0</v>
      </c>
      <c r="W83" s="240" t="n">
        <f aca="false">SUM(W47:W82)</f>
        <v>0</v>
      </c>
      <c r="X83" s="240" t="n">
        <f aca="false">SUM(X47:X82)</f>
        <v>0</v>
      </c>
      <c r="Y83" s="240" t="n">
        <f aca="false">SUM(Y47:Y82)</f>
        <v>0</v>
      </c>
      <c r="Z83" s="240" t="n">
        <f aca="false">SUM(Z47:Z82)</f>
        <v>0</v>
      </c>
      <c r="AA83" s="240" t="n">
        <f aca="false">SUM(AA47:AA82)</f>
        <v>0</v>
      </c>
      <c r="AB83" s="1096" t="s">
        <v>839</v>
      </c>
      <c r="AC83" s="1096"/>
      <c r="AD83" s="1096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30"/>
      <c r="AW83" s="230"/>
      <c r="AX83" s="230"/>
      <c r="AY83" s="230"/>
      <c r="AZ83" s="230"/>
      <c r="BA83" s="230"/>
      <c r="BB83" s="230"/>
      <c r="BC83" s="230"/>
      <c r="BD83" s="230"/>
      <c r="BE83" s="230"/>
      <c r="BF83" s="230"/>
      <c r="BG83" s="230"/>
      <c r="BH83" s="230"/>
      <c r="BI83" s="230"/>
      <c r="BJ83" s="230"/>
      <c r="BK83" s="230"/>
      <c r="BL83" s="230"/>
      <c r="BM83" s="230"/>
      <c r="BN83" s="230"/>
      <c r="BO83" s="230"/>
      <c r="BP83" s="230"/>
      <c r="BQ83" s="230"/>
      <c r="BR83" s="230"/>
      <c r="BS83" s="230"/>
      <c r="BT83" s="230"/>
      <c r="BU83" s="230"/>
      <c r="BV83" s="230"/>
      <c r="BW83" s="230"/>
      <c r="BX83" s="230"/>
      <c r="BY83" s="230"/>
      <c r="BZ83" s="230"/>
      <c r="CA83" s="230"/>
      <c r="CB83" s="230"/>
      <c r="CC83" s="230"/>
      <c r="CD83" s="230"/>
      <c r="CE83" s="230"/>
      <c r="CF83" s="230"/>
      <c r="CG83" s="230"/>
      <c r="CH83" s="230"/>
      <c r="CI83" s="230"/>
      <c r="CJ83" s="230"/>
      <c r="CK83" s="230"/>
      <c r="CL83" s="230"/>
      <c r="CM83" s="230"/>
      <c r="CN83" s="230"/>
      <c r="CO83" s="230"/>
      <c r="CP83" s="230"/>
      <c r="CQ83" s="230"/>
      <c r="CR83" s="230"/>
      <c r="CS83" s="230"/>
      <c r="CT83" s="230"/>
      <c r="CU83" s="230"/>
      <c r="CV83" s="230"/>
      <c r="CW83" s="230"/>
      <c r="CX83" s="230"/>
      <c r="CY83" s="230"/>
      <c r="CZ83" s="230"/>
      <c r="DA83" s="230"/>
      <c r="DB83" s="230"/>
      <c r="DC83" s="230"/>
      <c r="DD83" s="230"/>
      <c r="DE83" s="230"/>
      <c r="DF83" s="230"/>
      <c r="DG83" s="230"/>
      <c r="DH83" s="230"/>
      <c r="DI83" s="230"/>
      <c r="DJ83" s="230"/>
      <c r="DK83" s="230"/>
      <c r="DL83" s="230"/>
      <c r="DM83" s="230"/>
      <c r="DN83" s="230"/>
      <c r="DO83" s="230"/>
      <c r="DP83" s="230"/>
      <c r="DQ83" s="230"/>
      <c r="DR83" s="230"/>
      <c r="DS83" s="230"/>
      <c r="DT83" s="230"/>
      <c r="DU83" s="230"/>
      <c r="DV83" s="230"/>
      <c r="DW83" s="230"/>
      <c r="DX83" s="230"/>
      <c r="DY83" s="230"/>
      <c r="DZ83" s="230"/>
      <c r="EA83" s="230"/>
      <c r="EB83" s="230"/>
      <c r="EC83" s="230"/>
      <c r="ED83" s="230"/>
      <c r="EE83" s="230"/>
      <c r="EF83" s="230"/>
      <c r="EG83" s="230"/>
      <c r="EH83" s="230"/>
      <c r="EI83" s="230"/>
      <c r="EJ83" s="230"/>
      <c r="EK83" s="230"/>
      <c r="EL83" s="230"/>
      <c r="EM83" s="230"/>
      <c r="EN83" s="230"/>
      <c r="EO83" s="230"/>
      <c r="EP83" s="230"/>
      <c r="EQ83" s="230"/>
      <c r="ER83" s="230"/>
      <c r="ES83" s="230"/>
      <c r="ET83" s="230"/>
      <c r="EU83" s="230"/>
      <c r="EV83" s="230"/>
      <c r="EW83" s="230"/>
      <c r="EX83" s="230"/>
      <c r="EY83" s="230"/>
      <c r="EZ83" s="230"/>
      <c r="FA83" s="230"/>
      <c r="FB83" s="230"/>
      <c r="FC83" s="230"/>
      <c r="FD83" s="230"/>
      <c r="FE83" s="230"/>
      <c r="FF83" s="230"/>
      <c r="FG83" s="230"/>
      <c r="FH83" s="230"/>
      <c r="FI83" s="230"/>
      <c r="FJ83" s="230"/>
      <c r="FK83" s="230"/>
      <c r="FL83" s="230"/>
      <c r="FM83" s="230"/>
      <c r="FN83" s="230"/>
      <c r="FO83" s="230"/>
      <c r="FP83" s="230"/>
      <c r="FQ83" s="230"/>
      <c r="FR83" s="230"/>
      <c r="FS83" s="230"/>
      <c r="FT83" s="230"/>
      <c r="FU83" s="230"/>
      <c r="FV83" s="230"/>
      <c r="FW83" s="230"/>
      <c r="FX83" s="230"/>
      <c r="FY83" s="230"/>
      <c r="FZ83" s="230"/>
      <c r="GA83" s="230"/>
      <c r="GB83" s="230"/>
      <c r="GC83" s="230"/>
      <c r="GD83" s="230"/>
      <c r="GE83" s="230"/>
      <c r="GF83" s="230"/>
      <c r="GG83" s="230"/>
      <c r="GH83" s="230"/>
      <c r="GI83" s="230"/>
      <c r="GJ83" s="230"/>
      <c r="GK83" s="230"/>
      <c r="GL83" s="230"/>
      <c r="GM83" s="230"/>
      <c r="GN83" s="230"/>
      <c r="GO83" s="230"/>
      <c r="GP83" s="230"/>
      <c r="GQ83" s="230"/>
      <c r="GR83" s="230"/>
      <c r="GS83" s="230"/>
      <c r="GT83" s="230"/>
      <c r="GU83" s="230"/>
      <c r="GV83" s="230"/>
      <c r="GW83" s="230"/>
      <c r="GX83" s="230"/>
      <c r="GY83" s="230"/>
      <c r="GZ83" s="230"/>
      <c r="HA83" s="230"/>
      <c r="HB83" s="230"/>
      <c r="HC83" s="230"/>
      <c r="HD83" s="230"/>
      <c r="HE83" s="230"/>
      <c r="HF83" s="230"/>
      <c r="HG83" s="230"/>
      <c r="HH83" s="230"/>
      <c r="HI83" s="230"/>
      <c r="HJ83" s="230"/>
      <c r="HK83" s="230"/>
      <c r="HL83" s="230"/>
      <c r="HM83" s="230"/>
      <c r="HN83" s="230"/>
      <c r="HO83" s="230"/>
      <c r="HP83" s="230"/>
      <c r="HQ83" s="230"/>
      <c r="HR83" s="230"/>
      <c r="HS83" s="230"/>
      <c r="HT83" s="230"/>
      <c r="HU83" s="230"/>
      <c r="HV83" s="230"/>
      <c r="HW83" s="230"/>
      <c r="HX83" s="230"/>
      <c r="HY83" s="230"/>
      <c r="HZ83" s="230"/>
      <c r="IA83" s="230"/>
      <c r="IB83" s="230"/>
      <c r="IC83" s="230"/>
      <c r="ID83" s="230"/>
      <c r="IE83" s="230"/>
      <c r="IF83" s="230"/>
      <c r="IG83" s="230"/>
      <c r="IH83" s="230"/>
      <c r="II83" s="678"/>
      <c r="IJ83" s="678"/>
      <c r="ALZ83" s="238"/>
      <c r="AMA83" s="401"/>
      <c r="AMB83" s="401"/>
      <c r="AMC83" s="401"/>
      <c r="AMD83" s="401"/>
      <c r="AME83" s="401"/>
      <c r="AMF83" s="401"/>
      <c r="AMG83" s="401"/>
      <c r="AMH83" s="401"/>
      <c r="AMI83" s="401"/>
      <c r="AMJ83" s="401"/>
    </row>
    <row r="84" s="223" customFormat="true" ht="42.75" hidden="false" customHeight="true" outlineLevel="0" collapsed="false">
      <c r="A84" s="245" t="s">
        <v>840</v>
      </c>
      <c r="B84" s="245"/>
      <c r="C84" s="245"/>
      <c r="D84" s="966" t="n">
        <f aca="false">IF(D45&gt;0,D83/D45,"")</f>
        <v>1</v>
      </c>
      <c r="E84" s="966" t="n">
        <f aca="false">IF(E45&gt;0,E83/E45,"")</f>
        <v>1</v>
      </c>
      <c r="F84" s="966" t="str">
        <f aca="false">IF(F45&gt;0,F83/F45,"")</f>
        <v/>
      </c>
      <c r="G84" s="966" t="str">
        <f aca="false">IF(G45&gt;0,G83/G45,"")</f>
        <v/>
      </c>
      <c r="H84" s="966" t="n">
        <f aca="false">IF(H45&gt;0,H83/H45,"")</f>
        <v>1</v>
      </c>
      <c r="I84" s="966" t="str">
        <f aca="false">IF(I45&gt;0,I83/I45,"")</f>
        <v/>
      </c>
      <c r="J84" s="966" t="str">
        <f aca="false">IF(J45&gt;0,J83/J45,"")</f>
        <v/>
      </c>
      <c r="K84" s="966" t="str">
        <f aca="false">IF(K45&gt;0,K83/K45,"")</f>
        <v/>
      </c>
      <c r="L84" s="966" t="str">
        <f aca="false">IF(L45&gt;0,L83/L45,"")</f>
        <v/>
      </c>
      <c r="M84" s="966" t="n">
        <f aca="false">IF(M45&gt;0,M83/M45,"")</f>
        <v>1</v>
      </c>
      <c r="N84" s="966" t="str">
        <f aca="false">IF(N45&gt;0,N83/N45,"")</f>
        <v/>
      </c>
      <c r="O84" s="966" t="str">
        <f aca="false">IF(O45&gt;0,O83/O45,"")</f>
        <v/>
      </c>
      <c r="P84" s="966" t="str">
        <f aca="false">IF(P45&gt;0,P83/P45,"")</f>
        <v/>
      </c>
      <c r="Q84" s="247" t="n">
        <f aca="false">IF(Q45=0,"",Q83/Q45)</f>
        <v>1</v>
      </c>
      <c r="R84" s="248" t="str">
        <f aca="false">IF(R45&gt;0,R83/R45,"")</f>
        <v/>
      </c>
      <c r="S84" s="248" t="str">
        <f aca="false">IF(S45&gt;0,S83/S45,"")</f>
        <v/>
      </c>
      <c r="T84" s="248" t="str">
        <f aca="false">IF(T45&gt;0,T83/T45,"")</f>
        <v/>
      </c>
      <c r="U84" s="248" t="str">
        <f aca="false">IF(U45&gt;0,U83/U45,"")</f>
        <v/>
      </c>
      <c r="V84" s="248" t="str">
        <f aca="false">IF(V45&gt;0,V83/V45,"")</f>
        <v/>
      </c>
      <c r="W84" s="248" t="str">
        <f aca="false">IF(W45&gt;0,W83/W45,"")</f>
        <v/>
      </c>
      <c r="X84" s="248" t="str">
        <f aca="false">IF(X45&gt;0,X83/X45,"")</f>
        <v/>
      </c>
      <c r="Y84" s="248" t="str">
        <f aca="false">IF(Y45&gt;0,Y83/Y45,"")</f>
        <v/>
      </c>
      <c r="Z84" s="248" t="str">
        <f aca="false">IF(Z45&gt;0,Z83/Z45,"")</f>
        <v/>
      </c>
      <c r="AA84" s="248" t="str">
        <f aca="false">IF(AA45&gt;0,AA83/AA45,"")</f>
        <v/>
      </c>
      <c r="AB84" s="1097" t="n">
        <f aca="false">IF(OR(C45=0,C45=""),"",Q45/C45)</f>
        <v>0.00209117524048515</v>
      </c>
      <c r="AC84" s="1097"/>
      <c r="AD84" s="1097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0"/>
      <c r="BH84" s="230"/>
      <c r="BI84" s="230"/>
      <c r="BJ84" s="230"/>
      <c r="BK84" s="230"/>
      <c r="BL84" s="230"/>
      <c r="BM84" s="230"/>
      <c r="BN84" s="230"/>
      <c r="BO84" s="230"/>
      <c r="BP84" s="230"/>
      <c r="BQ84" s="230"/>
      <c r="BR84" s="230"/>
      <c r="BS84" s="230"/>
      <c r="BT84" s="230"/>
      <c r="BU84" s="230"/>
      <c r="BV84" s="230"/>
      <c r="BW84" s="230"/>
      <c r="BX84" s="230"/>
      <c r="BY84" s="230"/>
      <c r="BZ84" s="230"/>
      <c r="CA84" s="230"/>
      <c r="CB84" s="230"/>
      <c r="CC84" s="230"/>
      <c r="CD84" s="230"/>
      <c r="CE84" s="230"/>
      <c r="CF84" s="230"/>
      <c r="CG84" s="230"/>
      <c r="CH84" s="230"/>
      <c r="CI84" s="230"/>
      <c r="CJ84" s="230"/>
      <c r="CK84" s="230"/>
      <c r="CL84" s="230"/>
      <c r="CM84" s="230"/>
      <c r="CN84" s="230"/>
      <c r="CO84" s="230"/>
      <c r="CP84" s="230"/>
      <c r="CQ84" s="230"/>
      <c r="CR84" s="230"/>
      <c r="CS84" s="230"/>
      <c r="CT84" s="230"/>
      <c r="CU84" s="230"/>
      <c r="CV84" s="230"/>
      <c r="CW84" s="230"/>
      <c r="CX84" s="230"/>
      <c r="CY84" s="230"/>
      <c r="CZ84" s="230"/>
      <c r="DA84" s="230"/>
      <c r="DB84" s="230"/>
      <c r="DC84" s="230"/>
      <c r="DD84" s="230"/>
      <c r="DE84" s="230"/>
      <c r="DF84" s="230"/>
      <c r="DG84" s="230"/>
      <c r="DH84" s="230"/>
      <c r="DI84" s="230"/>
      <c r="DJ84" s="230"/>
      <c r="DK84" s="230"/>
      <c r="DL84" s="230"/>
      <c r="DM84" s="230"/>
      <c r="DN84" s="230"/>
      <c r="DO84" s="230"/>
      <c r="DP84" s="230"/>
      <c r="DQ84" s="230"/>
      <c r="DR84" s="230"/>
      <c r="DS84" s="230"/>
      <c r="DT84" s="230"/>
      <c r="DU84" s="230"/>
      <c r="DV84" s="230"/>
      <c r="DW84" s="230"/>
      <c r="DX84" s="230"/>
      <c r="DY84" s="230"/>
      <c r="DZ84" s="230"/>
      <c r="EA84" s="230"/>
      <c r="EB84" s="230"/>
      <c r="EC84" s="230"/>
      <c r="ED84" s="230"/>
      <c r="EE84" s="230"/>
      <c r="EF84" s="230"/>
      <c r="EG84" s="230"/>
      <c r="EH84" s="230"/>
      <c r="EI84" s="230"/>
      <c r="EJ84" s="230"/>
      <c r="EK84" s="230"/>
      <c r="EL84" s="230"/>
      <c r="EM84" s="230"/>
      <c r="EN84" s="230"/>
      <c r="EO84" s="230"/>
      <c r="EP84" s="230"/>
      <c r="EQ84" s="230"/>
      <c r="ER84" s="230"/>
      <c r="ES84" s="230"/>
      <c r="ET84" s="230"/>
      <c r="EU84" s="230"/>
      <c r="EV84" s="230"/>
      <c r="EW84" s="230"/>
      <c r="EX84" s="230"/>
      <c r="EY84" s="230"/>
      <c r="EZ84" s="230"/>
      <c r="FA84" s="230"/>
      <c r="FB84" s="230"/>
      <c r="FC84" s="230"/>
      <c r="FD84" s="230"/>
      <c r="FE84" s="230"/>
      <c r="FF84" s="230"/>
      <c r="FG84" s="230"/>
      <c r="FH84" s="230"/>
      <c r="FI84" s="230"/>
      <c r="FJ84" s="230"/>
      <c r="FK84" s="230"/>
      <c r="FL84" s="230"/>
      <c r="FM84" s="230"/>
      <c r="FN84" s="230"/>
      <c r="FO84" s="230"/>
      <c r="FP84" s="230"/>
      <c r="FQ84" s="230"/>
      <c r="FR84" s="230"/>
      <c r="FS84" s="230"/>
      <c r="FT84" s="230"/>
      <c r="FU84" s="230"/>
      <c r="FV84" s="230"/>
      <c r="FW84" s="230"/>
      <c r="FX84" s="230"/>
      <c r="FY84" s="230"/>
      <c r="FZ84" s="230"/>
      <c r="GA84" s="230"/>
      <c r="GB84" s="230"/>
      <c r="GC84" s="230"/>
      <c r="GD84" s="230"/>
      <c r="GE84" s="230"/>
      <c r="GF84" s="230"/>
      <c r="GG84" s="230"/>
      <c r="GH84" s="230"/>
      <c r="GI84" s="230"/>
      <c r="GJ84" s="230"/>
      <c r="GK84" s="230"/>
      <c r="GL84" s="230"/>
      <c r="GM84" s="230"/>
      <c r="GN84" s="230"/>
      <c r="GO84" s="230"/>
      <c r="GP84" s="230"/>
      <c r="GQ84" s="230"/>
      <c r="GR84" s="230"/>
      <c r="GS84" s="230"/>
      <c r="GT84" s="230"/>
      <c r="GU84" s="230"/>
      <c r="GV84" s="230"/>
      <c r="GW84" s="230"/>
      <c r="GX84" s="230"/>
      <c r="GY84" s="230"/>
      <c r="GZ84" s="230"/>
      <c r="HA84" s="230"/>
      <c r="HB84" s="230"/>
      <c r="HC84" s="230"/>
      <c r="HD84" s="230"/>
      <c r="HE84" s="230"/>
      <c r="HF84" s="230"/>
      <c r="HG84" s="230"/>
      <c r="HH84" s="230"/>
      <c r="HI84" s="230"/>
      <c r="HJ84" s="230"/>
      <c r="HK84" s="230"/>
      <c r="HL84" s="230"/>
      <c r="HM84" s="230"/>
      <c r="HN84" s="230"/>
      <c r="HO84" s="230"/>
      <c r="HP84" s="230"/>
      <c r="HQ84" s="230"/>
      <c r="HR84" s="230"/>
      <c r="HS84" s="230"/>
      <c r="HT84" s="230"/>
      <c r="HU84" s="230"/>
      <c r="HV84" s="230"/>
      <c r="HW84" s="230"/>
      <c r="HX84" s="230"/>
      <c r="HY84" s="230"/>
      <c r="HZ84" s="230"/>
      <c r="IA84" s="230"/>
      <c r="IB84" s="230"/>
      <c r="IC84" s="230"/>
      <c r="ID84" s="230"/>
      <c r="IE84" s="230"/>
      <c r="IF84" s="230"/>
      <c r="IG84" s="230"/>
      <c r="IH84" s="230"/>
      <c r="II84" s="678"/>
      <c r="IJ84" s="678"/>
      <c r="ALZ84" s="238"/>
      <c r="AMA84" s="0"/>
      <c r="AMB84" s="0"/>
      <c r="AMC84" s="0"/>
      <c r="AMD84" s="0"/>
      <c r="AME84" s="0"/>
      <c r="AMF84" s="0"/>
      <c r="AMG84" s="0"/>
      <c r="AMH84" s="0"/>
      <c r="AMI84" s="0"/>
      <c r="AMJ84" s="0"/>
    </row>
    <row r="85" s="401" customFormat="true" ht="33.75" hidden="false" customHeight="true" outlineLevel="0" collapsed="false">
      <c r="A85" s="1098" t="s">
        <v>841</v>
      </c>
      <c r="B85" s="1098"/>
      <c r="C85" s="1098"/>
      <c r="D85" s="252" t="n">
        <f aca="false">Q83*U4</f>
        <v>4050</v>
      </c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745"/>
      <c r="S85" s="745"/>
      <c r="T85" s="745"/>
      <c r="U85" s="745"/>
      <c r="V85" s="745"/>
      <c r="W85" s="745"/>
      <c r="X85" s="745"/>
      <c r="Y85" s="744"/>
      <c r="Z85" s="744"/>
      <c r="AA85" s="746" t="n">
        <f aca="false">SUM(R83:AA83)</f>
        <v>0</v>
      </c>
      <c r="AB85" s="1097"/>
      <c r="AC85" s="1097"/>
      <c r="AD85" s="1097"/>
      <c r="II85" s="84"/>
      <c r="IJ85" s="84"/>
      <c r="AMA85" s="0"/>
      <c r="AMB85" s="0"/>
      <c r="AMC85" s="0"/>
      <c r="AMD85" s="0"/>
      <c r="AME85" s="0"/>
      <c r="AMF85" s="0"/>
      <c r="AMG85" s="0"/>
      <c r="AMH85" s="0"/>
      <c r="AMI85" s="0"/>
      <c r="AMJ85" s="0"/>
    </row>
    <row r="86" customFormat="false" ht="12.75" hidden="false" customHeight="true" outlineLevel="0" collapsed="false"/>
    <row r="87" customFormat="false" ht="29.25" hidden="false" customHeight="true" outlineLevel="0" collapsed="false">
      <c r="A87" s="1099" t="s">
        <v>842</v>
      </c>
      <c r="B87" s="1099" t="s">
        <v>843</v>
      </c>
      <c r="C87" s="1099"/>
      <c r="D87" s="1099"/>
      <c r="E87" s="1099"/>
      <c r="F87" s="1099"/>
      <c r="G87" s="1100" t="s">
        <v>844</v>
      </c>
      <c r="H87" s="1100"/>
      <c r="I87" s="1100"/>
      <c r="J87" s="1100"/>
      <c r="K87" s="1100"/>
      <c r="L87" s="1100"/>
      <c r="M87" s="1100"/>
      <c r="N87" s="1100"/>
      <c r="O87" s="1100"/>
      <c r="P87" s="1100"/>
      <c r="Q87" s="1099" t="s">
        <v>845</v>
      </c>
      <c r="R87" s="1099"/>
      <c r="S87" s="1099"/>
      <c r="T87" s="1099"/>
      <c r="U87" s="1099"/>
      <c r="V87" s="1099"/>
      <c r="W87" s="1099"/>
      <c r="X87" s="748" t="s">
        <v>846</v>
      </c>
      <c r="Y87" s="749"/>
      <c r="Z87" s="750"/>
      <c r="AA87" s="751"/>
      <c r="AB87" s="752"/>
      <c r="AC87" s="1101" t="s">
        <v>847</v>
      </c>
      <c r="AD87" s="1101" t="s">
        <v>848</v>
      </c>
    </row>
    <row r="88" customFormat="false" ht="35.25" hidden="false" customHeight="true" outlineLevel="0" collapsed="false">
      <c r="A88" s="263" t="n">
        <v>1</v>
      </c>
      <c r="B88" s="1102"/>
      <c r="C88" s="1102"/>
      <c r="D88" s="1102"/>
      <c r="E88" s="1102"/>
      <c r="F88" s="1102"/>
      <c r="G88" s="1103" t="s">
        <v>849</v>
      </c>
      <c r="H88" s="1103"/>
      <c r="I88" s="1103"/>
      <c r="J88" s="1103"/>
      <c r="K88" s="1103"/>
      <c r="L88" s="1103"/>
      <c r="M88" s="1103"/>
      <c r="N88" s="1104"/>
      <c r="O88" s="1104"/>
      <c r="P88" s="1104"/>
      <c r="Q88" s="1105"/>
      <c r="R88" s="1105"/>
      <c r="S88" s="1105"/>
      <c r="T88" s="1105"/>
      <c r="U88" s="1105"/>
      <c r="V88" s="1105"/>
      <c r="W88" s="1105"/>
      <c r="X88" s="757"/>
      <c r="AA88" s="758"/>
      <c r="AB88" s="759"/>
      <c r="AC88" s="1106" t="str">
        <f aca="false">'Colg1 '!E34</f>
        <v>Auxiliar de Zona DEN</v>
      </c>
      <c r="AD88" s="1107" t="str">
        <f aca="false">'Colg1 '!F34</f>
        <v>-</v>
      </c>
    </row>
    <row r="89" customFormat="false" ht="35.25" hidden="false" customHeight="true" outlineLevel="0" collapsed="false">
      <c r="A89" s="1108" t="n">
        <v>2</v>
      </c>
      <c r="B89" s="1109"/>
      <c r="C89" s="1109"/>
      <c r="D89" s="1109"/>
      <c r="E89" s="1109"/>
      <c r="F89" s="1109"/>
      <c r="G89" s="1103"/>
      <c r="H89" s="1103"/>
      <c r="I89" s="1103"/>
      <c r="J89" s="1103"/>
      <c r="K89" s="1103"/>
      <c r="L89" s="1103"/>
      <c r="M89" s="1103"/>
      <c r="N89" s="1104"/>
      <c r="O89" s="1104"/>
      <c r="P89" s="1104"/>
      <c r="Q89" s="1105"/>
      <c r="R89" s="1105"/>
      <c r="S89" s="1105"/>
      <c r="T89" s="1105"/>
      <c r="U89" s="1105"/>
      <c r="V89" s="1105"/>
      <c r="W89" s="1105"/>
      <c r="X89" s="298"/>
      <c r="AA89" s="299"/>
      <c r="AB89" s="300"/>
      <c r="AC89" s="1110" t="str">
        <f aca="false">'Colg1 '!E35</f>
        <v>Supervisor Ropa</v>
      </c>
      <c r="AD89" s="1111" t="str">
        <f aca="false">'Colg1 '!F35</f>
        <v>-</v>
      </c>
    </row>
    <row r="90" s="401" customFormat="true" ht="35.25" hidden="false" customHeight="true" outlineLevel="0" collapsed="false">
      <c r="A90" s="263" t="n">
        <v>3</v>
      </c>
      <c r="B90" s="1102"/>
      <c r="C90" s="1102"/>
      <c r="D90" s="1102"/>
      <c r="E90" s="1102"/>
      <c r="F90" s="1102"/>
      <c r="G90" s="1103"/>
      <c r="H90" s="1103"/>
      <c r="I90" s="1103"/>
      <c r="J90" s="1103"/>
      <c r="K90" s="1103"/>
      <c r="L90" s="1103"/>
      <c r="M90" s="1103"/>
      <c r="N90" s="1104"/>
      <c r="O90" s="1104"/>
      <c r="P90" s="1104"/>
      <c r="Q90" s="1105"/>
      <c r="R90" s="1105"/>
      <c r="S90" s="1105"/>
      <c r="T90" s="1105"/>
      <c r="U90" s="1105"/>
      <c r="V90" s="1105"/>
      <c r="W90" s="1105"/>
      <c r="X90" s="758"/>
      <c r="Y90" s="187"/>
      <c r="Z90" s="187"/>
      <c r="AA90" s="758"/>
      <c r="AB90" s="759"/>
      <c r="AC90" s="1106" t="str">
        <f aca="false">'Colg1 '!E36</f>
        <v>Imagen</v>
      </c>
      <c r="AD90" s="1107" t="str">
        <f aca="false">'Colg1 '!F36</f>
        <v>-</v>
      </c>
      <c r="AE90" s="187"/>
      <c r="AF90" s="187"/>
      <c r="AG90" s="187"/>
      <c r="AH90" s="187"/>
      <c r="AI90" s="187"/>
      <c r="AJ90" s="187"/>
      <c r="AK90" s="187"/>
      <c r="AL90" s="187"/>
      <c r="AM90" s="187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7"/>
      <c r="BA90" s="187"/>
      <c r="BB90" s="187"/>
      <c r="BC90" s="187"/>
      <c r="BD90" s="187"/>
      <c r="BE90" s="187"/>
      <c r="BF90" s="187"/>
      <c r="BG90" s="187"/>
      <c r="BH90" s="187"/>
      <c r="BI90" s="187"/>
      <c r="BJ90" s="187"/>
      <c r="BK90" s="187"/>
      <c r="BL90" s="187"/>
      <c r="BM90" s="187"/>
      <c r="BN90" s="187"/>
      <c r="BO90" s="187"/>
      <c r="BP90" s="187"/>
      <c r="BQ90" s="187"/>
      <c r="BR90" s="187"/>
      <c r="BS90" s="187"/>
      <c r="BT90" s="187"/>
      <c r="BU90" s="187"/>
      <c r="BV90" s="187"/>
      <c r="BW90" s="187"/>
      <c r="BX90" s="187"/>
      <c r="BY90" s="187"/>
      <c r="BZ90" s="187"/>
      <c r="CA90" s="187"/>
      <c r="CB90" s="187"/>
      <c r="CC90" s="187"/>
      <c r="CD90" s="187"/>
      <c r="CE90" s="187"/>
      <c r="CF90" s="187"/>
      <c r="CG90" s="187"/>
      <c r="CH90" s="187"/>
      <c r="CI90" s="187"/>
      <c r="CJ90" s="187"/>
      <c r="CK90" s="187"/>
      <c r="CL90" s="187"/>
      <c r="CM90" s="187"/>
      <c r="CN90" s="187"/>
      <c r="CO90" s="187"/>
      <c r="CP90" s="187"/>
      <c r="CQ90" s="187"/>
      <c r="CR90" s="187"/>
      <c r="CS90" s="187"/>
      <c r="CT90" s="187"/>
      <c r="CU90" s="187"/>
      <c r="CV90" s="187"/>
      <c r="CW90" s="187"/>
      <c r="CX90" s="187"/>
      <c r="CY90" s="187"/>
      <c r="CZ90" s="187"/>
      <c r="DA90" s="187"/>
      <c r="DB90" s="187"/>
      <c r="DC90" s="187"/>
      <c r="DD90" s="187"/>
      <c r="DE90" s="187"/>
      <c r="DF90" s="187"/>
      <c r="DG90" s="187"/>
      <c r="DH90" s="187"/>
      <c r="DI90" s="187"/>
      <c r="DJ90" s="187"/>
      <c r="DK90" s="187"/>
      <c r="DL90" s="187"/>
      <c r="DM90" s="187"/>
      <c r="DN90" s="187"/>
      <c r="DO90" s="187"/>
      <c r="DP90" s="187"/>
      <c r="DQ90" s="187"/>
      <c r="DR90" s="187"/>
      <c r="DS90" s="187"/>
      <c r="DT90" s="187"/>
      <c r="DU90" s="187"/>
      <c r="DV90" s="187"/>
      <c r="DW90" s="187"/>
      <c r="DX90" s="187"/>
      <c r="DY90" s="187"/>
      <c r="DZ90" s="187"/>
      <c r="EA90" s="187"/>
      <c r="EB90" s="187"/>
      <c r="EC90" s="187"/>
      <c r="ED90" s="187"/>
      <c r="EE90" s="187"/>
      <c r="EF90" s="187"/>
      <c r="EG90" s="187"/>
      <c r="EH90" s="187"/>
      <c r="EI90" s="187"/>
      <c r="EJ90" s="187"/>
      <c r="EK90" s="187"/>
      <c r="EL90" s="187"/>
      <c r="EM90" s="187"/>
      <c r="EN90" s="187"/>
      <c r="EO90" s="187"/>
      <c r="EP90" s="187"/>
      <c r="EQ90" s="187"/>
      <c r="ER90" s="187"/>
      <c r="ES90" s="187"/>
      <c r="ET90" s="187"/>
      <c r="EU90" s="187"/>
      <c r="EV90" s="187"/>
      <c r="EW90" s="187"/>
      <c r="EX90" s="187"/>
      <c r="EY90" s="187"/>
      <c r="EZ90" s="187"/>
      <c r="FA90" s="187"/>
      <c r="FB90" s="187"/>
      <c r="FC90" s="187"/>
      <c r="FD90" s="187"/>
      <c r="FE90" s="187"/>
      <c r="FF90" s="187"/>
      <c r="FG90" s="187"/>
      <c r="FH90" s="187"/>
      <c r="FI90" s="187"/>
      <c r="FJ90" s="187"/>
      <c r="FK90" s="187"/>
      <c r="FL90" s="187"/>
      <c r="FM90" s="187"/>
      <c r="FN90" s="187"/>
      <c r="FO90" s="187"/>
      <c r="FP90" s="187"/>
      <c r="FQ90" s="187"/>
      <c r="FR90" s="187"/>
      <c r="FS90" s="187"/>
      <c r="FT90" s="187"/>
      <c r="FU90" s="187"/>
      <c r="FV90" s="187"/>
      <c r="FW90" s="187"/>
      <c r="FX90" s="187"/>
      <c r="FY90" s="187"/>
      <c r="FZ90" s="187"/>
      <c r="GA90" s="187"/>
      <c r="GB90" s="187"/>
      <c r="GC90" s="187"/>
      <c r="GD90" s="187"/>
      <c r="GE90" s="187"/>
      <c r="GF90" s="187"/>
      <c r="GG90" s="187"/>
      <c r="GH90" s="187"/>
      <c r="GI90" s="187"/>
      <c r="GJ90" s="187"/>
      <c r="GK90" s="187"/>
      <c r="GL90" s="187"/>
      <c r="GM90" s="187"/>
      <c r="GN90" s="187"/>
      <c r="GO90" s="187"/>
      <c r="GP90" s="187"/>
      <c r="GQ90" s="187"/>
      <c r="GR90" s="187"/>
      <c r="GS90" s="187"/>
      <c r="GT90" s="187"/>
      <c r="GU90" s="187"/>
      <c r="GV90" s="187"/>
      <c r="GW90" s="187"/>
      <c r="GX90" s="187"/>
      <c r="GY90" s="187"/>
      <c r="GZ90" s="187"/>
      <c r="HA90" s="187"/>
      <c r="HB90" s="187"/>
      <c r="HC90" s="187"/>
      <c r="HD90" s="187"/>
      <c r="HE90" s="187"/>
      <c r="HF90" s="187"/>
      <c r="HG90" s="187"/>
      <c r="HH90" s="187"/>
      <c r="HI90" s="187"/>
      <c r="HJ90" s="187"/>
      <c r="HK90" s="187"/>
      <c r="HL90" s="187"/>
      <c r="HM90" s="187"/>
      <c r="HN90" s="187"/>
      <c r="HO90" s="187"/>
      <c r="HP90" s="187"/>
      <c r="HQ90" s="187"/>
      <c r="HR90" s="187"/>
      <c r="HS90" s="187"/>
      <c r="HT90" s="187"/>
      <c r="HU90" s="187"/>
      <c r="HV90" s="187"/>
      <c r="HW90" s="187"/>
      <c r="HX90" s="187"/>
      <c r="HY90" s="187"/>
      <c r="HZ90" s="187"/>
      <c r="IA90" s="187"/>
      <c r="IB90" s="187"/>
      <c r="IC90" s="187"/>
      <c r="ID90" s="187"/>
      <c r="IE90" s="187"/>
      <c r="IF90" s="187"/>
      <c r="IG90" s="187"/>
      <c r="IH90" s="187"/>
    </row>
    <row r="91" customFormat="false" ht="35.25" hidden="false" customHeight="true" outlineLevel="0" collapsed="false">
      <c r="A91" s="1108" t="n">
        <v>4</v>
      </c>
      <c r="B91" s="1109"/>
      <c r="C91" s="1109"/>
      <c r="D91" s="1109"/>
      <c r="E91" s="1109"/>
      <c r="F91" s="1109"/>
      <c r="G91" s="1103"/>
      <c r="H91" s="1103"/>
      <c r="I91" s="1103"/>
      <c r="J91" s="1103"/>
      <c r="K91" s="1103"/>
      <c r="L91" s="1103"/>
      <c r="M91" s="1103"/>
      <c r="N91" s="1104"/>
      <c r="O91" s="1104"/>
      <c r="P91" s="1104"/>
      <c r="Q91" s="1105"/>
      <c r="R91" s="1105"/>
      <c r="S91" s="1105"/>
      <c r="T91" s="1105"/>
      <c r="U91" s="1105"/>
      <c r="V91" s="1105"/>
      <c r="W91" s="1105"/>
      <c r="X91" s="758"/>
      <c r="AA91" s="758"/>
      <c r="AB91" s="759"/>
      <c r="AC91" s="1110" t="str">
        <f aca="false">'Colg1 '!E37</f>
        <v>Recibo</v>
      </c>
      <c r="AD91" s="1111" t="str">
        <f aca="false">'Colg1 '!F37</f>
        <v>-</v>
      </c>
    </row>
    <row r="92" s="401" customFormat="true" ht="35.25" hidden="false" customHeight="true" outlineLevel="0" collapsed="false">
      <c r="A92" s="263" t="n">
        <v>5</v>
      </c>
      <c r="B92" s="1102"/>
      <c r="C92" s="1102"/>
      <c r="D92" s="1102"/>
      <c r="E92" s="1102"/>
      <c r="F92" s="1102"/>
      <c r="G92" s="1103"/>
      <c r="H92" s="1103"/>
      <c r="I92" s="1103"/>
      <c r="J92" s="1103"/>
      <c r="K92" s="1103"/>
      <c r="L92" s="1103"/>
      <c r="M92" s="1103"/>
      <c r="N92" s="1104"/>
      <c r="O92" s="1104"/>
      <c r="P92" s="1104"/>
      <c r="Q92" s="1105"/>
      <c r="R92" s="1105"/>
      <c r="S92" s="1105"/>
      <c r="T92" s="1105"/>
      <c r="U92" s="1105"/>
      <c r="V92" s="1105"/>
      <c r="W92" s="1105"/>
      <c r="X92" s="748" t="s">
        <v>851</v>
      </c>
      <c r="Y92" s="749"/>
      <c r="Z92" s="762"/>
      <c r="AA92" s="751"/>
      <c r="AB92" s="752"/>
      <c r="AC92" s="271" t="str">
        <f aca="false">'Colg1 '!E38</f>
        <v>Indicadores</v>
      </c>
      <c r="AD92" s="1107" t="str">
        <f aca="false">'Colg1 '!F38</f>
        <v>-</v>
      </c>
      <c r="AMA92" s="0"/>
      <c r="AMB92" s="0"/>
      <c r="AMC92" s="0"/>
      <c r="AMD92" s="0"/>
      <c r="AME92" s="0"/>
      <c r="AMF92" s="0"/>
      <c r="AMG92" s="0"/>
      <c r="AMH92" s="0"/>
      <c r="AMI92" s="0"/>
      <c r="AMJ92" s="0"/>
    </row>
    <row r="93" customFormat="false" ht="35.25" hidden="false" customHeight="true" outlineLevel="0" collapsed="false">
      <c r="A93" s="1108" t="n">
        <v>6</v>
      </c>
      <c r="B93" s="1109"/>
      <c r="C93" s="1109"/>
      <c r="D93" s="1109"/>
      <c r="E93" s="1109"/>
      <c r="F93" s="1109"/>
      <c r="G93" s="1112" t="s">
        <v>953</v>
      </c>
      <c r="H93" s="1112"/>
      <c r="I93" s="1112"/>
      <c r="J93" s="1112"/>
      <c r="K93" s="1112"/>
      <c r="L93" s="1112"/>
      <c r="M93" s="1112"/>
      <c r="N93" s="1112"/>
      <c r="O93" s="1112"/>
      <c r="P93" s="1112"/>
      <c r="Q93" s="1113"/>
      <c r="R93" s="1113"/>
      <c r="S93" s="1113"/>
      <c r="T93" s="1113"/>
      <c r="U93" s="1113"/>
      <c r="V93" s="1113"/>
      <c r="W93" s="1113"/>
      <c r="X93" s="757"/>
      <c r="AA93" s="758"/>
      <c r="AB93" s="759"/>
      <c r="AC93" s="1114" t="s">
        <v>853</v>
      </c>
      <c r="AD93" s="289" t="str">
        <f aca="false">IF(COUNT(AD88:AD92)&gt;0,AVERAGE(AD88:AD92),"-")</f>
        <v>-</v>
      </c>
    </row>
    <row r="94" customFormat="false" ht="35.25" hidden="false" customHeight="true" outlineLevel="0" collapsed="false">
      <c r="A94" s="263" t="n">
        <v>7</v>
      </c>
      <c r="B94" s="1102"/>
      <c r="C94" s="1102"/>
      <c r="D94" s="1102"/>
      <c r="E94" s="1102"/>
      <c r="F94" s="1102"/>
      <c r="G94" s="1112"/>
      <c r="H94" s="1112"/>
      <c r="I94" s="1112"/>
      <c r="J94" s="1112"/>
      <c r="K94" s="1112"/>
      <c r="L94" s="1112"/>
      <c r="M94" s="1112"/>
      <c r="N94" s="1112"/>
      <c r="O94" s="1112"/>
      <c r="P94" s="1112"/>
      <c r="Q94" s="1113"/>
      <c r="R94" s="1113"/>
      <c r="S94" s="1113"/>
      <c r="T94" s="1113"/>
      <c r="U94" s="1113"/>
      <c r="V94" s="1113"/>
      <c r="W94" s="1113"/>
      <c r="X94" s="298"/>
      <c r="AA94" s="299"/>
      <c r="AB94" s="300"/>
    </row>
    <row r="95" customFormat="false" ht="35.25" hidden="false" customHeight="true" outlineLevel="0" collapsed="false">
      <c r="A95" s="1108" t="n">
        <v>8</v>
      </c>
      <c r="B95" s="1109"/>
      <c r="C95" s="1109"/>
      <c r="D95" s="1109"/>
      <c r="E95" s="1109"/>
      <c r="F95" s="1109"/>
      <c r="G95" s="1112"/>
      <c r="H95" s="1112"/>
      <c r="I95" s="1112"/>
      <c r="J95" s="1112"/>
      <c r="K95" s="1112"/>
      <c r="L95" s="1112"/>
      <c r="M95" s="1112"/>
      <c r="N95" s="1112"/>
      <c r="O95" s="1112"/>
      <c r="P95" s="1112"/>
      <c r="Q95" s="1113"/>
      <c r="R95" s="1113"/>
      <c r="S95" s="1113"/>
      <c r="T95" s="1113"/>
      <c r="U95" s="1113"/>
      <c r="V95" s="1113"/>
      <c r="W95" s="1113"/>
      <c r="X95" s="298"/>
      <c r="AA95" s="299"/>
      <c r="AB95" s="300"/>
    </row>
    <row r="96" customFormat="false" ht="35.25" hidden="false" customHeight="true" outlineLevel="0" collapsed="false">
      <c r="A96" s="263" t="n">
        <v>9</v>
      </c>
      <c r="B96" s="1102"/>
      <c r="C96" s="1102"/>
      <c r="D96" s="1102"/>
      <c r="E96" s="1102"/>
      <c r="F96" s="1102"/>
      <c r="G96" s="1112"/>
      <c r="H96" s="1112"/>
      <c r="I96" s="1112"/>
      <c r="J96" s="1112"/>
      <c r="K96" s="1112"/>
      <c r="L96" s="1112"/>
      <c r="M96" s="1112"/>
      <c r="N96" s="1112"/>
      <c r="O96" s="1112"/>
      <c r="P96" s="1112"/>
      <c r="Q96" s="1113"/>
      <c r="R96" s="1113"/>
      <c r="S96" s="1113"/>
      <c r="T96" s="1113"/>
      <c r="U96" s="1113"/>
      <c r="V96" s="1113"/>
      <c r="W96" s="1113"/>
      <c r="X96" s="303"/>
      <c r="Y96" s="304"/>
      <c r="Z96" s="402"/>
      <c r="AA96" s="305"/>
      <c r="AB96" s="306"/>
    </row>
    <row r="97" customFormat="false" ht="13.5" hidden="false" customHeight="true" outlineLevel="0" collapsed="false">
      <c r="G97" s="1115"/>
      <c r="H97" s="1115"/>
      <c r="I97" s="1115"/>
      <c r="J97" s="1115"/>
      <c r="K97" s="1115"/>
      <c r="L97" s="1115"/>
      <c r="M97" s="1115"/>
      <c r="N97" s="1115"/>
      <c r="O97" s="1115"/>
      <c r="P97" s="1115"/>
      <c r="Q97" s="1116"/>
      <c r="R97" s="1116"/>
      <c r="S97" s="1116"/>
      <c r="T97" s="1116"/>
      <c r="U97" s="1116"/>
      <c r="V97" s="1116"/>
      <c r="W97" s="1116"/>
      <c r="X97" s="748" t="s">
        <v>854</v>
      </c>
      <c r="Y97" s="749"/>
      <c r="Z97" s="750"/>
      <c r="AA97" s="751"/>
      <c r="AB97" s="752"/>
    </row>
    <row r="98" customFormat="false" ht="13.5" hidden="false" customHeight="true" outlineLevel="0" collapsed="false">
      <c r="A98" s="237"/>
      <c r="B98" s="771"/>
      <c r="C98" s="771"/>
      <c r="D98" s="771"/>
      <c r="E98" s="771"/>
      <c r="F98" s="771"/>
      <c r="G98" s="1115"/>
      <c r="H98" s="1115"/>
      <c r="I98" s="1115"/>
      <c r="J98" s="1115"/>
      <c r="K98" s="1115"/>
      <c r="L98" s="1115"/>
      <c r="M98" s="1115"/>
      <c r="N98" s="1115"/>
      <c r="O98" s="1115"/>
      <c r="P98" s="1115"/>
      <c r="Q98" s="771"/>
      <c r="R98" s="771"/>
      <c r="S98" s="771"/>
      <c r="T98" s="771"/>
      <c r="U98" s="771"/>
      <c r="V98" s="771"/>
      <c r="W98" s="771"/>
      <c r="X98" s="757"/>
      <c r="AA98" s="758"/>
      <c r="AB98" s="759"/>
    </row>
    <row r="99" customFormat="false" ht="13.5" hidden="false" customHeight="true" outlineLevel="0" collapsed="false">
      <c r="A99" s="237"/>
      <c r="B99" s="1116"/>
      <c r="C99" s="1116"/>
      <c r="D99" s="1116"/>
      <c r="E99" s="1116"/>
      <c r="F99" s="1116"/>
      <c r="G99" s="769"/>
      <c r="H99" s="769"/>
      <c r="I99" s="769"/>
      <c r="J99" s="769"/>
      <c r="K99" s="769"/>
      <c r="L99" s="769"/>
      <c r="M99" s="1115"/>
      <c r="N99" s="1115"/>
      <c r="O99" s="1115"/>
      <c r="P99" s="1115"/>
      <c r="Q99" s="1116"/>
      <c r="R99" s="1116"/>
      <c r="S99" s="1116"/>
      <c r="T99" s="1116"/>
      <c r="U99" s="1116"/>
      <c r="V99" s="1116"/>
      <c r="W99" s="1116"/>
      <c r="X99" s="298"/>
      <c r="AA99" s="299"/>
      <c r="AB99" s="300"/>
    </row>
    <row r="100" customFormat="false" ht="13.5" hidden="false" customHeight="true" outlineLevel="0" collapsed="false">
      <c r="A100" s="237"/>
      <c r="B100" s="771"/>
      <c r="C100" s="771"/>
      <c r="D100" s="771"/>
      <c r="E100" s="771"/>
      <c r="F100" s="771"/>
      <c r="G100" s="769"/>
      <c r="H100" s="769"/>
      <c r="I100" s="769"/>
      <c r="J100" s="769"/>
      <c r="K100" s="769"/>
      <c r="L100" s="769"/>
      <c r="M100" s="1115"/>
      <c r="N100" s="1115"/>
      <c r="O100" s="1115"/>
      <c r="P100" s="1115"/>
      <c r="Q100" s="771"/>
      <c r="R100" s="771"/>
      <c r="S100" s="771"/>
      <c r="T100" s="771"/>
      <c r="U100" s="771"/>
      <c r="V100" s="771"/>
      <c r="W100" s="771"/>
      <c r="X100" s="303"/>
      <c r="Y100" s="304"/>
      <c r="Z100" s="402"/>
      <c r="AA100" s="305"/>
      <c r="AB100" s="306"/>
    </row>
    <row r="101" customFormat="false" ht="13.5" hidden="false" customHeight="true" outlineLevel="0" collapsed="false">
      <c r="A101" s="237"/>
      <c r="B101" s="1116"/>
      <c r="C101" s="1116"/>
      <c r="D101" s="1116"/>
      <c r="E101" s="1116"/>
      <c r="F101" s="1116"/>
      <c r="G101" s="769"/>
      <c r="H101" s="769"/>
      <c r="I101" s="769"/>
      <c r="J101" s="769"/>
      <c r="K101" s="769"/>
      <c r="L101" s="769"/>
      <c r="M101" s="1115"/>
      <c r="N101" s="1115"/>
      <c r="O101" s="1115"/>
      <c r="P101" s="1115"/>
      <c r="Q101" s="1116"/>
      <c r="R101" s="1116"/>
      <c r="S101" s="1116"/>
      <c r="T101" s="1116"/>
      <c r="U101" s="1116"/>
      <c r="V101" s="1116"/>
      <c r="W101" s="1116"/>
      <c r="X101" s="748" t="s">
        <v>855</v>
      </c>
      <c r="Y101" s="749"/>
      <c r="Z101" s="750"/>
      <c r="AA101" s="751"/>
      <c r="AB101" s="752"/>
    </row>
    <row r="102" customFormat="false" ht="13.5" hidden="false" customHeight="true" outlineLevel="0" collapsed="false">
      <c r="A102" s="237"/>
      <c r="B102" s="771"/>
      <c r="C102" s="771"/>
      <c r="D102" s="771"/>
      <c r="E102" s="771"/>
      <c r="F102" s="771"/>
      <c r="G102" s="769"/>
      <c r="H102" s="769"/>
      <c r="I102" s="769"/>
      <c r="J102" s="769"/>
      <c r="K102" s="769"/>
      <c r="L102" s="769"/>
      <c r="M102" s="1115"/>
      <c r="N102" s="1115"/>
      <c r="O102" s="1115"/>
      <c r="P102" s="1115"/>
      <c r="Q102" s="771"/>
      <c r="R102" s="771"/>
      <c r="S102" s="771"/>
      <c r="T102" s="771"/>
      <c r="U102" s="771"/>
      <c r="V102" s="771"/>
      <c r="W102" s="771"/>
      <c r="X102" s="757"/>
      <c r="AA102" s="758"/>
      <c r="AB102" s="759"/>
    </row>
    <row r="103" customFormat="false" ht="15.75" hidden="false" customHeight="false" outlineLevel="0" collapsed="false">
      <c r="A103" s="710"/>
      <c r="B103" s="710"/>
      <c r="C103" s="710"/>
      <c r="D103" s="710"/>
      <c r="E103" s="710"/>
      <c r="F103" s="710"/>
      <c r="G103" s="710"/>
      <c r="H103" s="710"/>
      <c r="I103" s="710"/>
      <c r="J103" s="710"/>
      <c r="K103" s="710"/>
      <c r="L103" s="773"/>
      <c r="M103" s="773"/>
      <c r="N103" s="773"/>
      <c r="O103" s="773"/>
      <c r="P103" s="773"/>
      <c r="Q103" s="773"/>
      <c r="R103" s="714"/>
      <c r="S103" s="714"/>
      <c r="T103" s="714"/>
      <c r="U103" s="773"/>
      <c r="V103" s="773"/>
      <c r="W103" s="773"/>
      <c r="X103" s="298"/>
      <c r="AA103" s="299"/>
      <c r="AB103" s="300"/>
    </row>
    <row r="104" s="774" customFormat="true" ht="18.75" hidden="false" customHeight="false" outlineLevel="0" collapsed="false">
      <c r="A104" s="773"/>
      <c r="B104" s="773"/>
      <c r="C104" s="773"/>
      <c r="D104" s="773"/>
      <c r="E104" s="773"/>
      <c r="F104" s="773"/>
      <c r="G104" s="773"/>
      <c r="H104" s="773"/>
      <c r="I104" s="773"/>
      <c r="J104" s="773"/>
      <c r="K104" s="773"/>
      <c r="L104" s="773"/>
      <c r="M104" s="773"/>
      <c r="N104" s="773"/>
      <c r="O104" s="773"/>
      <c r="P104" s="773"/>
      <c r="Q104" s="773"/>
      <c r="R104" s="714"/>
      <c r="S104" s="714"/>
      <c r="T104" s="714"/>
      <c r="U104" s="773"/>
      <c r="V104" s="773"/>
      <c r="W104" s="773"/>
      <c r="X104" s="303"/>
      <c r="Y104" s="304"/>
      <c r="Z104" s="402"/>
      <c r="AA104" s="305"/>
      <c r="AB104" s="306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187"/>
      <c r="AM104" s="187"/>
      <c r="AN104" s="187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87"/>
      <c r="AZ104" s="187"/>
      <c r="BA104" s="187"/>
      <c r="BB104" s="187"/>
      <c r="BC104" s="187"/>
      <c r="BD104" s="187"/>
      <c r="BE104" s="187"/>
      <c r="BF104" s="187"/>
      <c r="BG104" s="187"/>
      <c r="BH104" s="187"/>
      <c r="BI104" s="187"/>
      <c r="BJ104" s="187"/>
      <c r="BK104" s="187"/>
      <c r="BL104" s="187"/>
      <c r="BM104" s="187"/>
      <c r="BN104" s="187"/>
      <c r="BO104" s="187"/>
      <c r="BP104" s="187"/>
      <c r="BQ104" s="187"/>
      <c r="BR104" s="187"/>
      <c r="BS104" s="187"/>
      <c r="BT104" s="187"/>
      <c r="BU104" s="187"/>
      <c r="BV104" s="187"/>
      <c r="BW104" s="187"/>
      <c r="BX104" s="187"/>
      <c r="BY104" s="187"/>
      <c r="BZ104" s="187"/>
      <c r="CA104" s="187"/>
      <c r="CB104" s="187"/>
      <c r="CC104" s="187"/>
      <c r="CD104" s="187"/>
      <c r="CE104" s="187"/>
      <c r="CF104" s="187"/>
      <c r="CG104" s="187"/>
      <c r="CH104" s="187"/>
      <c r="CI104" s="187"/>
      <c r="CJ104" s="187"/>
      <c r="CK104" s="187"/>
      <c r="CL104" s="187"/>
      <c r="CM104" s="187"/>
      <c r="CN104" s="187"/>
      <c r="CO104" s="187"/>
      <c r="CP104" s="187"/>
      <c r="CQ104" s="187"/>
      <c r="CR104" s="187"/>
      <c r="CS104" s="187"/>
      <c r="CT104" s="187"/>
      <c r="CU104" s="187"/>
      <c r="CV104" s="187"/>
      <c r="CW104" s="187"/>
      <c r="CX104" s="187"/>
      <c r="CY104" s="187"/>
      <c r="CZ104" s="187"/>
      <c r="DA104" s="187"/>
      <c r="DB104" s="187"/>
      <c r="DC104" s="187"/>
      <c r="DD104" s="187"/>
      <c r="DE104" s="187"/>
      <c r="DF104" s="187"/>
      <c r="DG104" s="187"/>
      <c r="DH104" s="187"/>
      <c r="DI104" s="187"/>
      <c r="DJ104" s="187"/>
      <c r="DK104" s="187"/>
      <c r="DL104" s="187"/>
      <c r="DM104" s="187"/>
      <c r="DN104" s="187"/>
      <c r="DO104" s="187"/>
      <c r="DP104" s="187"/>
      <c r="DQ104" s="187"/>
      <c r="DR104" s="187"/>
      <c r="DS104" s="187"/>
      <c r="DT104" s="187"/>
      <c r="DU104" s="187"/>
      <c r="DV104" s="187"/>
      <c r="DW104" s="187"/>
      <c r="DX104" s="187"/>
      <c r="DY104" s="187"/>
      <c r="DZ104" s="187"/>
      <c r="EA104" s="187"/>
      <c r="EB104" s="187"/>
      <c r="EC104" s="187"/>
      <c r="ED104" s="187"/>
      <c r="EE104" s="187"/>
      <c r="EF104" s="187"/>
      <c r="EG104" s="187"/>
      <c r="EH104" s="187"/>
      <c r="EI104" s="187"/>
      <c r="EJ104" s="187"/>
      <c r="EK104" s="187"/>
      <c r="EL104" s="187"/>
      <c r="EM104" s="187"/>
      <c r="EN104" s="187"/>
      <c r="EO104" s="187"/>
      <c r="EP104" s="187"/>
      <c r="EQ104" s="187"/>
      <c r="ER104" s="187"/>
      <c r="ES104" s="187"/>
      <c r="ET104" s="187"/>
      <c r="EU104" s="187"/>
      <c r="EV104" s="187"/>
      <c r="EW104" s="187"/>
      <c r="EX104" s="187"/>
      <c r="EY104" s="187"/>
      <c r="EZ104" s="187"/>
      <c r="FA104" s="187"/>
      <c r="FB104" s="187"/>
      <c r="FC104" s="187"/>
      <c r="FD104" s="187"/>
      <c r="FE104" s="187"/>
      <c r="FF104" s="187"/>
      <c r="FG104" s="187"/>
      <c r="FH104" s="187"/>
      <c r="FI104" s="187"/>
      <c r="FJ104" s="187"/>
      <c r="FK104" s="187"/>
      <c r="FL104" s="187"/>
      <c r="FM104" s="187"/>
      <c r="FN104" s="187"/>
      <c r="FO104" s="187"/>
      <c r="FP104" s="187"/>
      <c r="FQ104" s="187"/>
      <c r="FR104" s="187"/>
      <c r="FS104" s="187"/>
      <c r="FT104" s="187"/>
      <c r="FU104" s="187"/>
      <c r="FV104" s="187"/>
      <c r="FW104" s="187"/>
      <c r="FX104" s="187"/>
      <c r="FY104" s="187"/>
      <c r="FZ104" s="187"/>
      <c r="GA104" s="187"/>
      <c r="GB104" s="187"/>
      <c r="GC104" s="187"/>
      <c r="GD104" s="187"/>
      <c r="GE104" s="187"/>
      <c r="GF104" s="187"/>
      <c r="GG104" s="187"/>
      <c r="GH104" s="187"/>
      <c r="GI104" s="187"/>
      <c r="GJ104" s="187"/>
      <c r="GK104" s="187"/>
      <c r="GL104" s="187"/>
      <c r="GM104" s="187"/>
      <c r="GN104" s="187"/>
      <c r="GO104" s="187"/>
      <c r="GP104" s="187"/>
      <c r="GQ104" s="187"/>
      <c r="GR104" s="187"/>
      <c r="GS104" s="187"/>
      <c r="GT104" s="187"/>
      <c r="GU104" s="187"/>
      <c r="GV104" s="187"/>
      <c r="GW104" s="187"/>
      <c r="GX104" s="187"/>
      <c r="GY104" s="187"/>
      <c r="GZ104" s="187"/>
      <c r="HA104" s="187"/>
      <c r="HB104" s="187"/>
      <c r="HC104" s="187"/>
      <c r="HD104" s="187"/>
      <c r="HE104" s="187"/>
      <c r="HF104" s="187"/>
      <c r="HG104" s="187"/>
      <c r="HH104" s="187"/>
      <c r="HI104" s="187"/>
      <c r="HJ104" s="187"/>
      <c r="HK104" s="187"/>
      <c r="HL104" s="187"/>
      <c r="HM104" s="187"/>
      <c r="HN104" s="187"/>
      <c r="HO104" s="187"/>
      <c r="HP104" s="187"/>
      <c r="HQ104" s="187"/>
      <c r="HR104" s="187"/>
      <c r="HS104" s="187"/>
      <c r="HT104" s="187"/>
      <c r="HU104" s="187"/>
      <c r="HV104" s="187"/>
      <c r="HW104" s="187"/>
      <c r="HX104" s="187"/>
      <c r="HY104" s="187"/>
      <c r="HZ104" s="187"/>
      <c r="IA104" s="187"/>
      <c r="IB104" s="187"/>
      <c r="IC104" s="187"/>
      <c r="ID104" s="187"/>
      <c r="IE104" s="187"/>
      <c r="IF104" s="187"/>
      <c r="IG104" s="187"/>
      <c r="IH104" s="187"/>
    </row>
    <row r="105" s="774" customFormat="true" ht="18.75" hidden="false" customHeight="false" outlineLevel="0" collapsed="false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  <c r="AJ105" s="187"/>
      <c r="AK105" s="187"/>
      <c r="AL105" s="187"/>
      <c r="AM105" s="187"/>
      <c r="AN105" s="187"/>
      <c r="AO105" s="187"/>
      <c r="AP105" s="187"/>
      <c r="AQ105" s="187"/>
      <c r="AR105" s="187"/>
      <c r="AS105" s="187"/>
      <c r="AT105" s="187"/>
      <c r="AU105" s="187"/>
      <c r="AV105" s="187"/>
      <c r="AW105" s="187"/>
      <c r="AX105" s="187"/>
      <c r="AY105" s="187"/>
      <c r="AZ105" s="187"/>
      <c r="BA105" s="187"/>
      <c r="BB105" s="187"/>
      <c r="BC105" s="187"/>
      <c r="BD105" s="187"/>
      <c r="BE105" s="187"/>
      <c r="BF105" s="187"/>
      <c r="BG105" s="187"/>
      <c r="BH105" s="187"/>
      <c r="BI105" s="187"/>
      <c r="BJ105" s="187"/>
      <c r="BK105" s="187"/>
      <c r="BL105" s="187"/>
      <c r="BM105" s="187"/>
      <c r="BN105" s="187"/>
      <c r="BO105" s="187"/>
      <c r="BP105" s="187"/>
      <c r="BQ105" s="187"/>
      <c r="BR105" s="187"/>
      <c r="BS105" s="187"/>
      <c r="BT105" s="187"/>
      <c r="BU105" s="187"/>
      <c r="BV105" s="187"/>
      <c r="BW105" s="187"/>
      <c r="BX105" s="187"/>
      <c r="BY105" s="187"/>
      <c r="BZ105" s="187"/>
      <c r="CA105" s="187"/>
      <c r="CB105" s="187"/>
      <c r="CC105" s="187"/>
      <c r="CD105" s="187"/>
      <c r="CE105" s="187"/>
      <c r="CF105" s="187"/>
      <c r="CG105" s="187"/>
      <c r="CH105" s="187"/>
      <c r="CI105" s="187"/>
      <c r="CJ105" s="187"/>
      <c r="CK105" s="187"/>
      <c r="CL105" s="187"/>
      <c r="CM105" s="187"/>
      <c r="CN105" s="187"/>
      <c r="CO105" s="187"/>
      <c r="CP105" s="187"/>
      <c r="CQ105" s="187"/>
      <c r="CR105" s="187"/>
      <c r="CS105" s="187"/>
      <c r="CT105" s="187"/>
      <c r="CU105" s="187"/>
      <c r="CV105" s="187"/>
      <c r="CW105" s="187"/>
      <c r="CX105" s="187"/>
      <c r="CY105" s="187"/>
      <c r="CZ105" s="187"/>
      <c r="DA105" s="187"/>
      <c r="DB105" s="187"/>
      <c r="DC105" s="187"/>
      <c r="DD105" s="187"/>
      <c r="DE105" s="187"/>
      <c r="DF105" s="187"/>
      <c r="DG105" s="187"/>
      <c r="DH105" s="187"/>
      <c r="DI105" s="187"/>
      <c r="DJ105" s="187"/>
      <c r="DK105" s="187"/>
      <c r="DL105" s="187"/>
      <c r="DM105" s="187"/>
      <c r="DN105" s="187"/>
      <c r="DO105" s="187"/>
      <c r="DP105" s="187"/>
      <c r="DQ105" s="187"/>
      <c r="DR105" s="187"/>
      <c r="DS105" s="187"/>
      <c r="DT105" s="187"/>
      <c r="DU105" s="187"/>
      <c r="DV105" s="187"/>
      <c r="DW105" s="187"/>
      <c r="DX105" s="187"/>
      <c r="DY105" s="187"/>
      <c r="DZ105" s="187"/>
      <c r="EA105" s="187"/>
      <c r="EB105" s="187"/>
      <c r="EC105" s="187"/>
      <c r="ED105" s="187"/>
      <c r="EE105" s="187"/>
      <c r="EF105" s="187"/>
      <c r="EG105" s="187"/>
      <c r="EH105" s="187"/>
      <c r="EI105" s="187"/>
      <c r="EJ105" s="187"/>
      <c r="EK105" s="187"/>
      <c r="EL105" s="187"/>
      <c r="EM105" s="187"/>
      <c r="EN105" s="187"/>
      <c r="EO105" s="187"/>
      <c r="EP105" s="187"/>
      <c r="EQ105" s="187"/>
      <c r="ER105" s="187"/>
      <c r="ES105" s="187"/>
      <c r="ET105" s="187"/>
      <c r="EU105" s="187"/>
      <c r="EV105" s="187"/>
      <c r="EW105" s="187"/>
      <c r="EX105" s="187"/>
      <c r="EY105" s="187"/>
      <c r="EZ105" s="187"/>
      <c r="FA105" s="187"/>
      <c r="FB105" s="187"/>
      <c r="FC105" s="187"/>
      <c r="FD105" s="187"/>
      <c r="FE105" s="187"/>
      <c r="FF105" s="187"/>
      <c r="FG105" s="187"/>
      <c r="FH105" s="187"/>
      <c r="FI105" s="187"/>
      <c r="FJ105" s="187"/>
      <c r="FK105" s="187"/>
      <c r="FL105" s="187"/>
      <c r="FM105" s="187"/>
      <c r="FN105" s="187"/>
      <c r="FO105" s="187"/>
      <c r="FP105" s="187"/>
      <c r="FQ105" s="187"/>
      <c r="FR105" s="187"/>
      <c r="FS105" s="187"/>
      <c r="FT105" s="187"/>
      <c r="FU105" s="187"/>
      <c r="FV105" s="187"/>
      <c r="FW105" s="187"/>
      <c r="FX105" s="187"/>
      <c r="FY105" s="187"/>
      <c r="FZ105" s="187"/>
      <c r="GA105" s="187"/>
      <c r="GB105" s="187"/>
      <c r="GC105" s="187"/>
      <c r="GD105" s="187"/>
      <c r="GE105" s="187"/>
      <c r="GF105" s="187"/>
      <c r="GG105" s="187"/>
      <c r="GH105" s="187"/>
      <c r="GI105" s="187"/>
      <c r="GJ105" s="187"/>
      <c r="GK105" s="187"/>
      <c r="GL105" s="187"/>
      <c r="GM105" s="187"/>
      <c r="GN105" s="187"/>
      <c r="GO105" s="187"/>
      <c r="GP105" s="187"/>
      <c r="GQ105" s="187"/>
      <c r="GR105" s="187"/>
      <c r="GS105" s="187"/>
      <c r="GT105" s="187"/>
      <c r="GU105" s="187"/>
      <c r="GV105" s="187"/>
      <c r="GW105" s="187"/>
      <c r="GX105" s="187"/>
      <c r="GY105" s="187"/>
      <c r="GZ105" s="187"/>
      <c r="HA105" s="187"/>
      <c r="HB105" s="187"/>
      <c r="HC105" s="187"/>
      <c r="HD105" s="187"/>
      <c r="HE105" s="187"/>
      <c r="HF105" s="187"/>
      <c r="HG105" s="187"/>
      <c r="HH105" s="187"/>
      <c r="HI105" s="187"/>
      <c r="HJ105" s="187"/>
      <c r="HK105" s="187"/>
      <c r="HL105" s="187"/>
      <c r="HM105" s="187"/>
      <c r="HN105" s="187"/>
      <c r="HO105" s="187"/>
      <c r="HP105" s="187"/>
      <c r="HQ105" s="187"/>
      <c r="HR105" s="187"/>
      <c r="HS105" s="187"/>
      <c r="HT105" s="187"/>
      <c r="HU105" s="187"/>
      <c r="HV105" s="187"/>
      <c r="HW105" s="187"/>
      <c r="HX105" s="187"/>
      <c r="HY105" s="187"/>
      <c r="HZ105" s="187"/>
      <c r="IA105" s="187"/>
      <c r="IB105" s="187"/>
      <c r="IC105" s="187"/>
      <c r="ID105" s="187"/>
      <c r="IE105" s="187"/>
      <c r="IF105" s="187"/>
      <c r="IG105" s="187"/>
      <c r="IH105" s="187"/>
    </row>
    <row r="106" s="774" customFormat="true" ht="18.75" hidden="false" customHeight="false" outlineLevel="0" collapsed="false">
      <c r="A106" s="775" t="s">
        <v>857</v>
      </c>
      <c r="B106" s="776"/>
      <c r="C106" s="776"/>
      <c r="D106" s="776"/>
      <c r="E106" s="776"/>
      <c r="F106" s="776"/>
      <c r="G106" s="776"/>
      <c r="H106" s="776"/>
      <c r="I106" s="776"/>
      <c r="J106" s="776"/>
      <c r="K106" s="776"/>
      <c r="L106" s="776"/>
      <c r="M106" s="776"/>
      <c r="N106" s="776"/>
      <c r="O106" s="776"/>
      <c r="P106" s="776"/>
      <c r="Q106" s="776"/>
      <c r="R106" s="776"/>
      <c r="S106" s="776"/>
      <c r="T106" s="776"/>
      <c r="U106" s="776"/>
      <c r="V106" s="776"/>
      <c r="W106" s="776"/>
      <c r="X106" s="776"/>
      <c r="Y106" s="776"/>
      <c r="Z106" s="776"/>
      <c r="AA106" s="776"/>
      <c r="AB106" s="776"/>
      <c r="AC106" s="776"/>
      <c r="AD106" s="776"/>
      <c r="AE106" s="776"/>
      <c r="AF106" s="776"/>
      <c r="AG106" s="776"/>
      <c r="AH106" s="776"/>
      <c r="AI106" s="776"/>
      <c r="AJ106" s="776"/>
      <c r="AK106" s="776"/>
      <c r="AL106" s="776"/>
      <c r="AM106" s="776"/>
      <c r="AN106" s="776"/>
      <c r="AO106" s="776"/>
      <c r="AP106" s="776"/>
      <c r="AQ106" s="776"/>
      <c r="AR106" s="776"/>
      <c r="AS106" s="776"/>
      <c r="AT106" s="776"/>
      <c r="AU106" s="776"/>
      <c r="AV106" s="776"/>
      <c r="AW106" s="776"/>
      <c r="AX106" s="776"/>
      <c r="AY106" s="776"/>
      <c r="AZ106" s="776"/>
      <c r="BA106" s="776"/>
      <c r="BB106" s="776"/>
      <c r="BC106" s="776"/>
      <c r="BD106" s="776"/>
      <c r="BE106" s="776"/>
      <c r="BF106" s="776"/>
      <c r="BG106" s="776"/>
      <c r="BH106" s="776"/>
      <c r="BI106" s="776"/>
      <c r="BJ106" s="776"/>
      <c r="BK106" s="776"/>
      <c r="BL106" s="776"/>
      <c r="BM106" s="776"/>
      <c r="BN106" s="776"/>
      <c r="BO106" s="776"/>
      <c r="BP106" s="776"/>
      <c r="BQ106" s="776"/>
      <c r="BR106" s="776"/>
      <c r="BS106" s="776"/>
      <c r="BT106" s="776"/>
      <c r="BU106" s="776"/>
      <c r="BV106" s="776"/>
      <c r="BW106" s="776"/>
      <c r="BX106" s="776"/>
      <c r="BY106" s="776"/>
      <c r="BZ106" s="776"/>
      <c r="CA106" s="776"/>
      <c r="CB106" s="776"/>
      <c r="CC106" s="776"/>
      <c r="CD106" s="776"/>
      <c r="CE106" s="776"/>
      <c r="CF106" s="776"/>
      <c r="CG106" s="776"/>
      <c r="CH106" s="776"/>
      <c r="CI106" s="776"/>
      <c r="CJ106" s="776"/>
      <c r="CK106" s="776"/>
      <c r="CL106" s="776"/>
      <c r="CM106" s="776"/>
      <c r="CN106" s="776"/>
      <c r="CO106" s="776"/>
      <c r="CP106" s="776"/>
      <c r="CQ106" s="776"/>
      <c r="CR106" s="776"/>
      <c r="CS106" s="776"/>
      <c r="CT106" s="776"/>
      <c r="CU106" s="776"/>
      <c r="CV106" s="776"/>
      <c r="CW106" s="776"/>
      <c r="CX106" s="776"/>
      <c r="CY106" s="776"/>
      <c r="CZ106" s="776"/>
      <c r="DA106" s="776"/>
      <c r="DB106" s="776"/>
      <c r="DC106" s="776"/>
      <c r="DD106" s="776"/>
      <c r="DE106" s="776"/>
      <c r="DF106" s="776"/>
      <c r="DG106" s="776"/>
      <c r="DH106" s="776"/>
      <c r="DI106" s="776"/>
      <c r="DJ106" s="776"/>
      <c r="DK106" s="776"/>
      <c r="DL106" s="776"/>
      <c r="DM106" s="776"/>
      <c r="DN106" s="776"/>
      <c r="DO106" s="776"/>
      <c r="DP106" s="776"/>
      <c r="DQ106" s="776"/>
      <c r="DR106" s="776"/>
      <c r="DS106" s="776"/>
      <c r="DT106" s="776"/>
      <c r="DU106" s="776"/>
      <c r="DV106" s="776"/>
      <c r="DW106" s="776"/>
      <c r="DX106" s="776"/>
      <c r="DY106" s="776"/>
      <c r="DZ106" s="776"/>
      <c r="EA106" s="776"/>
      <c r="EB106" s="776"/>
      <c r="EC106" s="776"/>
      <c r="ED106" s="776"/>
      <c r="EE106" s="776"/>
      <c r="EF106" s="776"/>
      <c r="EG106" s="776"/>
      <c r="EH106" s="776"/>
      <c r="EI106" s="776"/>
      <c r="EJ106" s="776"/>
      <c r="EK106" s="776"/>
      <c r="EL106" s="776"/>
      <c r="EM106" s="776"/>
      <c r="EN106" s="776"/>
      <c r="EO106" s="776"/>
      <c r="EP106" s="776"/>
      <c r="EQ106" s="776"/>
      <c r="ER106" s="776"/>
      <c r="ES106" s="776"/>
      <c r="ET106" s="776"/>
      <c r="EU106" s="776"/>
      <c r="EV106" s="776"/>
      <c r="EW106" s="776"/>
      <c r="EX106" s="776"/>
      <c r="EY106" s="776"/>
      <c r="EZ106" s="776"/>
      <c r="FA106" s="776"/>
      <c r="FB106" s="776"/>
      <c r="FC106" s="776"/>
      <c r="FD106" s="776"/>
      <c r="FE106" s="776"/>
      <c r="FF106" s="776"/>
      <c r="FG106" s="776"/>
      <c r="FH106" s="776"/>
      <c r="FI106" s="776"/>
      <c r="FJ106" s="776"/>
      <c r="FK106" s="776"/>
      <c r="FL106" s="776"/>
      <c r="FM106" s="776"/>
      <c r="FN106" s="776"/>
      <c r="FO106" s="776"/>
      <c r="FP106" s="776"/>
      <c r="FQ106" s="776"/>
      <c r="FR106" s="776"/>
      <c r="FS106" s="776"/>
      <c r="FT106" s="776"/>
      <c r="FU106" s="776"/>
      <c r="FV106" s="776"/>
      <c r="FW106" s="776"/>
      <c r="FX106" s="776"/>
      <c r="FY106" s="776"/>
      <c r="FZ106" s="776"/>
      <c r="GA106" s="776"/>
      <c r="GB106" s="776"/>
      <c r="GC106" s="776"/>
      <c r="GD106" s="776"/>
      <c r="GE106" s="776"/>
      <c r="GF106" s="776"/>
      <c r="GG106" s="776"/>
      <c r="GH106" s="776"/>
      <c r="GI106" s="776"/>
      <c r="GJ106" s="776"/>
      <c r="GK106" s="776"/>
      <c r="GL106" s="776"/>
      <c r="GM106" s="776"/>
      <c r="GN106" s="776"/>
      <c r="GO106" s="776"/>
      <c r="GP106" s="776"/>
      <c r="GQ106" s="776"/>
      <c r="GR106" s="776"/>
      <c r="GS106" s="776"/>
      <c r="GT106" s="776"/>
      <c r="GU106" s="776"/>
      <c r="GV106" s="776"/>
      <c r="GW106" s="776"/>
      <c r="GX106" s="776"/>
      <c r="GY106" s="776"/>
      <c r="GZ106" s="776"/>
      <c r="HA106" s="776"/>
      <c r="HB106" s="776"/>
      <c r="HC106" s="776"/>
      <c r="HD106" s="776"/>
      <c r="HE106" s="776"/>
      <c r="HF106" s="776"/>
      <c r="HG106" s="776"/>
      <c r="HH106" s="776"/>
      <c r="HI106" s="776"/>
      <c r="HJ106" s="776"/>
      <c r="HK106" s="776"/>
      <c r="HL106" s="776"/>
      <c r="HM106" s="776"/>
      <c r="HN106" s="776"/>
      <c r="HO106" s="776"/>
      <c r="HP106" s="776"/>
      <c r="HQ106" s="776"/>
      <c r="HR106" s="776"/>
      <c r="HS106" s="776"/>
      <c r="HT106" s="776"/>
      <c r="HU106" s="776"/>
      <c r="HV106" s="776"/>
      <c r="HW106" s="776"/>
      <c r="HX106" s="776"/>
      <c r="HY106" s="776"/>
      <c r="HZ106" s="776"/>
      <c r="IA106" s="776"/>
      <c r="IB106" s="776"/>
      <c r="IC106" s="776"/>
      <c r="ID106" s="776"/>
      <c r="IE106" s="776"/>
      <c r="IF106" s="776"/>
      <c r="IG106" s="776"/>
      <c r="IH106" s="776"/>
      <c r="AMA106" s="776"/>
      <c r="AMB106" s="776"/>
      <c r="AMC106" s="776"/>
      <c r="AMD106" s="776"/>
      <c r="AME106" s="776"/>
      <c r="AMF106" s="776"/>
      <c r="AMG106" s="776"/>
      <c r="AMH106" s="776"/>
      <c r="AMI106" s="776"/>
      <c r="AMJ106" s="776"/>
    </row>
    <row r="107" s="774" customFormat="true" ht="18.75" hidden="false" customHeight="false" outlineLevel="0" collapsed="false">
      <c r="A107" s="776"/>
      <c r="B107" s="776"/>
      <c r="C107" s="776"/>
      <c r="D107" s="776"/>
      <c r="E107" s="776"/>
      <c r="F107" s="776"/>
      <c r="G107" s="776"/>
      <c r="H107" s="776"/>
      <c r="I107" s="776"/>
      <c r="J107" s="776"/>
      <c r="K107" s="776"/>
      <c r="L107" s="776"/>
      <c r="M107" s="776"/>
      <c r="N107" s="776"/>
      <c r="O107" s="776"/>
      <c r="P107" s="776"/>
      <c r="Q107" s="776"/>
      <c r="R107" s="776"/>
      <c r="S107" s="776"/>
      <c r="T107" s="776"/>
      <c r="U107" s="776"/>
      <c r="V107" s="776"/>
      <c r="W107" s="776"/>
      <c r="X107" s="776"/>
      <c r="Y107" s="776"/>
      <c r="Z107" s="776"/>
      <c r="AA107" s="776"/>
      <c r="AB107" s="776"/>
      <c r="AC107" s="776"/>
      <c r="AD107" s="776"/>
      <c r="AE107" s="776"/>
      <c r="AF107" s="776"/>
      <c r="AG107" s="776"/>
      <c r="AH107" s="776"/>
      <c r="AI107" s="776"/>
      <c r="AJ107" s="776"/>
      <c r="AK107" s="776"/>
      <c r="AL107" s="776"/>
      <c r="AM107" s="776"/>
      <c r="AN107" s="776"/>
      <c r="AO107" s="776"/>
      <c r="AP107" s="776"/>
      <c r="AQ107" s="776"/>
      <c r="AR107" s="776"/>
      <c r="AS107" s="776"/>
      <c r="AT107" s="776"/>
      <c r="AU107" s="776"/>
      <c r="AV107" s="776"/>
      <c r="AW107" s="776"/>
      <c r="AX107" s="776"/>
      <c r="AY107" s="776"/>
      <c r="AZ107" s="776"/>
      <c r="BA107" s="776"/>
      <c r="BB107" s="776"/>
      <c r="BC107" s="776"/>
      <c r="BD107" s="776"/>
      <c r="BE107" s="776"/>
      <c r="BF107" s="776"/>
      <c r="BG107" s="776"/>
      <c r="BH107" s="776"/>
      <c r="BI107" s="776"/>
      <c r="BJ107" s="776"/>
      <c r="BK107" s="776"/>
      <c r="BL107" s="776"/>
      <c r="BM107" s="776"/>
      <c r="BN107" s="776"/>
      <c r="BO107" s="776"/>
      <c r="BP107" s="776"/>
      <c r="BQ107" s="776"/>
      <c r="BR107" s="776"/>
      <c r="BS107" s="776"/>
      <c r="BT107" s="776"/>
      <c r="BU107" s="776"/>
      <c r="BV107" s="776"/>
      <c r="BW107" s="776"/>
      <c r="BX107" s="776"/>
      <c r="BY107" s="776"/>
      <c r="BZ107" s="776"/>
      <c r="CA107" s="776"/>
      <c r="CB107" s="776"/>
      <c r="CC107" s="776"/>
      <c r="CD107" s="776"/>
      <c r="CE107" s="776"/>
      <c r="CF107" s="776"/>
      <c r="CG107" s="776"/>
      <c r="CH107" s="776"/>
      <c r="CI107" s="776"/>
      <c r="CJ107" s="776"/>
      <c r="CK107" s="776"/>
      <c r="CL107" s="776"/>
      <c r="CM107" s="776"/>
      <c r="CN107" s="776"/>
      <c r="CO107" s="776"/>
      <c r="CP107" s="776"/>
      <c r="CQ107" s="776"/>
      <c r="CR107" s="776"/>
      <c r="CS107" s="776"/>
      <c r="CT107" s="776"/>
      <c r="CU107" s="776"/>
      <c r="CV107" s="776"/>
      <c r="CW107" s="776"/>
      <c r="CX107" s="776"/>
      <c r="CY107" s="776"/>
      <c r="CZ107" s="776"/>
      <c r="DA107" s="776"/>
      <c r="DB107" s="776"/>
      <c r="DC107" s="776"/>
      <c r="DD107" s="776"/>
      <c r="DE107" s="776"/>
      <c r="DF107" s="776"/>
      <c r="DG107" s="776"/>
      <c r="DH107" s="776"/>
      <c r="DI107" s="776"/>
      <c r="DJ107" s="776"/>
      <c r="DK107" s="776"/>
      <c r="DL107" s="776"/>
      <c r="DM107" s="776"/>
      <c r="DN107" s="776"/>
      <c r="DO107" s="776"/>
      <c r="DP107" s="776"/>
      <c r="DQ107" s="776"/>
      <c r="DR107" s="776"/>
      <c r="DS107" s="776"/>
      <c r="DT107" s="776"/>
      <c r="DU107" s="776"/>
      <c r="DV107" s="776"/>
      <c r="DW107" s="776"/>
      <c r="DX107" s="776"/>
      <c r="DY107" s="776"/>
      <c r="DZ107" s="776"/>
      <c r="EA107" s="776"/>
      <c r="EB107" s="776"/>
      <c r="EC107" s="776"/>
      <c r="ED107" s="776"/>
      <c r="EE107" s="776"/>
      <c r="EF107" s="776"/>
      <c r="EG107" s="776"/>
      <c r="EH107" s="776"/>
      <c r="EI107" s="776"/>
      <c r="EJ107" s="776"/>
      <c r="EK107" s="776"/>
      <c r="EL107" s="776"/>
      <c r="EM107" s="776"/>
      <c r="EN107" s="776"/>
      <c r="EO107" s="776"/>
      <c r="EP107" s="776"/>
      <c r="EQ107" s="776"/>
      <c r="ER107" s="776"/>
      <c r="ES107" s="776"/>
      <c r="ET107" s="776"/>
      <c r="EU107" s="776"/>
      <c r="EV107" s="776"/>
      <c r="EW107" s="776"/>
      <c r="EX107" s="776"/>
      <c r="EY107" s="776"/>
      <c r="EZ107" s="776"/>
      <c r="FA107" s="776"/>
      <c r="FB107" s="776"/>
      <c r="FC107" s="776"/>
      <c r="FD107" s="776"/>
      <c r="FE107" s="776"/>
      <c r="FF107" s="776"/>
      <c r="FG107" s="776"/>
      <c r="FH107" s="776"/>
      <c r="FI107" s="776"/>
      <c r="FJ107" s="776"/>
      <c r="FK107" s="776"/>
      <c r="FL107" s="776"/>
      <c r="FM107" s="776"/>
      <c r="FN107" s="776"/>
      <c r="FO107" s="776"/>
      <c r="FP107" s="776"/>
      <c r="FQ107" s="776"/>
      <c r="FR107" s="776"/>
      <c r="FS107" s="776"/>
      <c r="FT107" s="776"/>
      <c r="FU107" s="776"/>
      <c r="FV107" s="776"/>
      <c r="FW107" s="776"/>
      <c r="FX107" s="776"/>
      <c r="FY107" s="776"/>
      <c r="FZ107" s="776"/>
      <c r="GA107" s="776"/>
      <c r="GB107" s="776"/>
      <c r="GC107" s="776"/>
      <c r="GD107" s="776"/>
      <c r="GE107" s="776"/>
      <c r="GF107" s="776"/>
      <c r="GG107" s="776"/>
      <c r="GH107" s="776"/>
      <c r="GI107" s="776"/>
      <c r="GJ107" s="776"/>
      <c r="GK107" s="776"/>
      <c r="GL107" s="776"/>
      <c r="GM107" s="776"/>
      <c r="GN107" s="776"/>
      <c r="GO107" s="776"/>
      <c r="GP107" s="776"/>
      <c r="GQ107" s="776"/>
      <c r="GR107" s="776"/>
      <c r="GS107" s="776"/>
      <c r="GT107" s="776"/>
      <c r="GU107" s="776"/>
      <c r="GV107" s="776"/>
      <c r="GW107" s="776"/>
      <c r="GX107" s="776"/>
      <c r="GY107" s="776"/>
      <c r="GZ107" s="776"/>
      <c r="HA107" s="776"/>
      <c r="HB107" s="776"/>
      <c r="HC107" s="776"/>
      <c r="HD107" s="776"/>
      <c r="HE107" s="776"/>
      <c r="HF107" s="776"/>
      <c r="HG107" s="776"/>
      <c r="HH107" s="776"/>
      <c r="HI107" s="776"/>
      <c r="HJ107" s="776"/>
      <c r="HK107" s="776"/>
      <c r="HL107" s="776"/>
      <c r="HM107" s="776"/>
      <c r="HN107" s="776"/>
      <c r="HO107" s="776"/>
      <c r="HP107" s="776"/>
      <c r="HQ107" s="776"/>
      <c r="HR107" s="776"/>
      <c r="HS107" s="776"/>
      <c r="HT107" s="776"/>
      <c r="HU107" s="776"/>
      <c r="HV107" s="776"/>
      <c r="HW107" s="776"/>
      <c r="HX107" s="776"/>
      <c r="HY107" s="776"/>
      <c r="HZ107" s="776"/>
      <c r="IA107" s="776"/>
      <c r="IB107" s="776"/>
      <c r="IC107" s="776"/>
      <c r="ID107" s="776"/>
      <c r="IE107" s="776"/>
      <c r="IF107" s="776"/>
      <c r="IG107" s="776"/>
      <c r="IH107" s="776"/>
    </row>
    <row r="108" s="776" customFormat="true" ht="18.75" hidden="false" customHeight="false" outlineLevel="0" collapsed="false">
      <c r="B108" s="775"/>
      <c r="C108" s="775"/>
      <c r="D108" s="775"/>
      <c r="E108" s="775"/>
      <c r="F108" s="775"/>
      <c r="G108" s="777" t="s">
        <v>858</v>
      </c>
      <c r="H108" s="777"/>
      <c r="I108" s="777"/>
      <c r="J108" s="777"/>
      <c r="K108" s="775"/>
      <c r="L108" s="777"/>
      <c r="M108" s="777"/>
      <c r="N108" s="777"/>
      <c r="O108" s="777"/>
      <c r="P108" s="777"/>
      <c r="Q108" s="775"/>
      <c r="R108" s="777" t="s">
        <v>859</v>
      </c>
      <c r="S108" s="775"/>
      <c r="T108" s="775"/>
      <c r="U108" s="775"/>
      <c r="V108" s="775"/>
      <c r="W108" s="775"/>
      <c r="X108" s="778"/>
      <c r="Y108" s="778"/>
      <c r="Z108" s="778"/>
      <c r="AA108" s="775"/>
      <c r="AB108" s="777" t="s">
        <v>859</v>
      </c>
      <c r="AC108" s="775"/>
      <c r="AD108" s="775"/>
      <c r="ALZ108" s="774"/>
      <c r="AMA108" s="0"/>
      <c r="AMB108" s="0"/>
      <c r="AMC108" s="0"/>
      <c r="AMD108" s="0"/>
      <c r="AME108" s="0"/>
      <c r="AMF108" s="0"/>
      <c r="AMG108" s="0"/>
      <c r="AMH108" s="0"/>
      <c r="AMI108" s="0"/>
      <c r="AMJ108" s="0"/>
    </row>
    <row r="109" s="774" customFormat="true" ht="18.75" hidden="false" customHeight="false" outlineLevel="0" collapsed="false">
      <c r="A109" s="777" t="s">
        <v>377</v>
      </c>
      <c r="B109" s="776"/>
      <c r="C109" s="775"/>
      <c r="D109" s="775"/>
      <c r="E109" s="775"/>
      <c r="F109" s="775"/>
      <c r="G109" s="777" t="s">
        <v>860</v>
      </c>
      <c r="H109" s="777"/>
      <c r="I109" s="777"/>
      <c r="J109" s="777"/>
      <c r="K109" s="775"/>
      <c r="L109" s="777"/>
      <c r="M109" s="777"/>
      <c r="N109" s="777"/>
      <c r="O109" s="777"/>
      <c r="P109" s="777"/>
      <c r="Q109" s="775"/>
      <c r="R109" s="777" t="s">
        <v>226</v>
      </c>
      <c r="S109" s="775"/>
      <c r="T109" s="775"/>
      <c r="U109" s="776"/>
      <c r="V109" s="775" t="s">
        <v>1005</v>
      </c>
      <c r="W109" s="775"/>
      <c r="X109" s="779"/>
      <c r="Y109" s="779" t="s">
        <v>715</v>
      </c>
      <c r="Z109" s="776"/>
      <c r="AA109" s="776"/>
      <c r="AB109" s="777" t="s">
        <v>862</v>
      </c>
      <c r="AC109" s="776"/>
      <c r="AD109" s="780" t="s">
        <v>863</v>
      </c>
      <c r="AE109" s="776"/>
      <c r="AF109" s="776"/>
      <c r="AG109" s="776"/>
      <c r="AH109" s="776"/>
      <c r="AI109" s="776"/>
      <c r="AJ109" s="776"/>
      <c r="AK109" s="776"/>
      <c r="AL109" s="776"/>
      <c r="AM109" s="776"/>
      <c r="AN109" s="776"/>
      <c r="AO109" s="776"/>
      <c r="AP109" s="776"/>
      <c r="AQ109" s="776"/>
      <c r="AR109" s="776"/>
      <c r="AS109" s="776"/>
      <c r="AT109" s="776"/>
      <c r="AU109" s="776"/>
      <c r="AV109" s="776"/>
      <c r="AW109" s="776"/>
      <c r="AX109" s="776"/>
      <c r="AY109" s="776"/>
      <c r="AZ109" s="776"/>
      <c r="BA109" s="776"/>
      <c r="BB109" s="776"/>
      <c r="BC109" s="776"/>
      <c r="BD109" s="776"/>
      <c r="BE109" s="776"/>
      <c r="BF109" s="776"/>
      <c r="BG109" s="776"/>
      <c r="BH109" s="776"/>
      <c r="BI109" s="776"/>
      <c r="BJ109" s="776"/>
      <c r="BK109" s="776"/>
      <c r="BL109" s="776"/>
      <c r="BM109" s="776"/>
      <c r="BN109" s="776"/>
      <c r="BO109" s="776"/>
      <c r="BP109" s="776"/>
      <c r="BQ109" s="776"/>
      <c r="BR109" s="776"/>
      <c r="BS109" s="776"/>
      <c r="BT109" s="776"/>
      <c r="BU109" s="776"/>
      <c r="BV109" s="776"/>
      <c r="BW109" s="776"/>
      <c r="BX109" s="776"/>
      <c r="BY109" s="776"/>
      <c r="BZ109" s="776"/>
      <c r="CA109" s="776"/>
      <c r="CB109" s="776"/>
      <c r="CC109" s="776"/>
      <c r="CD109" s="776"/>
      <c r="CE109" s="776"/>
      <c r="CF109" s="776"/>
      <c r="CG109" s="776"/>
      <c r="CH109" s="776"/>
      <c r="CI109" s="776"/>
      <c r="CJ109" s="776"/>
      <c r="CK109" s="776"/>
      <c r="CL109" s="776"/>
      <c r="CM109" s="776"/>
      <c r="CN109" s="776"/>
      <c r="CO109" s="776"/>
      <c r="CP109" s="776"/>
      <c r="CQ109" s="776"/>
      <c r="CR109" s="776"/>
      <c r="CS109" s="776"/>
      <c r="CT109" s="776"/>
      <c r="CU109" s="776"/>
      <c r="CV109" s="776"/>
      <c r="CW109" s="776"/>
      <c r="CX109" s="776"/>
      <c r="CY109" s="776"/>
      <c r="CZ109" s="776"/>
      <c r="DA109" s="776"/>
      <c r="DB109" s="776"/>
      <c r="DC109" s="776"/>
      <c r="DD109" s="776"/>
      <c r="DE109" s="776"/>
      <c r="DF109" s="776"/>
      <c r="DG109" s="776"/>
      <c r="DH109" s="776"/>
      <c r="DI109" s="776"/>
      <c r="DJ109" s="776"/>
      <c r="DK109" s="776"/>
      <c r="DL109" s="776"/>
      <c r="DM109" s="776"/>
      <c r="DN109" s="776"/>
      <c r="DO109" s="776"/>
      <c r="DP109" s="776"/>
      <c r="DQ109" s="776"/>
      <c r="DR109" s="776"/>
      <c r="DS109" s="776"/>
      <c r="DT109" s="776"/>
      <c r="DU109" s="776"/>
      <c r="DV109" s="776"/>
      <c r="DW109" s="776"/>
      <c r="DX109" s="776"/>
      <c r="DY109" s="776"/>
      <c r="DZ109" s="776"/>
      <c r="EA109" s="776"/>
      <c r="EB109" s="776"/>
      <c r="EC109" s="776"/>
      <c r="ED109" s="776"/>
      <c r="EE109" s="776"/>
      <c r="EF109" s="776"/>
      <c r="EG109" s="776"/>
      <c r="EH109" s="776"/>
      <c r="EI109" s="776"/>
      <c r="EJ109" s="776"/>
      <c r="EK109" s="776"/>
      <c r="EL109" s="776"/>
      <c r="EM109" s="776"/>
      <c r="EN109" s="776"/>
      <c r="EO109" s="776"/>
      <c r="EP109" s="776"/>
      <c r="EQ109" s="776"/>
      <c r="ER109" s="776"/>
      <c r="ES109" s="776"/>
      <c r="ET109" s="776"/>
      <c r="EU109" s="776"/>
      <c r="EV109" s="776"/>
      <c r="EW109" s="776"/>
      <c r="EX109" s="776"/>
      <c r="EY109" s="776"/>
      <c r="EZ109" s="776"/>
      <c r="FA109" s="776"/>
      <c r="FB109" s="776"/>
      <c r="FC109" s="776"/>
      <c r="FD109" s="776"/>
      <c r="FE109" s="776"/>
      <c r="FF109" s="776"/>
      <c r="FG109" s="776"/>
      <c r="FH109" s="776"/>
      <c r="FI109" s="776"/>
      <c r="FJ109" s="776"/>
      <c r="FK109" s="776"/>
      <c r="FL109" s="776"/>
      <c r="FM109" s="776"/>
      <c r="FN109" s="776"/>
      <c r="FO109" s="776"/>
      <c r="FP109" s="776"/>
      <c r="FQ109" s="776"/>
      <c r="FR109" s="776"/>
      <c r="FS109" s="776"/>
      <c r="FT109" s="776"/>
      <c r="FU109" s="776"/>
      <c r="FV109" s="776"/>
      <c r="FW109" s="776"/>
      <c r="FX109" s="776"/>
      <c r="FY109" s="776"/>
      <c r="FZ109" s="776"/>
      <c r="GA109" s="776"/>
      <c r="GB109" s="776"/>
      <c r="GC109" s="776"/>
      <c r="GD109" s="776"/>
      <c r="GE109" s="776"/>
      <c r="GF109" s="776"/>
      <c r="GG109" s="776"/>
      <c r="GH109" s="776"/>
      <c r="GI109" s="776"/>
      <c r="GJ109" s="776"/>
      <c r="GK109" s="776"/>
      <c r="GL109" s="776"/>
      <c r="GM109" s="776"/>
      <c r="GN109" s="776"/>
      <c r="GO109" s="776"/>
      <c r="GP109" s="776"/>
      <c r="GQ109" s="776"/>
      <c r="GR109" s="776"/>
      <c r="GS109" s="776"/>
      <c r="GT109" s="776"/>
      <c r="GU109" s="776"/>
      <c r="GV109" s="776"/>
      <c r="GW109" s="776"/>
      <c r="GX109" s="776"/>
      <c r="GY109" s="776"/>
      <c r="GZ109" s="776"/>
      <c r="HA109" s="776"/>
      <c r="HB109" s="776"/>
      <c r="HC109" s="776"/>
      <c r="HD109" s="776"/>
      <c r="HE109" s="776"/>
      <c r="HF109" s="776"/>
      <c r="HG109" s="776"/>
      <c r="HH109" s="776"/>
      <c r="HI109" s="776"/>
      <c r="HJ109" s="776"/>
      <c r="HK109" s="776"/>
      <c r="HL109" s="776"/>
      <c r="HM109" s="776"/>
      <c r="HN109" s="776"/>
      <c r="HO109" s="776"/>
      <c r="HP109" s="776"/>
      <c r="HQ109" s="776"/>
      <c r="HR109" s="776"/>
      <c r="HS109" s="776"/>
      <c r="HT109" s="776"/>
      <c r="HU109" s="776"/>
      <c r="HV109" s="776"/>
      <c r="HW109" s="776"/>
      <c r="HX109" s="776"/>
      <c r="HY109" s="776"/>
      <c r="HZ109" s="776"/>
      <c r="IA109" s="776"/>
      <c r="IB109" s="776"/>
      <c r="IC109" s="776"/>
      <c r="ID109" s="776"/>
      <c r="IE109" s="776"/>
      <c r="IF109" s="776"/>
      <c r="IG109" s="776"/>
      <c r="IH109" s="776"/>
      <c r="AMA109" s="0"/>
      <c r="AMB109" s="0"/>
      <c r="AMC109" s="0"/>
      <c r="AMD109" s="0"/>
      <c r="AME109" s="0"/>
      <c r="AMF109" s="0"/>
      <c r="AMG109" s="0"/>
      <c r="AMH109" s="0"/>
      <c r="AMI109" s="0"/>
      <c r="AMJ109" s="0"/>
    </row>
  </sheetData>
  <mergeCells count="88">
    <mergeCell ref="A1:C3"/>
    <mergeCell ref="D1:AB3"/>
    <mergeCell ref="AC1:AD1"/>
    <mergeCell ref="AC2:AD2"/>
    <mergeCell ref="AC3:AD3"/>
    <mergeCell ref="D4:F4"/>
    <mergeCell ref="Q4:R4"/>
    <mergeCell ref="AA4:AB4"/>
    <mergeCell ref="AC4:AD4"/>
    <mergeCell ref="D5:F5"/>
    <mergeCell ref="Q5:R5"/>
    <mergeCell ref="Q6:R6"/>
    <mergeCell ref="D7:L7"/>
    <mergeCell ref="A46:C46"/>
    <mergeCell ref="D46:Q46"/>
    <mergeCell ref="R46:AA46"/>
    <mergeCell ref="B47:B82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83:C83"/>
    <mergeCell ref="AB83:AD83"/>
    <mergeCell ref="A84:C84"/>
    <mergeCell ref="AB84:AD85"/>
    <mergeCell ref="A85:C85"/>
    <mergeCell ref="D85:Q85"/>
    <mergeCell ref="B87:F87"/>
    <mergeCell ref="G87:M87"/>
    <mergeCell ref="Q87:W87"/>
    <mergeCell ref="B88:F88"/>
    <mergeCell ref="G88:M92"/>
    <mergeCell ref="Q88:W92"/>
    <mergeCell ref="B89:F89"/>
    <mergeCell ref="B90:F90"/>
    <mergeCell ref="B91:F91"/>
    <mergeCell ref="B92:F92"/>
    <mergeCell ref="B93:F93"/>
    <mergeCell ref="G93:M96"/>
    <mergeCell ref="Q93:W96"/>
    <mergeCell ref="B94:F94"/>
    <mergeCell ref="B95:F95"/>
    <mergeCell ref="B96:F96"/>
    <mergeCell ref="Q97:W97"/>
    <mergeCell ref="B98:F98"/>
    <mergeCell ref="Q98:W98"/>
    <mergeCell ref="B99:F99"/>
    <mergeCell ref="G99:L101"/>
    <mergeCell ref="Q99:W99"/>
    <mergeCell ref="B100:F100"/>
    <mergeCell ref="Q100:W100"/>
    <mergeCell ref="B101:F101"/>
    <mergeCell ref="Q101:W101"/>
    <mergeCell ref="B102:F102"/>
    <mergeCell ref="G102:L102"/>
    <mergeCell ref="Q102:W102"/>
  </mergeCells>
  <printOptions headings="false" gridLines="false" gridLinesSet="true" horizontalCentered="false" verticalCentered="false"/>
  <pageMargins left="0.25" right="0.259722222222222" top="0.196527777777778" bottom="0.320138888888889" header="0.511805555555555" footer="0.511805555555555"/>
  <pageSetup paperSize="1" scale="23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A12" activeCellId="0" sqref="A12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1.57"/>
    <col collapsed="false" customWidth="true" hidden="false" outlineLevel="0" max="3" min="3" style="0" width="48.01"/>
    <col collapsed="false" customWidth="true" hidden="false" outlineLevel="0" max="4" min="4" style="67" width="23.15"/>
    <col collapsed="false" customWidth="true" hidden="false" outlineLevel="0" max="5" min="5" style="67" width="15.71"/>
    <col collapsed="false" customWidth="true" hidden="false" outlineLevel="0" max="6" min="6" style="67" width="15.88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8.85"/>
    <col collapsed="false" customWidth="true" hidden="false" outlineLevel="0" max="11" min="10" style="67" width="15"/>
    <col collapsed="false" customWidth="true" hidden="false" outlineLevel="0" max="12" min="12" style="0" width="15.57"/>
    <col collapsed="false" customWidth="true" hidden="false" outlineLevel="0" max="13" min="13" style="0" width="34.13"/>
  </cols>
  <sheetData>
    <row r="1" s="403" customFormat="true" ht="48.75" hidden="false" customHeight="true" outlineLevel="0" collapsed="false">
      <c r="A1" s="71"/>
      <c r="B1" s="71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71"/>
      <c r="B2" s="71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71"/>
      <c r="B3" s="71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71"/>
      <c r="B4" s="71"/>
      <c r="C4" s="317" t="s">
        <v>866</v>
      </c>
      <c r="D4" s="318" t="str">
        <f aca="false">'DColg1 '!D4</f>
        <v>Ropa Colgada</v>
      </c>
      <c r="E4" s="318"/>
      <c r="F4" s="318"/>
      <c r="G4" s="319" t="n">
        <f aca="false">'DColg1 '!AC4</f>
        <v>0</v>
      </c>
      <c r="H4" s="319"/>
      <c r="I4" s="319"/>
      <c r="J4" s="319"/>
      <c r="K4" s="319"/>
      <c r="L4" s="320"/>
      <c r="M4" s="321"/>
    </row>
    <row r="5" customFormat="false" ht="64.5" hidden="false" customHeight="true" outlineLevel="0" collapsed="false">
      <c r="A5" s="323" t="s">
        <v>867</v>
      </c>
      <c r="B5" s="323" t="s">
        <v>868</v>
      </c>
      <c r="C5" s="323" t="s">
        <v>869</v>
      </c>
      <c r="D5" s="323" t="s">
        <v>870</v>
      </c>
      <c r="E5" s="323" t="s">
        <v>871</v>
      </c>
      <c r="F5" s="323" t="s">
        <v>872</v>
      </c>
      <c r="G5" s="323" t="s">
        <v>728</v>
      </c>
      <c r="H5" s="323" t="s">
        <v>873</v>
      </c>
      <c r="I5" s="323" t="s">
        <v>874</v>
      </c>
      <c r="J5" s="323" t="s">
        <v>875</v>
      </c>
      <c r="K5" s="324" t="s">
        <v>876</v>
      </c>
      <c r="L5" s="324" t="s">
        <v>877</v>
      </c>
      <c r="M5" s="323" t="s">
        <v>878</v>
      </c>
    </row>
    <row r="6" s="268" customFormat="true" ht="42.75" hidden="false" customHeight="true" outlineLevel="0" collapsed="false">
      <c r="A6" s="329" t="n">
        <v>1</v>
      </c>
      <c r="B6" s="326" t="s">
        <v>226</v>
      </c>
      <c r="C6" s="327" t="s">
        <v>879</v>
      </c>
      <c r="D6" s="328" t="n">
        <v>0.0138888888888889</v>
      </c>
      <c r="E6" s="329" t="n">
        <f aca="false">'DColg1 '!AA45-'DColg1 '!AA83</f>
        <v>0</v>
      </c>
      <c r="F6" s="330" t="n">
        <f aca="false">D6*E6</f>
        <v>0</v>
      </c>
      <c r="G6" s="331"/>
      <c r="H6" s="332" t="n">
        <v>0.427083333333333</v>
      </c>
      <c r="I6" s="332" t="str">
        <f aca="false">IF(E6=0,"",H$6+F6)</f>
        <v/>
      </c>
      <c r="J6" s="333"/>
      <c r="K6" s="737"/>
      <c r="L6" s="335" t="str">
        <f aca="false">IF(E6=0,"",(K6/E6))</f>
        <v/>
      </c>
      <c r="M6" s="333"/>
    </row>
    <row r="7" s="268" customFormat="true" ht="42.75" hidden="false" customHeight="true" outlineLevel="0" collapsed="false">
      <c r="A7" s="329" t="n">
        <v>3</v>
      </c>
      <c r="B7" s="326"/>
      <c r="C7" s="327" t="s">
        <v>827</v>
      </c>
      <c r="D7" s="328" t="n">
        <v>1.00694444444444</v>
      </c>
      <c r="E7" s="329" t="n">
        <f aca="false">'DColg1 '!V45-'DColg1 '!V83</f>
        <v>0</v>
      </c>
      <c r="F7" s="330" t="n">
        <f aca="false">E7*E8</f>
        <v>0</v>
      </c>
      <c r="G7" s="331"/>
      <c r="H7" s="332"/>
      <c r="I7" s="332" t="str">
        <f aca="false">IF(E7=0,"",H$6+F7)</f>
        <v/>
      </c>
      <c r="J7" s="333"/>
      <c r="K7" s="737"/>
      <c r="L7" s="335" t="str">
        <f aca="false">IF(E7=0,"",(K7/E7))</f>
        <v/>
      </c>
      <c r="M7" s="333"/>
    </row>
    <row r="8" s="268" customFormat="true" ht="42.75" hidden="false" customHeight="true" outlineLevel="0" collapsed="false">
      <c r="A8" s="329" t="n">
        <v>4</v>
      </c>
      <c r="B8" s="326"/>
      <c r="C8" s="327" t="s">
        <v>880</v>
      </c>
      <c r="D8" s="328" t="n">
        <v>1.00694444444444</v>
      </c>
      <c r="E8" s="329" t="n">
        <f aca="false">'DColg1 '!W45-'DColg1 '!W83</f>
        <v>0</v>
      </c>
      <c r="F8" s="330" t="n">
        <f aca="false">D8*E7</f>
        <v>0</v>
      </c>
      <c r="G8" s="331"/>
      <c r="H8" s="332"/>
      <c r="I8" s="332" t="str">
        <f aca="false">IF(E8=0,"",H$6+F8)</f>
        <v/>
      </c>
      <c r="J8" s="333"/>
      <c r="K8" s="557"/>
      <c r="L8" s="335" t="str">
        <f aca="false">IF(E8=0,"",(K8/E8))</f>
        <v/>
      </c>
      <c r="M8" s="333"/>
    </row>
    <row r="9" s="268" customFormat="true" ht="42.75" hidden="false" customHeight="true" outlineLevel="0" collapsed="false">
      <c r="A9" s="329" t="n">
        <v>5</v>
      </c>
      <c r="B9" s="326"/>
      <c r="C9" s="558" t="s">
        <v>884</v>
      </c>
      <c r="D9" s="328" t="n">
        <v>0.00694444444444444</v>
      </c>
      <c r="E9" s="329" t="n">
        <f aca="false">'DColg1 '!U45-'DColg1 '!U83</f>
        <v>0</v>
      </c>
      <c r="F9" s="330" t="n">
        <f aca="false">D9*E9</f>
        <v>0</v>
      </c>
      <c r="G9" s="331"/>
      <c r="H9" s="332"/>
      <c r="I9" s="332" t="str">
        <f aca="false">IF(E9=0,"",H$6+F9)</f>
        <v/>
      </c>
      <c r="J9" s="333"/>
      <c r="K9" s="557"/>
      <c r="L9" s="335" t="str">
        <f aca="false">IF(E9=0,"",(K9/E9))</f>
        <v/>
      </c>
      <c r="M9" s="333"/>
    </row>
    <row r="10" s="268" customFormat="true" ht="42.75" hidden="false" customHeight="true" outlineLevel="0" collapsed="false">
      <c r="A10" s="329" t="n">
        <v>6</v>
      </c>
      <c r="B10" s="326"/>
      <c r="C10" s="558" t="s">
        <v>885</v>
      </c>
      <c r="D10" s="328" t="n">
        <v>0.00694444444444444</v>
      </c>
      <c r="E10" s="329" t="n">
        <f aca="false">'DColg1 '!Y45-'DColg1 '!Y83</f>
        <v>0</v>
      </c>
      <c r="F10" s="330" t="n">
        <f aca="false">D10*E10</f>
        <v>0</v>
      </c>
      <c r="G10" s="331"/>
      <c r="H10" s="332"/>
      <c r="I10" s="332" t="str">
        <f aca="false">IF(E10=0,"",H$6+F10)</f>
        <v/>
      </c>
      <c r="J10" s="333"/>
      <c r="K10" s="557"/>
      <c r="L10" s="335" t="str">
        <f aca="false">IF(E10=0,"",(K10/E10))</f>
        <v/>
      </c>
      <c r="M10" s="333"/>
    </row>
    <row r="11" s="268" customFormat="true" ht="42.75" hidden="false" customHeight="true" outlineLevel="0" collapsed="false">
      <c r="A11" s="329" t="n">
        <v>7</v>
      </c>
      <c r="B11" s="326"/>
      <c r="C11" s="558" t="s">
        <v>886</v>
      </c>
      <c r="D11" s="328" t="n">
        <v>0.00694444444444444</v>
      </c>
      <c r="E11" s="329" t="n">
        <f aca="false">'DColg1 '!Z45-'DColg1 '!Z83</f>
        <v>0</v>
      </c>
      <c r="F11" s="330" t="n">
        <f aca="false">D11*E11</f>
        <v>0</v>
      </c>
      <c r="G11" s="331"/>
      <c r="H11" s="332"/>
      <c r="I11" s="332" t="str">
        <f aca="false">IF(E11=0,"",H$6+F11)</f>
        <v/>
      </c>
      <c r="J11" s="333"/>
      <c r="K11" s="557"/>
      <c r="L11" s="335" t="str">
        <f aca="false">IF(E11=0,"",(K11/E11))</f>
        <v/>
      </c>
      <c r="M11" s="333"/>
    </row>
    <row r="12" s="268" customFormat="true" ht="42.75" hidden="false" customHeight="true" outlineLevel="0" collapsed="false">
      <c r="A12" s="329" t="n">
        <v>8</v>
      </c>
      <c r="B12" s="326"/>
      <c r="C12" s="558" t="s">
        <v>829</v>
      </c>
      <c r="D12" s="328" t="n">
        <v>0.00694444444444444</v>
      </c>
      <c r="E12" s="329" t="n">
        <f aca="false">'DColg1 '!X45-'DColg1 '!X83</f>
        <v>0</v>
      </c>
      <c r="F12" s="330" t="n">
        <f aca="false">D12*E12</f>
        <v>0</v>
      </c>
      <c r="G12" s="331"/>
      <c r="H12" s="332"/>
      <c r="I12" s="332" t="str">
        <f aca="false">IF(E12=0,"",H$6+F12)</f>
        <v/>
      </c>
      <c r="J12" s="333"/>
      <c r="K12" s="557"/>
      <c r="L12" s="335" t="str">
        <f aca="false">IF(E12=0,"",(K12/E12))</f>
        <v/>
      </c>
      <c r="M12" s="333"/>
    </row>
    <row r="13" s="268" customFormat="true" ht="42.75" hidden="false" customHeight="true" outlineLevel="0" collapsed="false">
      <c r="A13" s="329" t="n">
        <v>9</v>
      </c>
      <c r="B13" s="326"/>
      <c r="C13" s="558" t="s">
        <v>1006</v>
      </c>
      <c r="D13" s="328" t="n">
        <v>0.00694444444444444</v>
      </c>
      <c r="E13" s="329" t="n">
        <f aca="false">'DColg1 '!AA83-'DColg1 '!AA45</f>
        <v>0</v>
      </c>
      <c r="F13" s="330" t="n">
        <f aca="false">D13*E13</f>
        <v>0</v>
      </c>
      <c r="G13" s="331"/>
      <c r="H13" s="332"/>
      <c r="I13" s="332"/>
      <c r="J13" s="333"/>
      <c r="K13" s="557"/>
      <c r="L13" s="335" t="str">
        <f aca="false">IF(E13=0,"",(K13/E13))</f>
        <v/>
      </c>
      <c r="M13" s="333"/>
    </row>
    <row r="14" s="268" customFormat="true" ht="42.75" hidden="false" customHeight="true" outlineLevel="0" collapsed="false">
      <c r="A14" s="329" t="n">
        <v>10</v>
      </c>
      <c r="B14" s="326" t="s">
        <v>1041</v>
      </c>
      <c r="C14" s="558" t="s">
        <v>888</v>
      </c>
      <c r="D14" s="342" t="n">
        <v>0.00208333333333333</v>
      </c>
      <c r="E14" s="329" t="n">
        <f aca="false">'DColg1 '!D45-'DColg1 '!D83</f>
        <v>0</v>
      </c>
      <c r="F14" s="330" t="n">
        <f aca="false">D14*E14</f>
        <v>0</v>
      </c>
      <c r="G14" s="331"/>
      <c r="H14" s="332"/>
      <c r="I14" s="332" t="str">
        <f aca="false">IF(E14=0,"",H$6+F14)</f>
        <v/>
      </c>
      <c r="J14" s="333"/>
      <c r="K14" s="557"/>
      <c r="L14" s="335" t="str">
        <f aca="false">IF(E14=0,"",(K14/E14))</f>
        <v/>
      </c>
      <c r="M14" s="333"/>
    </row>
    <row r="15" s="268" customFormat="true" ht="42.75" hidden="false" customHeight="true" outlineLevel="0" collapsed="false">
      <c r="A15" s="329" t="n">
        <v>11</v>
      </c>
      <c r="B15" s="326"/>
      <c r="C15" s="558" t="s">
        <v>1042</v>
      </c>
      <c r="D15" s="328" t="n">
        <v>0.0208333333333333</v>
      </c>
      <c r="E15" s="329" t="n">
        <f aca="false">'DColg1 '!L45-'DColg1 '!L83</f>
        <v>0</v>
      </c>
      <c r="F15" s="330" t="n">
        <f aca="false">D15*E15</f>
        <v>0</v>
      </c>
      <c r="G15" s="331"/>
      <c r="H15" s="332"/>
      <c r="I15" s="332" t="str">
        <f aca="false">IF(E15=0,"",H$6+F15)</f>
        <v/>
      </c>
      <c r="J15" s="333"/>
      <c r="K15" s="557"/>
      <c r="L15" s="335" t="str">
        <f aca="false">IF(E15=0,"",(K15/E15))</f>
        <v/>
      </c>
      <c r="M15" s="333"/>
    </row>
    <row r="16" s="268" customFormat="true" ht="42.75" hidden="false" customHeight="true" outlineLevel="0" collapsed="false">
      <c r="A16" s="329" t="n">
        <v>12</v>
      </c>
      <c r="B16" s="326"/>
      <c r="C16" s="558" t="s">
        <v>1043</v>
      </c>
      <c r="D16" s="328" t="n">
        <v>0.0208333333333333</v>
      </c>
      <c r="E16" s="329" t="n">
        <f aca="false">'DColg1 '!G45-'DColg1 '!G83</f>
        <v>0</v>
      </c>
      <c r="F16" s="330" t="n">
        <f aca="false">D16*E16</f>
        <v>0</v>
      </c>
      <c r="G16" s="331"/>
      <c r="H16" s="332"/>
      <c r="I16" s="332" t="str">
        <f aca="false">IF(E16=0,"",H$6+F16)</f>
        <v/>
      </c>
      <c r="J16" s="333"/>
      <c r="K16" s="557"/>
      <c r="L16" s="335" t="str">
        <f aca="false">IF(E16=0,"",(K16/E16))</f>
        <v/>
      </c>
      <c r="M16" s="333"/>
    </row>
    <row r="17" s="268" customFormat="true" ht="42.75" hidden="false" customHeight="true" outlineLevel="0" collapsed="false">
      <c r="A17" s="329" t="n">
        <v>13</v>
      </c>
      <c r="B17" s="326"/>
      <c r="C17" s="558" t="s">
        <v>1044</v>
      </c>
      <c r="D17" s="328" t="n">
        <v>0.0208333333333333</v>
      </c>
      <c r="E17" s="329" t="n">
        <f aca="false">'DColg1 '!I45-'DColg1 '!I83</f>
        <v>0</v>
      </c>
      <c r="F17" s="330" t="n">
        <f aca="false">D17*E17</f>
        <v>0</v>
      </c>
      <c r="G17" s="331"/>
      <c r="H17" s="332"/>
      <c r="I17" s="332" t="str">
        <f aca="false">IF(E17=0,"",H$6+F17)</f>
        <v/>
      </c>
      <c r="J17" s="333"/>
      <c r="K17" s="557"/>
      <c r="L17" s="335" t="str">
        <f aca="false">IF(E17=0,"",(K17/E17))</f>
        <v/>
      </c>
      <c r="M17" s="333"/>
    </row>
    <row r="18" s="268" customFormat="true" ht="42.75" hidden="false" customHeight="true" outlineLevel="0" collapsed="false">
      <c r="A18" s="329" t="n">
        <v>14</v>
      </c>
      <c r="B18" s="326"/>
      <c r="C18" s="558" t="s">
        <v>892</v>
      </c>
      <c r="D18" s="328" t="n">
        <v>0.0208333333333333</v>
      </c>
      <c r="E18" s="329" t="n">
        <f aca="false">'DColg1 '!K45-'DColg1 '!K83</f>
        <v>0</v>
      </c>
      <c r="F18" s="330" t="n">
        <f aca="false">D18*E18</f>
        <v>0</v>
      </c>
      <c r="G18" s="331"/>
      <c r="H18" s="332"/>
      <c r="I18" s="332" t="str">
        <f aca="false">IF(E18=0,"",H$6+F18)</f>
        <v/>
      </c>
      <c r="J18" s="333"/>
      <c r="K18" s="557"/>
      <c r="L18" s="335" t="str">
        <f aca="false">IF(E18=0,"",(K18/E18))</f>
        <v/>
      </c>
      <c r="M18" s="333"/>
    </row>
    <row r="19" s="268" customFormat="true" ht="42.75" hidden="false" customHeight="true" outlineLevel="0" collapsed="false">
      <c r="A19" s="329" t="n">
        <v>15</v>
      </c>
      <c r="B19" s="326"/>
      <c r="C19" s="340" t="s">
        <v>893</v>
      </c>
      <c r="D19" s="328" t="n">
        <v>0.0138888888888889</v>
      </c>
      <c r="E19" s="329" t="n">
        <f aca="false">'DColg1 '!J45-'DColg1 '!J83</f>
        <v>0</v>
      </c>
      <c r="F19" s="330" t="n">
        <f aca="false">D19*E19</f>
        <v>0</v>
      </c>
      <c r="G19" s="331"/>
      <c r="H19" s="332"/>
      <c r="I19" s="332"/>
      <c r="J19" s="333"/>
      <c r="K19" s="557"/>
      <c r="L19" s="335"/>
      <c r="M19" s="333"/>
    </row>
    <row r="20" s="268" customFormat="true" ht="51" hidden="false" customHeight="true" outlineLevel="0" collapsed="false">
      <c r="A20" s="329" t="n">
        <v>16</v>
      </c>
      <c r="B20" s="326" t="s">
        <v>896</v>
      </c>
      <c r="C20" s="558" t="s">
        <v>897</v>
      </c>
      <c r="D20" s="328" t="n">
        <v>0.00694444444444444</v>
      </c>
      <c r="E20" s="329" t="n">
        <f aca="false">'DColg1 '!F45-'DColg1 '!F83</f>
        <v>0</v>
      </c>
      <c r="F20" s="330" t="n">
        <f aca="false">D20*E20</f>
        <v>0</v>
      </c>
      <c r="G20" s="331"/>
      <c r="H20" s="332"/>
      <c r="I20" s="332" t="str">
        <f aca="false">IF(E20=0,"",H$6+F20)</f>
        <v/>
      </c>
      <c r="J20" s="343"/>
      <c r="K20" s="557"/>
      <c r="L20" s="335" t="str">
        <f aca="false">IF(E20=0,"",(K20/E20))</f>
        <v/>
      </c>
      <c r="M20" s="343"/>
    </row>
    <row r="21" s="268" customFormat="true" ht="42.75" hidden="false" customHeight="true" outlineLevel="0" collapsed="false">
      <c r="A21" s="329" t="n">
        <v>17</v>
      </c>
      <c r="B21" s="326" t="s">
        <v>759</v>
      </c>
      <c r="C21" s="558" t="s">
        <v>1045</v>
      </c>
      <c r="D21" s="342" t="n">
        <v>0.00138888888888889</v>
      </c>
      <c r="E21" s="329" t="n">
        <f aca="false">'DColg1 '!H45-'DColg1 '!H83</f>
        <v>0</v>
      </c>
      <c r="F21" s="330" t="n">
        <f aca="false">D21*E21</f>
        <v>0</v>
      </c>
      <c r="G21" s="331"/>
      <c r="H21" s="332"/>
      <c r="I21" s="332" t="str">
        <f aca="false">IF(E21=0,"",H$6+F21)</f>
        <v/>
      </c>
      <c r="J21" s="333"/>
      <c r="K21" s="557"/>
      <c r="L21" s="335" t="str">
        <f aca="false">IF(E21=0,"",(K21/E21))</f>
        <v/>
      </c>
      <c r="M21" s="333"/>
    </row>
    <row r="22" s="268" customFormat="true" ht="42.75" hidden="false" customHeight="true" outlineLevel="0" collapsed="false">
      <c r="A22" s="329" t="n">
        <v>18</v>
      </c>
      <c r="B22" s="326"/>
      <c r="C22" s="341" t="s">
        <v>900</v>
      </c>
      <c r="D22" s="342" t="n">
        <v>0.00138888888888889</v>
      </c>
      <c r="E22" s="329" t="n">
        <f aca="false">'DColg1 '!E45-'DColg1 '!E83</f>
        <v>0</v>
      </c>
      <c r="F22" s="330" t="n">
        <f aca="false">D22*E22</f>
        <v>0</v>
      </c>
      <c r="G22" s="331"/>
      <c r="H22" s="332"/>
      <c r="I22" s="332"/>
      <c r="J22" s="333"/>
      <c r="K22" s="557"/>
      <c r="L22" s="335"/>
      <c r="M22" s="333"/>
    </row>
    <row r="23" customFormat="false" ht="18.75" hidden="false" customHeight="true" outlineLevel="0" collapsed="false">
      <c r="E23" s="1117" t="n">
        <f aca="false">SUM(E6:E21)</f>
        <v>0</v>
      </c>
      <c r="H23" s="1118"/>
      <c r="I23" s="347"/>
      <c r="L23" s="1119" t="str">
        <f aca="false">IF(E23=0,"",AVERAGE(L6:L21))</f>
        <v/>
      </c>
    </row>
    <row r="24" customFormat="false" ht="15" hidden="false" customHeight="false" outlineLevel="0" collapsed="false">
      <c r="H24" s="347"/>
      <c r="I24" s="347"/>
      <c r="L24" s="1119"/>
    </row>
    <row r="25" customFormat="false" ht="15" hidden="false" customHeight="false" outlineLevel="0" collapsed="false">
      <c r="H25" s="347"/>
      <c r="I25" s="347"/>
      <c r="L25" s="1119"/>
    </row>
    <row r="26" customFormat="false" ht="39.75" hidden="false" customHeight="true" outlineLevel="0" collapsed="false">
      <c r="B26" s="348" t="s">
        <v>901</v>
      </c>
      <c r="C26" s="348"/>
      <c r="D26" s="323" t="s">
        <v>902</v>
      </c>
      <c r="E26" s="323"/>
      <c r="F26" s="323" t="s">
        <v>903</v>
      </c>
      <c r="G26" s="348" t="s">
        <v>904</v>
      </c>
      <c r="H26" s="348"/>
      <c r="I26" s="348" t="s">
        <v>905</v>
      </c>
      <c r="J26" s="348"/>
      <c r="K26" s="349"/>
    </row>
    <row r="27" customFormat="false" ht="39.75" hidden="false" customHeight="true" outlineLevel="0" collapsed="false">
      <c r="B27" s="559" t="s">
        <v>906</v>
      </c>
      <c r="C27" s="559"/>
      <c r="D27" s="1002"/>
      <c r="E27" s="1002"/>
      <c r="F27" s="559"/>
      <c r="G27" s="352"/>
      <c r="H27" s="353"/>
      <c r="I27" s="354"/>
      <c r="J27" s="355"/>
      <c r="K27" s="349"/>
    </row>
    <row r="28" customFormat="false" ht="39.75" hidden="false" customHeight="true" outlineLevel="0" collapsed="false">
      <c r="B28" s="559" t="s">
        <v>907</v>
      </c>
      <c r="C28" s="559"/>
      <c r="D28" s="559"/>
      <c r="E28" s="559"/>
      <c r="F28" s="559"/>
      <c r="G28" s="352"/>
      <c r="H28" s="645"/>
      <c r="I28" s="646"/>
      <c r="J28" s="647"/>
    </row>
  </sheetData>
  <mergeCells count="22">
    <mergeCell ref="A1:B4"/>
    <mergeCell ref="C1:J3"/>
    <mergeCell ref="K1:M1"/>
    <mergeCell ref="K2:M2"/>
    <mergeCell ref="K3:M3"/>
    <mergeCell ref="D4:F4"/>
    <mergeCell ref="G4:K4"/>
    <mergeCell ref="B6:B13"/>
    <mergeCell ref="G6:G13"/>
    <mergeCell ref="H6:H21"/>
    <mergeCell ref="B14:B19"/>
    <mergeCell ref="G14:G18"/>
    <mergeCell ref="B21:B22"/>
    <mergeCell ref="L23:L25"/>
    <mergeCell ref="B26:C26"/>
    <mergeCell ref="D26:E26"/>
    <mergeCell ref="G26:H26"/>
    <mergeCell ref="I26:J26"/>
    <mergeCell ref="B27:C27"/>
    <mergeCell ref="D27:E27"/>
    <mergeCell ref="B28:C28"/>
    <mergeCell ref="D28:E28"/>
  </mergeCells>
  <printOptions headings="false" gridLines="false" gridLinesSet="true" horizontalCentered="false" verticalCentered="false"/>
  <pageMargins left="0.35" right="0.370138888888889" top="0.510416666666667" bottom="1.05" header="0.240277777777778" footer="0.790277777777778"/>
  <pageSetup paperSize="1" scale="44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colBreaks count="1" manualBreakCount="1">
    <brk id="13" man="true" max="65535" min="0"/>
  </colBreak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tabColor rgb="FF33CCCC"/>
    <pageSetUpPr fitToPage="false"/>
  </sheetPr>
  <dimension ref="A1:AMJ91"/>
  <sheetViews>
    <sheetView showFormulas="false" showGridLines="false" showRowColHeaders="true" showZeros="true" rightToLeft="false" tabSelected="false" showOutlineSymbols="true" defaultGridColor="true" view="pageBreakPreview" topLeftCell="A7" colorId="64" zoomScale="32" zoomScaleNormal="32" zoomScalePageLayoutView="32" workbookViewId="0">
      <selection pane="topLeft" activeCell="C16" activeCellId="0" sqref="C16"/>
    </sheetView>
  </sheetViews>
  <sheetFormatPr defaultColWidth="12.7421875" defaultRowHeight="19.5" zeroHeight="false" outlineLevelRow="0" outlineLevelCol="0"/>
  <cols>
    <col collapsed="false" customWidth="true" hidden="false" outlineLevel="0" max="1" min="1" style="615" width="9.29"/>
    <col collapsed="false" customWidth="true" hidden="false" outlineLevel="0" max="2" min="2" style="187" width="48.28"/>
    <col collapsed="false" customWidth="true" hidden="false" outlineLevel="0" max="3" min="3" style="187" width="25"/>
    <col collapsed="false" customWidth="true" hidden="false" outlineLevel="0" max="4" min="4" style="187" width="47.14"/>
    <col collapsed="false" customWidth="true" hidden="false" outlineLevel="0" max="5" min="5" style="187" width="11.71"/>
    <col collapsed="false" customWidth="true" hidden="false" outlineLevel="0" max="7" min="6" style="187" width="15.88"/>
    <col collapsed="false" customWidth="true" hidden="false" outlineLevel="0" max="8" min="8" style="187" width="12.9"/>
    <col collapsed="false" customWidth="true" hidden="false" outlineLevel="0" max="16" min="9" style="187" width="11.71"/>
    <col collapsed="false" customWidth="true" hidden="false" outlineLevel="0" max="17" min="17" style="187" width="19.71"/>
    <col collapsed="false" customWidth="true" hidden="false" outlineLevel="0" max="18" min="18" style="187" width="17.13"/>
    <col collapsed="false" customWidth="true" hidden="false" outlineLevel="0" max="19" min="19" style="187" width="14.57"/>
    <col collapsed="false" customWidth="true" hidden="false" outlineLevel="0" max="22" min="20" style="187" width="11.71"/>
    <col collapsed="false" customWidth="true" hidden="false" outlineLevel="0" max="25" min="23" style="187" width="14.57"/>
    <col collapsed="false" customWidth="true" hidden="false" outlineLevel="0" max="26" min="26" style="187" width="16.87"/>
    <col collapsed="false" customWidth="true" hidden="false" outlineLevel="0" max="28" min="27" style="187" width="11.71"/>
    <col collapsed="false" customWidth="true" hidden="false" outlineLevel="0" max="29" min="29" style="187" width="31.69"/>
    <col collapsed="false" customWidth="true" hidden="false" outlineLevel="0" max="30" min="30" style="187" width="58.41"/>
    <col collapsed="false" customWidth="true" hidden="false" outlineLevel="0" max="31" min="31" style="187" width="53.57"/>
    <col collapsed="false" customWidth="true" hidden="false" outlineLevel="0" max="241" min="32" style="187" width="11.3"/>
    <col collapsed="false" customWidth="true" hidden="false" outlineLevel="0" max="1017" min="1015" style="0" width="9"/>
    <col collapsed="false" customWidth="true" hidden="false" outlineLevel="0" max="1025" min="1019" style="0" width="9"/>
  </cols>
  <sheetData>
    <row r="1" s="190" customFormat="true" ht="51.75" hidden="false" customHeight="true" outlineLevel="0" collapsed="false">
      <c r="A1" s="71"/>
      <c r="B1" s="71"/>
      <c r="C1" s="71"/>
      <c r="D1" s="188" t="s">
        <v>1046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120" t="s">
        <v>796</v>
      </c>
      <c r="AE1" s="1120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120" t="s">
        <v>2</v>
      </c>
      <c r="AE2" s="1120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120" t="s">
        <v>5</v>
      </c>
      <c r="AE3" s="1120"/>
    </row>
    <row r="4" customFormat="false" ht="36.75" hidden="false" customHeight="true" outlineLevel="0" collapsed="false">
      <c r="A4" s="497"/>
      <c r="B4" s="497"/>
      <c r="C4" s="497"/>
      <c r="D4" s="1121" t="s">
        <v>797</v>
      </c>
      <c r="E4" s="1122" t="s">
        <v>1047</v>
      </c>
      <c r="F4" s="1122"/>
      <c r="G4" s="397"/>
      <c r="H4" s="397"/>
      <c r="I4" s="397"/>
      <c r="J4" s="397"/>
      <c r="K4" s="397"/>
      <c r="L4" s="397"/>
      <c r="M4" s="397"/>
      <c r="N4" s="397"/>
      <c r="O4" s="397"/>
      <c r="P4" s="397"/>
      <c r="Q4" s="1123" t="s">
        <v>798</v>
      </c>
      <c r="R4" s="1124"/>
      <c r="S4" s="1124"/>
      <c r="T4" s="1124"/>
      <c r="U4" s="500" t="n">
        <v>357</v>
      </c>
      <c r="V4" s="497"/>
      <c r="W4" s="497"/>
      <c r="X4" s="497"/>
      <c r="Y4" s="497"/>
      <c r="Z4" s="386" t="s">
        <v>911</v>
      </c>
      <c r="AA4" s="386"/>
      <c r="AB4" s="386"/>
      <c r="AC4" s="1125" t="s">
        <v>912</v>
      </c>
      <c r="AD4" s="1126"/>
      <c r="AE4" s="1126"/>
    </row>
    <row r="5" customFormat="false" ht="36.75" hidden="false" customHeight="true" outlineLevel="0" collapsed="false">
      <c r="A5" s="497"/>
      <c r="B5" s="497"/>
      <c r="C5" s="497"/>
      <c r="D5" s="1121" t="s">
        <v>1048</v>
      </c>
      <c r="E5" s="1127" t="s">
        <v>929</v>
      </c>
      <c r="F5" s="1122"/>
      <c r="G5" s="397"/>
      <c r="H5" s="397"/>
      <c r="I5" s="397"/>
      <c r="J5" s="397"/>
      <c r="K5" s="397"/>
      <c r="L5" s="397"/>
      <c r="M5" s="397"/>
      <c r="N5" s="397"/>
      <c r="O5" s="397"/>
      <c r="P5" s="397"/>
      <c r="Q5" s="1123" t="s">
        <v>800</v>
      </c>
      <c r="R5" s="1124"/>
      <c r="S5" s="1124"/>
      <c r="T5" s="1124"/>
      <c r="U5" s="504" t="n">
        <v>244</v>
      </c>
      <c r="V5" s="497"/>
      <c r="W5" s="497"/>
      <c r="X5" s="497"/>
      <c r="Y5" s="497"/>
      <c r="Z5" s="910"/>
      <c r="AA5" s="910"/>
      <c r="AB5" s="1128"/>
      <c r="AC5" s="497"/>
      <c r="AD5" s="497"/>
      <c r="AE5" s="497"/>
    </row>
    <row r="6" s="204" customFormat="true" ht="57.75" hidden="false" customHeight="true" outlineLevel="0" collapsed="false">
      <c r="A6" s="499"/>
      <c r="B6" s="499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499"/>
      <c r="P6" s="499"/>
      <c r="Q6" s="498" t="s">
        <v>1049</v>
      </c>
      <c r="R6" s="498"/>
      <c r="S6" s="498"/>
      <c r="T6" s="1124"/>
      <c r="U6" s="504" t="n">
        <v>0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</row>
    <row r="7" s="204" customFormat="true" ht="24" hidden="false" customHeight="true" outlineLevel="0" collapsed="false">
      <c r="A7" s="1129"/>
      <c r="B7" s="1130"/>
      <c r="C7" s="1130"/>
      <c r="D7" s="1130"/>
      <c r="L7" s="195"/>
      <c r="M7" s="195"/>
      <c r="N7" s="195"/>
      <c r="O7" s="195"/>
      <c r="P7" s="195"/>
      <c r="U7" s="1066"/>
      <c r="AC7" s="1131"/>
      <c r="AD7" s="1131"/>
      <c r="AE7" s="1131"/>
    </row>
    <row r="8" s="299" customFormat="true" ht="39" hidden="false" customHeight="true" outlineLevel="0" collapsed="false">
      <c r="A8" s="615"/>
      <c r="B8" s="913"/>
      <c r="C8" s="913"/>
      <c r="D8" s="913"/>
      <c r="E8" s="1132" t="s">
        <v>802</v>
      </c>
      <c r="F8" s="1132"/>
      <c r="G8" s="1132"/>
      <c r="H8" s="1132"/>
      <c r="I8" s="1132"/>
      <c r="J8" s="1132"/>
      <c r="K8" s="1132"/>
      <c r="L8" s="1132"/>
      <c r="M8" s="1132"/>
      <c r="N8" s="1132"/>
      <c r="O8" s="1132"/>
      <c r="P8" s="1132"/>
      <c r="Q8" s="1132"/>
      <c r="R8" s="916" t="s">
        <v>952</v>
      </c>
      <c r="S8" s="916"/>
      <c r="T8" s="916"/>
      <c r="U8" s="916"/>
      <c r="V8" s="1133" t="s">
        <v>953</v>
      </c>
      <c r="W8" s="1133"/>
      <c r="X8" s="1133"/>
      <c r="Y8" s="1133"/>
      <c r="Z8" s="1133"/>
      <c r="AA8" s="1133"/>
      <c r="AB8" s="1133"/>
      <c r="AC8" s="204"/>
      <c r="AD8" s="204"/>
      <c r="AE8" s="204"/>
    </row>
    <row r="9" s="923" customFormat="true" ht="193.5" hidden="false" customHeight="true" outlineLevel="0" collapsed="false">
      <c r="A9" s="230"/>
      <c r="B9" s="841" t="s">
        <v>954</v>
      </c>
      <c r="C9" s="918" t="s">
        <v>804</v>
      </c>
      <c r="D9" s="919" t="s">
        <v>805</v>
      </c>
      <c r="E9" s="1134" t="s">
        <v>955</v>
      </c>
      <c r="F9" s="1134" t="s">
        <v>806</v>
      </c>
      <c r="G9" s="1135" t="s">
        <v>956</v>
      </c>
      <c r="H9" s="1135" t="s">
        <v>811</v>
      </c>
      <c r="I9" s="1135" t="s">
        <v>815</v>
      </c>
      <c r="J9" s="1135" t="s">
        <v>957</v>
      </c>
      <c r="K9" s="1135" t="s">
        <v>958</v>
      </c>
      <c r="L9" s="1134" t="s">
        <v>813</v>
      </c>
      <c r="M9" s="1135" t="s">
        <v>1025</v>
      </c>
      <c r="N9" s="1135" t="s">
        <v>816</v>
      </c>
      <c r="O9" s="1135" t="s">
        <v>817</v>
      </c>
      <c r="P9" s="1135" t="s">
        <v>818</v>
      </c>
      <c r="Q9" s="922" t="s">
        <v>819</v>
      </c>
      <c r="R9" s="813" t="s">
        <v>960</v>
      </c>
      <c r="S9" s="813" t="s">
        <v>961</v>
      </c>
      <c r="T9" s="813" t="s">
        <v>962</v>
      </c>
      <c r="U9" s="813" t="s">
        <v>963</v>
      </c>
      <c r="V9" s="1136" t="s">
        <v>830</v>
      </c>
      <c r="W9" s="1136" t="s">
        <v>831</v>
      </c>
      <c r="X9" s="1136" t="s">
        <v>964</v>
      </c>
      <c r="Y9" s="1136" t="s">
        <v>829</v>
      </c>
      <c r="Z9" s="1136" t="s">
        <v>828</v>
      </c>
      <c r="AA9" s="1136" t="s">
        <v>827</v>
      </c>
      <c r="AB9" s="1136" t="s">
        <v>1050</v>
      </c>
      <c r="AC9" s="210" t="s">
        <v>833</v>
      </c>
      <c r="AD9" s="210" t="s">
        <v>834</v>
      </c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  <c r="BN9" s="230"/>
      <c r="BO9" s="230"/>
      <c r="BP9" s="230"/>
      <c r="BQ9" s="230"/>
      <c r="BR9" s="230"/>
      <c r="BS9" s="230"/>
      <c r="BT9" s="230"/>
      <c r="BU9" s="230"/>
      <c r="BV9" s="230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230"/>
      <c r="CQ9" s="230"/>
      <c r="CR9" s="230"/>
      <c r="CS9" s="230"/>
      <c r="CT9" s="230"/>
      <c r="CU9" s="230"/>
      <c r="CV9" s="230"/>
      <c r="CW9" s="230"/>
      <c r="CX9" s="230"/>
      <c r="CY9" s="230"/>
      <c r="CZ9" s="230"/>
      <c r="DA9" s="230"/>
      <c r="DB9" s="230"/>
      <c r="DC9" s="230"/>
      <c r="DD9" s="230"/>
      <c r="DE9" s="230"/>
      <c r="DF9" s="230"/>
      <c r="DG9" s="230"/>
      <c r="DH9" s="230"/>
      <c r="DI9" s="230"/>
      <c r="DJ9" s="230"/>
      <c r="DK9" s="230"/>
      <c r="DL9" s="230"/>
      <c r="DM9" s="230"/>
      <c r="DN9" s="230"/>
      <c r="DO9" s="230"/>
      <c r="DP9" s="230"/>
      <c r="DQ9" s="230"/>
      <c r="DR9" s="230"/>
      <c r="DS9" s="230"/>
      <c r="DT9" s="230"/>
      <c r="DU9" s="230"/>
      <c r="DV9" s="230"/>
      <c r="DW9" s="230"/>
      <c r="DX9" s="230"/>
      <c r="DY9" s="230"/>
      <c r="DZ9" s="230"/>
      <c r="EA9" s="230"/>
      <c r="EB9" s="230"/>
      <c r="EC9" s="230"/>
      <c r="ED9" s="230"/>
      <c r="EE9" s="230"/>
      <c r="EF9" s="230"/>
      <c r="EG9" s="230"/>
      <c r="EH9" s="230"/>
      <c r="EI9" s="230"/>
      <c r="EJ9" s="230"/>
      <c r="EK9" s="230"/>
      <c r="EL9" s="230"/>
      <c r="EM9" s="230"/>
      <c r="EN9" s="230"/>
      <c r="EO9" s="230"/>
      <c r="EP9" s="230"/>
      <c r="EQ9" s="230"/>
      <c r="ER9" s="230"/>
      <c r="ES9" s="230"/>
      <c r="ET9" s="230"/>
      <c r="EU9" s="230"/>
      <c r="EV9" s="230"/>
      <c r="EW9" s="230"/>
      <c r="EX9" s="230"/>
      <c r="EY9" s="230"/>
      <c r="EZ9" s="230"/>
      <c r="FA9" s="230"/>
      <c r="FB9" s="230"/>
      <c r="FC9" s="230"/>
      <c r="FD9" s="230"/>
      <c r="FE9" s="230"/>
      <c r="FF9" s="230"/>
      <c r="FG9" s="230"/>
      <c r="FH9" s="230"/>
      <c r="FI9" s="230"/>
      <c r="FJ9" s="230"/>
      <c r="FK9" s="230"/>
      <c r="FL9" s="230"/>
      <c r="FM9" s="230"/>
      <c r="FN9" s="230"/>
      <c r="FO9" s="230"/>
      <c r="FP9" s="230"/>
      <c r="FQ9" s="230"/>
      <c r="FR9" s="230"/>
      <c r="FS9" s="230"/>
      <c r="FT9" s="230"/>
      <c r="FU9" s="230"/>
      <c r="FV9" s="230"/>
      <c r="FW9" s="230"/>
      <c r="FX9" s="230"/>
      <c r="FY9" s="230"/>
      <c r="FZ9" s="230"/>
      <c r="GA9" s="230"/>
      <c r="GB9" s="230"/>
      <c r="GC9" s="230"/>
      <c r="GD9" s="230"/>
      <c r="GE9" s="230"/>
      <c r="GF9" s="230"/>
      <c r="GG9" s="230"/>
      <c r="GH9" s="230"/>
      <c r="GI9" s="230"/>
      <c r="GJ9" s="230"/>
      <c r="GK9" s="230"/>
      <c r="GL9" s="230"/>
      <c r="GM9" s="230"/>
      <c r="GN9" s="230"/>
      <c r="GO9" s="230"/>
      <c r="GP9" s="230"/>
      <c r="GQ9" s="230"/>
      <c r="GR9" s="230"/>
      <c r="GS9" s="230"/>
      <c r="GT9" s="230"/>
      <c r="GU9" s="230"/>
      <c r="GV9" s="230"/>
      <c r="GW9" s="230"/>
      <c r="GX9" s="230"/>
      <c r="GY9" s="230"/>
      <c r="GZ9" s="230"/>
      <c r="HA9" s="230"/>
      <c r="HB9" s="230"/>
      <c r="HC9" s="230"/>
      <c r="HD9" s="230"/>
      <c r="HE9" s="230"/>
      <c r="HF9" s="230"/>
      <c r="HG9" s="230"/>
      <c r="HH9" s="230"/>
      <c r="HI9" s="230"/>
      <c r="HJ9" s="230"/>
      <c r="HK9" s="230"/>
      <c r="HL9" s="230"/>
      <c r="HM9" s="230"/>
      <c r="HN9" s="230"/>
      <c r="HO9" s="230"/>
      <c r="HP9" s="230"/>
      <c r="HQ9" s="230"/>
      <c r="HR9" s="230"/>
      <c r="HS9" s="230"/>
      <c r="HT9" s="230"/>
      <c r="HU9" s="230"/>
      <c r="HV9" s="230"/>
      <c r="HW9" s="230"/>
      <c r="HX9" s="230"/>
      <c r="HY9" s="230"/>
      <c r="HZ9" s="230"/>
      <c r="IA9" s="230"/>
      <c r="IB9" s="230"/>
      <c r="IC9" s="230"/>
      <c r="ID9" s="230"/>
      <c r="IE9" s="230"/>
      <c r="IF9" s="230"/>
      <c r="IG9" s="230"/>
    </row>
    <row r="10" s="203" customFormat="true" ht="39.75" hidden="false" customHeight="true" outlineLevel="0" collapsed="false">
      <c r="A10" s="220" t="n">
        <v>1</v>
      </c>
      <c r="B10" s="1137" t="n">
        <v>26</v>
      </c>
      <c r="C10" s="1137" t="n">
        <v>70</v>
      </c>
      <c r="D10" s="1137" t="n">
        <v>63</v>
      </c>
      <c r="E10" s="1137" t="n">
        <v>0</v>
      </c>
      <c r="F10" s="1137" t="n">
        <v>0</v>
      </c>
      <c r="G10" s="1137" t="n">
        <v>0</v>
      </c>
      <c r="H10" s="1137" t="n">
        <v>0</v>
      </c>
      <c r="I10" s="1137" t="n">
        <v>0</v>
      </c>
      <c r="J10" s="1137" t="n">
        <v>0</v>
      </c>
      <c r="K10" s="1137" t="n">
        <v>0</v>
      </c>
      <c r="L10" s="1137" t="n">
        <v>0</v>
      </c>
      <c r="M10" s="1137" t="n">
        <v>0</v>
      </c>
      <c r="N10" s="1137" t="n">
        <v>0</v>
      </c>
      <c r="O10" s="1137" t="n">
        <v>0</v>
      </c>
      <c r="P10" s="1137" t="n">
        <v>0</v>
      </c>
      <c r="Q10" s="1138" t="n">
        <f aca="false">($U$4*(SUM(E10:P10)))</f>
        <v>0</v>
      </c>
      <c r="R10" s="1137" t="n">
        <v>0</v>
      </c>
      <c r="S10" s="1137" t="n">
        <v>0</v>
      </c>
      <c r="T10" s="1137" t="n">
        <v>0</v>
      </c>
      <c r="U10" s="1137" t="n">
        <v>0</v>
      </c>
      <c r="V10" s="1137" t="n">
        <v>0</v>
      </c>
      <c r="W10" s="1137" t="n">
        <v>0</v>
      </c>
      <c r="X10" s="1137" t="n">
        <v>0</v>
      </c>
      <c r="Y10" s="1137" t="n">
        <v>0</v>
      </c>
      <c r="Z10" s="1137" t="n">
        <v>0</v>
      </c>
      <c r="AA10" s="1137" t="n">
        <v>0</v>
      </c>
      <c r="AB10" s="1137" t="n">
        <v>0</v>
      </c>
      <c r="AC10" s="1139"/>
      <c r="AD10" s="1140" t="str">
        <f aca="false">IFERROR(VLOOKUP(AC10,'Plantilla y Concentrado'!$B$4:$S$677,2,0),"")</f>
        <v/>
      </c>
      <c r="AE10" s="1141"/>
      <c r="BA10" s="933"/>
      <c r="BB10" s="933"/>
    </row>
    <row r="11" s="203" customFormat="true" ht="39.75" hidden="false" customHeight="true" outlineLevel="0" collapsed="false">
      <c r="A11" s="216" t="n">
        <v>2</v>
      </c>
      <c r="B11" s="1142" t="n">
        <v>27</v>
      </c>
      <c r="C11" s="1142" t="n">
        <v>45</v>
      </c>
      <c r="D11" s="1142" t="n">
        <v>35</v>
      </c>
      <c r="E11" s="1142" t="n">
        <v>0</v>
      </c>
      <c r="F11" s="1142" t="n">
        <v>0</v>
      </c>
      <c r="G11" s="1142" t="n">
        <v>0</v>
      </c>
      <c r="H11" s="1142" t="n">
        <v>0</v>
      </c>
      <c r="I11" s="1142" t="n">
        <v>0</v>
      </c>
      <c r="J11" s="1142" t="n">
        <v>0</v>
      </c>
      <c r="K11" s="1142" t="n">
        <v>0</v>
      </c>
      <c r="L11" s="1142" t="n">
        <v>0</v>
      </c>
      <c r="M11" s="1142" t="n">
        <v>0</v>
      </c>
      <c r="N11" s="1142" t="n">
        <v>0</v>
      </c>
      <c r="O11" s="1142" t="n">
        <v>0</v>
      </c>
      <c r="P11" s="1142" t="n">
        <v>0</v>
      </c>
      <c r="Q11" s="1143" t="n">
        <f aca="false">($U$4*(SUM(E11:P11)))</f>
        <v>0</v>
      </c>
      <c r="R11" s="1142" t="n">
        <v>0</v>
      </c>
      <c r="S11" s="1142" t="n">
        <v>0</v>
      </c>
      <c r="T11" s="1142" t="n">
        <v>0</v>
      </c>
      <c r="U11" s="1142" t="n">
        <v>0</v>
      </c>
      <c r="V11" s="1142" t="n">
        <v>0</v>
      </c>
      <c r="W11" s="1142" t="n">
        <v>0</v>
      </c>
      <c r="X11" s="1142" t="n">
        <v>0</v>
      </c>
      <c r="Y11" s="1142" t="n">
        <v>0</v>
      </c>
      <c r="Z11" s="1142" t="n">
        <v>0</v>
      </c>
      <c r="AA11" s="1142" t="n">
        <v>0</v>
      </c>
      <c r="AB11" s="1142" t="n">
        <v>0</v>
      </c>
      <c r="AC11" s="216"/>
      <c r="AD11" s="216" t="str">
        <f aca="false">IFERROR(VLOOKUP(AC11,'Plantilla y Concentrado'!$B$4:$S$677,2,0),"")</f>
        <v/>
      </c>
      <c r="AE11" s="1141"/>
      <c r="BA11" s="1144"/>
      <c r="BB11" s="1144"/>
    </row>
    <row r="12" s="203" customFormat="true" ht="39.75" hidden="false" customHeight="true" outlineLevel="0" collapsed="false">
      <c r="A12" s="220" t="n">
        <v>3</v>
      </c>
      <c r="B12" s="1137" t="n">
        <v>28</v>
      </c>
      <c r="C12" s="1137" t="n">
        <v>65</v>
      </c>
      <c r="D12" s="1137" t="n">
        <v>42</v>
      </c>
      <c r="E12" s="1137" t="n">
        <v>0</v>
      </c>
      <c r="F12" s="1137" t="n">
        <v>0</v>
      </c>
      <c r="G12" s="1137" t="n">
        <v>0</v>
      </c>
      <c r="H12" s="1137" t="n">
        <v>0</v>
      </c>
      <c r="I12" s="1137" t="n">
        <v>0</v>
      </c>
      <c r="J12" s="1137" t="n">
        <v>0</v>
      </c>
      <c r="K12" s="1137" t="n">
        <v>0</v>
      </c>
      <c r="L12" s="1137" t="n">
        <v>0</v>
      </c>
      <c r="M12" s="1137" t="n">
        <v>0</v>
      </c>
      <c r="N12" s="1137" t="n">
        <v>0</v>
      </c>
      <c r="O12" s="1137" t="n">
        <v>0</v>
      </c>
      <c r="P12" s="1137" t="n">
        <v>0</v>
      </c>
      <c r="Q12" s="1138" t="n">
        <f aca="false">($U$4*(SUM(E12:P12)))</f>
        <v>0</v>
      </c>
      <c r="R12" s="1137" t="n">
        <v>0</v>
      </c>
      <c r="S12" s="1137" t="n">
        <v>0</v>
      </c>
      <c r="T12" s="1137" t="n">
        <v>0</v>
      </c>
      <c r="U12" s="1137" t="n">
        <v>0</v>
      </c>
      <c r="V12" s="1137" t="n">
        <v>0</v>
      </c>
      <c r="W12" s="1137" t="n">
        <v>0</v>
      </c>
      <c r="X12" s="1137" t="n">
        <v>0</v>
      </c>
      <c r="Y12" s="1137" t="n">
        <v>0</v>
      </c>
      <c r="Z12" s="1137" t="n">
        <v>0</v>
      </c>
      <c r="AA12" s="1137" t="n">
        <v>0</v>
      </c>
      <c r="AB12" s="1137" t="n">
        <v>0</v>
      </c>
      <c r="AC12" s="220"/>
      <c r="AD12" s="1140" t="str">
        <f aca="false">IFERROR(VLOOKUP(AC12,'Plantilla y Concentrado'!$B$4:$S$677,2,0),"")</f>
        <v/>
      </c>
      <c r="AE12" s="1141"/>
      <c r="BA12" s="933"/>
      <c r="BB12" s="933"/>
    </row>
    <row r="13" s="203" customFormat="true" ht="39.75" hidden="false" customHeight="true" outlineLevel="0" collapsed="false">
      <c r="A13" s="216" t="n">
        <v>4</v>
      </c>
      <c r="B13" s="1142" t="n">
        <v>29</v>
      </c>
      <c r="C13" s="1142" t="n">
        <v>258</v>
      </c>
      <c r="D13" s="1142" t="n">
        <v>258</v>
      </c>
      <c r="E13" s="1142" t="n">
        <v>0</v>
      </c>
      <c r="F13" s="1142" t="n">
        <v>0</v>
      </c>
      <c r="G13" s="1142" t="n">
        <v>0</v>
      </c>
      <c r="H13" s="1142" t="n">
        <v>0</v>
      </c>
      <c r="I13" s="1142" t="n">
        <v>0</v>
      </c>
      <c r="J13" s="1142" t="n">
        <v>0</v>
      </c>
      <c r="K13" s="1142" t="n">
        <v>0</v>
      </c>
      <c r="L13" s="1142" t="n">
        <v>0</v>
      </c>
      <c r="M13" s="1142" t="n">
        <v>0</v>
      </c>
      <c r="N13" s="1142" t="n">
        <v>0</v>
      </c>
      <c r="O13" s="1142" t="n">
        <v>0</v>
      </c>
      <c r="P13" s="1142" t="n">
        <v>0</v>
      </c>
      <c r="Q13" s="1143" t="n">
        <f aca="false">($U$4*(SUM(E13:P13)))</f>
        <v>0</v>
      </c>
      <c r="R13" s="1142" t="n">
        <v>0</v>
      </c>
      <c r="S13" s="1142" t="n">
        <v>0</v>
      </c>
      <c r="T13" s="1142" t="n">
        <v>0</v>
      </c>
      <c r="U13" s="1142" t="n">
        <v>0</v>
      </c>
      <c r="V13" s="1142" t="n">
        <v>0</v>
      </c>
      <c r="W13" s="1142" t="n">
        <v>0</v>
      </c>
      <c r="X13" s="1142" t="n">
        <v>0</v>
      </c>
      <c r="Y13" s="1142" t="n">
        <v>0</v>
      </c>
      <c r="Z13" s="1142" t="n">
        <v>0</v>
      </c>
      <c r="AA13" s="1142" t="n">
        <v>0</v>
      </c>
      <c r="AB13" s="1142" t="n">
        <v>0</v>
      </c>
      <c r="AC13" s="216"/>
      <c r="AD13" s="216" t="str">
        <f aca="false">IFERROR(VLOOKUP(AC13,'Plantilla y Concentrado'!$B$4:$S$677,2,0),"")</f>
        <v/>
      </c>
      <c r="AE13" s="1141"/>
      <c r="BA13" s="1144"/>
      <c r="BB13" s="1144"/>
    </row>
    <row r="14" s="203" customFormat="true" ht="39.75" hidden="false" customHeight="true" outlineLevel="0" collapsed="false">
      <c r="A14" s="220" t="n">
        <v>5</v>
      </c>
      <c r="B14" s="1137" t="n">
        <v>30</v>
      </c>
      <c r="C14" s="1137" t="n">
        <v>167</v>
      </c>
      <c r="D14" s="1137" t="n">
        <v>167</v>
      </c>
      <c r="E14" s="1137" t="n">
        <v>0</v>
      </c>
      <c r="F14" s="1137" t="n">
        <v>0</v>
      </c>
      <c r="G14" s="1137" t="n">
        <v>0</v>
      </c>
      <c r="H14" s="1137" t="n">
        <v>0</v>
      </c>
      <c r="I14" s="1137" t="n">
        <v>0</v>
      </c>
      <c r="J14" s="1137" t="n">
        <v>0</v>
      </c>
      <c r="K14" s="1137" t="n">
        <v>0</v>
      </c>
      <c r="L14" s="1137" t="n">
        <v>0</v>
      </c>
      <c r="M14" s="1137" t="n">
        <v>0</v>
      </c>
      <c r="N14" s="1137" t="n">
        <v>0</v>
      </c>
      <c r="O14" s="1137" t="n">
        <v>0</v>
      </c>
      <c r="P14" s="1137" t="n">
        <v>0</v>
      </c>
      <c r="Q14" s="1138" t="n">
        <f aca="false">($U$4*(SUM(E14:P14)))</f>
        <v>0</v>
      </c>
      <c r="R14" s="1137" t="n">
        <v>0</v>
      </c>
      <c r="S14" s="1137" t="n">
        <v>0</v>
      </c>
      <c r="T14" s="1137" t="n">
        <v>0</v>
      </c>
      <c r="U14" s="1137" t="n">
        <v>0</v>
      </c>
      <c r="V14" s="1137" t="n">
        <v>0</v>
      </c>
      <c r="W14" s="1137" t="n">
        <v>0</v>
      </c>
      <c r="X14" s="1137" t="n">
        <v>0</v>
      </c>
      <c r="Y14" s="1137" t="n">
        <v>0</v>
      </c>
      <c r="Z14" s="1137" t="n">
        <v>0</v>
      </c>
      <c r="AA14" s="1137" t="n">
        <v>0</v>
      </c>
      <c r="AB14" s="1137" t="n">
        <v>0</v>
      </c>
      <c r="AC14" s="220"/>
      <c r="AD14" s="1140" t="str">
        <f aca="false">IFERROR(VLOOKUP(AC14,'Plantilla y Concentrado'!$B$4:$S$677,2,0),"")</f>
        <v/>
      </c>
      <c r="AE14" s="1141"/>
      <c r="BA14" s="933"/>
      <c r="BB14" s="933"/>
    </row>
    <row r="15" s="203" customFormat="true" ht="39.75" hidden="false" customHeight="true" outlineLevel="0" collapsed="false">
      <c r="A15" s="216" t="n">
        <v>6</v>
      </c>
      <c r="B15" s="1142" t="n">
        <v>31</v>
      </c>
      <c r="C15" s="1142" t="n">
        <v>206</v>
      </c>
      <c r="D15" s="1142" t="n">
        <v>206</v>
      </c>
      <c r="E15" s="1142" t="n">
        <v>0</v>
      </c>
      <c r="F15" s="1142" t="n">
        <v>0</v>
      </c>
      <c r="G15" s="1142" t="n">
        <v>1</v>
      </c>
      <c r="H15" s="1142" t="n">
        <v>0</v>
      </c>
      <c r="I15" s="1142" t="n">
        <v>0</v>
      </c>
      <c r="J15" s="1142" t="n">
        <v>0</v>
      </c>
      <c r="K15" s="1142" t="n">
        <v>0</v>
      </c>
      <c r="L15" s="1142" t="n">
        <v>0</v>
      </c>
      <c r="M15" s="1142" t="n">
        <v>0</v>
      </c>
      <c r="N15" s="1142" t="n">
        <v>0</v>
      </c>
      <c r="O15" s="1142" t="n">
        <v>0</v>
      </c>
      <c r="P15" s="1142" t="n">
        <v>0</v>
      </c>
      <c r="Q15" s="1143" t="n">
        <f aca="false">($U$4*(SUM(E15:P15)))</f>
        <v>357</v>
      </c>
      <c r="R15" s="1142" t="n">
        <v>0</v>
      </c>
      <c r="S15" s="1142" t="n">
        <v>0</v>
      </c>
      <c r="T15" s="1142" t="n">
        <v>0</v>
      </c>
      <c r="U15" s="1142" t="n">
        <v>0</v>
      </c>
      <c r="V15" s="1142" t="n">
        <v>0</v>
      </c>
      <c r="W15" s="1142" t="n">
        <v>0</v>
      </c>
      <c r="X15" s="1142" t="n">
        <v>0</v>
      </c>
      <c r="Y15" s="1142" t="n">
        <v>0</v>
      </c>
      <c r="Z15" s="1142" t="n">
        <v>0</v>
      </c>
      <c r="AA15" s="1142" t="n">
        <v>0</v>
      </c>
      <c r="AB15" s="1142" t="n">
        <v>0</v>
      </c>
      <c r="AC15" s="216"/>
      <c r="AD15" s="216" t="str">
        <f aca="false">IFERROR(VLOOKUP(AC15,'Plantilla y Concentrado'!$B$4:$S$677,2,0),"")</f>
        <v/>
      </c>
      <c r="AE15" s="1141"/>
      <c r="BA15" s="1144"/>
      <c r="BB15" s="1144"/>
    </row>
    <row r="16" s="203" customFormat="true" ht="39.75" hidden="false" customHeight="true" outlineLevel="0" collapsed="false">
      <c r="A16" s="220" t="n">
        <v>7</v>
      </c>
      <c r="B16" s="1137" t="n">
        <v>32</v>
      </c>
      <c r="C16" s="1137" t="n">
        <v>228</v>
      </c>
      <c r="D16" s="1137" t="n">
        <v>228</v>
      </c>
      <c r="E16" s="1137" t="n">
        <v>0</v>
      </c>
      <c r="F16" s="1137" t="n">
        <v>0</v>
      </c>
      <c r="G16" s="1137" t="n">
        <v>0</v>
      </c>
      <c r="H16" s="1137" t="n">
        <v>0</v>
      </c>
      <c r="I16" s="1137" t="n">
        <v>0</v>
      </c>
      <c r="J16" s="1137" t="n">
        <v>0</v>
      </c>
      <c r="K16" s="1137" t="n">
        <v>0</v>
      </c>
      <c r="L16" s="1137" t="n">
        <v>0</v>
      </c>
      <c r="M16" s="1137" t="n">
        <v>0</v>
      </c>
      <c r="N16" s="1137" t="n">
        <v>0</v>
      </c>
      <c r="O16" s="1137" t="n">
        <v>0</v>
      </c>
      <c r="P16" s="1137" t="n">
        <v>0</v>
      </c>
      <c r="Q16" s="1138" t="n">
        <f aca="false">($U$4*(SUM(E16:P16)))</f>
        <v>0</v>
      </c>
      <c r="R16" s="1137" t="n">
        <v>0</v>
      </c>
      <c r="S16" s="1137" t="n">
        <v>0</v>
      </c>
      <c r="T16" s="1137" t="n">
        <v>0</v>
      </c>
      <c r="U16" s="1137" t="n">
        <v>0</v>
      </c>
      <c r="V16" s="1137" t="n">
        <v>0</v>
      </c>
      <c r="W16" s="1137" t="n">
        <v>0</v>
      </c>
      <c r="X16" s="1137" t="n">
        <v>0</v>
      </c>
      <c r="Y16" s="1137" t="n">
        <v>0</v>
      </c>
      <c r="Z16" s="1137" t="n">
        <v>0</v>
      </c>
      <c r="AA16" s="1137" t="n">
        <v>0</v>
      </c>
      <c r="AB16" s="1137" t="n">
        <v>0</v>
      </c>
      <c r="AC16" s="220"/>
      <c r="AD16" s="1140" t="str">
        <f aca="false">IFERROR(VLOOKUP(AC16,'Plantilla y Concentrado'!$B$4:$S$677,2,0),"")</f>
        <v/>
      </c>
      <c r="AE16" s="1141"/>
      <c r="BA16" s="933"/>
      <c r="BB16" s="933"/>
    </row>
    <row r="17" s="203" customFormat="true" ht="39.75" hidden="false" customHeight="true" outlineLevel="0" collapsed="false">
      <c r="A17" s="216" t="n">
        <v>8</v>
      </c>
      <c r="B17" s="1142" t="n">
        <v>33</v>
      </c>
      <c r="C17" s="1142" t="n">
        <v>200</v>
      </c>
      <c r="D17" s="1142" t="n">
        <v>192</v>
      </c>
      <c r="E17" s="1142" t="n">
        <v>0</v>
      </c>
      <c r="F17" s="1142" t="n">
        <v>0</v>
      </c>
      <c r="G17" s="1142" t="n">
        <v>0</v>
      </c>
      <c r="H17" s="1142" t="n">
        <v>0</v>
      </c>
      <c r="I17" s="1142" t="n">
        <v>0</v>
      </c>
      <c r="J17" s="1142" t="n">
        <v>0</v>
      </c>
      <c r="K17" s="1142" t="n">
        <v>0</v>
      </c>
      <c r="L17" s="1142" t="n">
        <v>0</v>
      </c>
      <c r="M17" s="1142" t="n">
        <v>0</v>
      </c>
      <c r="N17" s="1142" t="n">
        <v>0</v>
      </c>
      <c r="O17" s="1142" t="n">
        <v>0</v>
      </c>
      <c r="P17" s="1142" t="n">
        <v>0</v>
      </c>
      <c r="Q17" s="1143" t="n">
        <f aca="false">($U$4*(SUM(E17:P17)))</f>
        <v>0</v>
      </c>
      <c r="R17" s="1142" t="n">
        <v>0</v>
      </c>
      <c r="S17" s="1142" t="n">
        <v>0</v>
      </c>
      <c r="T17" s="1142" t="n">
        <v>0</v>
      </c>
      <c r="U17" s="1142" t="n">
        <v>0</v>
      </c>
      <c r="V17" s="1142" t="n">
        <v>0</v>
      </c>
      <c r="W17" s="1142" t="n">
        <v>0</v>
      </c>
      <c r="X17" s="1142" t="n">
        <v>0</v>
      </c>
      <c r="Y17" s="1142" t="n">
        <v>0</v>
      </c>
      <c r="Z17" s="1142" t="n">
        <v>0</v>
      </c>
      <c r="AA17" s="1142" t="n">
        <v>0</v>
      </c>
      <c r="AB17" s="1142" t="n">
        <v>0</v>
      </c>
      <c r="AC17" s="216"/>
      <c r="AD17" s="216" t="str">
        <f aca="false">IFERROR(VLOOKUP(AC17,'Plantilla y Concentrado'!$B$4:$S$677,2,0),"")</f>
        <v/>
      </c>
      <c r="AE17" s="1141"/>
      <c r="BA17" s="1144"/>
      <c r="BB17" s="1144"/>
    </row>
    <row r="18" s="203" customFormat="true" ht="39.75" hidden="false" customHeight="true" outlineLevel="0" collapsed="false">
      <c r="A18" s="220" t="n">
        <v>9</v>
      </c>
      <c r="B18" s="1137" t="n">
        <v>34</v>
      </c>
      <c r="C18" s="1137" t="n">
        <v>100</v>
      </c>
      <c r="D18" s="1137" t="n">
        <v>100</v>
      </c>
      <c r="E18" s="1137" t="n">
        <v>0</v>
      </c>
      <c r="F18" s="1137" t="n">
        <v>0</v>
      </c>
      <c r="G18" s="1137" t="n">
        <v>0</v>
      </c>
      <c r="H18" s="1137" t="n">
        <v>0</v>
      </c>
      <c r="I18" s="1137" t="n">
        <v>0</v>
      </c>
      <c r="J18" s="1137" t="n">
        <v>0</v>
      </c>
      <c r="K18" s="1137" t="n">
        <v>0</v>
      </c>
      <c r="L18" s="1137" t="n">
        <v>0</v>
      </c>
      <c r="M18" s="1137" t="n">
        <v>0</v>
      </c>
      <c r="N18" s="1137" t="n">
        <v>0</v>
      </c>
      <c r="O18" s="1137" t="n">
        <v>0</v>
      </c>
      <c r="P18" s="1137" t="n">
        <v>0</v>
      </c>
      <c r="Q18" s="1138" t="n">
        <f aca="false">($U$4*(SUM(E18:P18)))</f>
        <v>0</v>
      </c>
      <c r="R18" s="1137" t="n">
        <v>0</v>
      </c>
      <c r="S18" s="1137" t="n">
        <v>0</v>
      </c>
      <c r="T18" s="1137" t="n">
        <v>0</v>
      </c>
      <c r="U18" s="1137" t="n">
        <v>0</v>
      </c>
      <c r="V18" s="1137" t="n">
        <v>0</v>
      </c>
      <c r="W18" s="1137" t="n">
        <v>0</v>
      </c>
      <c r="X18" s="1137" t="n">
        <v>0</v>
      </c>
      <c r="Y18" s="1137" t="n">
        <v>0</v>
      </c>
      <c r="Z18" s="1137" t="n">
        <v>0</v>
      </c>
      <c r="AA18" s="1137" t="n">
        <v>0</v>
      </c>
      <c r="AB18" s="1137" t="n">
        <v>0</v>
      </c>
      <c r="AC18" s="220"/>
      <c r="AD18" s="1140" t="str">
        <f aca="false">IFERROR(VLOOKUP(AC18,'Plantilla y Concentrado'!$B$4:$S$677,2,0),"")</f>
        <v/>
      </c>
      <c r="AE18" s="1141"/>
      <c r="BA18" s="933"/>
      <c r="BB18" s="933"/>
    </row>
    <row r="19" s="203" customFormat="true" ht="39.75" hidden="false" customHeight="true" outlineLevel="0" collapsed="false">
      <c r="A19" s="216" t="n">
        <v>10</v>
      </c>
      <c r="B19" s="1142" t="n">
        <v>35</v>
      </c>
      <c r="C19" s="1142" t="n">
        <v>120</v>
      </c>
      <c r="D19" s="1142" t="n">
        <v>120</v>
      </c>
      <c r="E19" s="1142" t="n">
        <v>0</v>
      </c>
      <c r="F19" s="1142" t="n">
        <v>0</v>
      </c>
      <c r="G19" s="1142" t="n">
        <v>0</v>
      </c>
      <c r="H19" s="1142" t="n">
        <v>0</v>
      </c>
      <c r="I19" s="1142" t="n">
        <v>0</v>
      </c>
      <c r="J19" s="1142" t="n">
        <v>0</v>
      </c>
      <c r="K19" s="1142" t="n">
        <v>0</v>
      </c>
      <c r="L19" s="1142" t="n">
        <v>0</v>
      </c>
      <c r="M19" s="1142" t="n">
        <v>0</v>
      </c>
      <c r="N19" s="1142" t="n">
        <v>0</v>
      </c>
      <c r="O19" s="1142" t="n">
        <v>0</v>
      </c>
      <c r="P19" s="1142" t="n">
        <v>0</v>
      </c>
      <c r="Q19" s="1143" t="n">
        <f aca="false">($U$4*(SUM(E19:P19)))</f>
        <v>0</v>
      </c>
      <c r="R19" s="1142" t="n">
        <v>0</v>
      </c>
      <c r="S19" s="1142" t="n">
        <v>0</v>
      </c>
      <c r="T19" s="1142" t="n">
        <v>0</v>
      </c>
      <c r="U19" s="1142" t="n">
        <v>0</v>
      </c>
      <c r="V19" s="1142" t="n">
        <v>0</v>
      </c>
      <c r="W19" s="1142" t="n">
        <v>0</v>
      </c>
      <c r="X19" s="1142" t="n">
        <v>0</v>
      </c>
      <c r="Y19" s="1142" t="n">
        <v>0</v>
      </c>
      <c r="Z19" s="1142" t="n">
        <v>0</v>
      </c>
      <c r="AA19" s="1142" t="n">
        <v>0</v>
      </c>
      <c r="AB19" s="1142" t="n">
        <v>0</v>
      </c>
      <c r="AC19" s="216"/>
      <c r="AD19" s="216" t="str">
        <f aca="false">IFERROR(VLOOKUP(AC19,'Plantilla y Concentrado'!$B$4:$S$677,2,0),"")</f>
        <v/>
      </c>
      <c r="AE19" s="1141"/>
      <c r="BA19" s="1144"/>
      <c r="BB19" s="1144"/>
    </row>
    <row r="20" s="203" customFormat="true" ht="39.75" hidden="false" customHeight="true" outlineLevel="0" collapsed="false">
      <c r="A20" s="220" t="n">
        <v>11</v>
      </c>
      <c r="B20" s="1137" t="n">
        <v>36</v>
      </c>
      <c r="C20" s="1137" t="n">
        <v>56</v>
      </c>
      <c r="D20" s="1137" t="n">
        <v>56</v>
      </c>
      <c r="E20" s="1137" t="n">
        <v>0</v>
      </c>
      <c r="F20" s="1137" t="n">
        <v>0</v>
      </c>
      <c r="G20" s="1137" t="n">
        <v>0</v>
      </c>
      <c r="H20" s="1137" t="n">
        <v>0</v>
      </c>
      <c r="I20" s="1137" t="n">
        <v>0</v>
      </c>
      <c r="J20" s="1137" t="n">
        <v>0</v>
      </c>
      <c r="K20" s="1137" t="n">
        <v>0</v>
      </c>
      <c r="L20" s="1137" t="n">
        <v>0</v>
      </c>
      <c r="M20" s="1137" t="n">
        <v>0</v>
      </c>
      <c r="N20" s="1137" t="n">
        <v>0</v>
      </c>
      <c r="O20" s="1137" t="n">
        <v>0</v>
      </c>
      <c r="P20" s="1137" t="n">
        <v>0</v>
      </c>
      <c r="Q20" s="1138" t="n">
        <f aca="false">($U$4*(SUM(E20:P20)))</f>
        <v>0</v>
      </c>
      <c r="R20" s="1137" t="n">
        <v>0</v>
      </c>
      <c r="S20" s="1137" t="n">
        <v>0</v>
      </c>
      <c r="T20" s="1137" t="n">
        <v>0</v>
      </c>
      <c r="U20" s="1137" t="n">
        <v>0</v>
      </c>
      <c r="V20" s="1137" t="n">
        <v>0</v>
      </c>
      <c r="W20" s="1137" t="n">
        <v>0</v>
      </c>
      <c r="X20" s="1137" t="n">
        <v>0</v>
      </c>
      <c r="Y20" s="1137" t="n">
        <v>0</v>
      </c>
      <c r="Z20" s="1137" t="n">
        <v>0</v>
      </c>
      <c r="AA20" s="1137" t="n">
        <v>0</v>
      </c>
      <c r="AB20" s="1137" t="n">
        <v>0</v>
      </c>
      <c r="AC20" s="220"/>
      <c r="AD20" s="1140" t="str">
        <f aca="false">IFERROR(VLOOKUP(AC20,'Plantilla y Concentrado'!$B$4:$S$677,2,0),"")</f>
        <v/>
      </c>
      <c r="AE20" s="1141"/>
      <c r="BA20" s="933"/>
      <c r="BB20" s="933"/>
    </row>
    <row r="21" s="203" customFormat="true" ht="39.75" hidden="false" customHeight="true" outlineLevel="0" collapsed="false">
      <c r="A21" s="216" t="n">
        <v>12</v>
      </c>
      <c r="B21" s="1142" t="s">
        <v>1051</v>
      </c>
      <c r="C21" s="1142" t="n">
        <v>350</v>
      </c>
      <c r="D21" s="1142" t="n">
        <v>310</v>
      </c>
      <c r="E21" s="1142" t="n">
        <v>0</v>
      </c>
      <c r="F21" s="1142" t="n">
        <v>0</v>
      </c>
      <c r="G21" s="1142" t="n">
        <v>0</v>
      </c>
      <c r="H21" s="1142" t="n">
        <v>0</v>
      </c>
      <c r="I21" s="1142" t="n">
        <v>0</v>
      </c>
      <c r="J21" s="1142" t="n">
        <v>0</v>
      </c>
      <c r="K21" s="1142" t="n">
        <v>0</v>
      </c>
      <c r="L21" s="1142" t="n">
        <v>0</v>
      </c>
      <c r="M21" s="1142" t="n">
        <v>0</v>
      </c>
      <c r="N21" s="1142" t="n">
        <v>0</v>
      </c>
      <c r="O21" s="1142" t="n">
        <v>0</v>
      </c>
      <c r="P21" s="1142" t="n">
        <v>0</v>
      </c>
      <c r="Q21" s="1143" t="n">
        <f aca="false">($U$4*(SUM(E21:P21)))</f>
        <v>0</v>
      </c>
      <c r="R21" s="1142" t="n">
        <v>0</v>
      </c>
      <c r="S21" s="1142" t="n">
        <v>0</v>
      </c>
      <c r="T21" s="1142" t="n">
        <v>0</v>
      </c>
      <c r="U21" s="1142" t="n">
        <v>0</v>
      </c>
      <c r="V21" s="1142" t="n">
        <v>0</v>
      </c>
      <c r="W21" s="1142" t="n">
        <v>0</v>
      </c>
      <c r="X21" s="1142" t="n">
        <v>0</v>
      </c>
      <c r="Y21" s="1142" t="n">
        <v>0</v>
      </c>
      <c r="Z21" s="1142" t="n">
        <v>0</v>
      </c>
      <c r="AA21" s="1142" t="n">
        <v>0</v>
      </c>
      <c r="AB21" s="1142" t="n">
        <v>0</v>
      </c>
      <c r="AC21" s="1142"/>
      <c r="AD21" s="388" t="str">
        <f aca="false">IFERROR(VLOOKUP(AC21,'Plantilla y Concentrado'!$R$4:$S$677,2,0),"")</f>
        <v/>
      </c>
      <c r="AE21" s="1141"/>
      <c r="BA21" s="1144"/>
      <c r="BB21" s="1144"/>
    </row>
    <row r="22" s="203" customFormat="true" ht="39.75" hidden="false" customHeight="true" outlineLevel="0" collapsed="false">
      <c r="A22" s="220" t="n">
        <v>13</v>
      </c>
      <c r="B22" s="1137" t="s">
        <v>1052</v>
      </c>
      <c r="C22" s="1137" t="n">
        <v>200</v>
      </c>
      <c r="D22" s="1137" t="n">
        <v>147</v>
      </c>
      <c r="E22" s="1137" t="n">
        <v>0</v>
      </c>
      <c r="F22" s="1137" t="n">
        <v>0</v>
      </c>
      <c r="G22" s="1137" t="n">
        <v>0</v>
      </c>
      <c r="H22" s="1137" t="n">
        <v>0</v>
      </c>
      <c r="I22" s="1137" t="n">
        <v>0</v>
      </c>
      <c r="J22" s="1137" t="n">
        <v>0</v>
      </c>
      <c r="K22" s="1137" t="n">
        <v>0</v>
      </c>
      <c r="L22" s="1137" t="n">
        <v>0</v>
      </c>
      <c r="M22" s="1137" t="n">
        <v>0</v>
      </c>
      <c r="N22" s="1137" t="n">
        <v>0</v>
      </c>
      <c r="O22" s="1137" t="n">
        <v>0</v>
      </c>
      <c r="P22" s="1137" t="n">
        <v>0</v>
      </c>
      <c r="Q22" s="1138" t="n">
        <f aca="false">($U$4*(SUM(E22:P22)))</f>
        <v>0</v>
      </c>
      <c r="R22" s="1137" t="n">
        <v>0</v>
      </c>
      <c r="S22" s="1137" t="n">
        <v>0</v>
      </c>
      <c r="T22" s="1137" t="n">
        <v>0</v>
      </c>
      <c r="U22" s="1137" t="n">
        <v>0</v>
      </c>
      <c r="V22" s="1137" t="n">
        <v>0</v>
      </c>
      <c r="W22" s="1137" t="n">
        <v>0</v>
      </c>
      <c r="X22" s="1137" t="n">
        <v>0</v>
      </c>
      <c r="Y22" s="1137" t="n">
        <v>0</v>
      </c>
      <c r="Z22" s="1137" t="n">
        <v>0</v>
      </c>
      <c r="AA22" s="1137" t="n">
        <v>0</v>
      </c>
      <c r="AB22" s="1137" t="n">
        <v>0</v>
      </c>
      <c r="AC22" s="1137"/>
      <c r="AD22" s="385" t="str">
        <f aca="false">IFERROR(VLOOKUP(AC22,'Plantilla y Concentrado'!$R$4:$S$677,2,0),"")</f>
        <v/>
      </c>
      <c r="AE22" s="1141"/>
      <c r="BA22" s="933"/>
      <c r="BB22" s="933"/>
    </row>
    <row r="23" s="203" customFormat="true" ht="39.75" hidden="true" customHeight="true" outlineLevel="0" collapsed="false">
      <c r="A23" s="216" t="n">
        <v>14</v>
      </c>
      <c r="B23" s="1142"/>
      <c r="C23" s="1142"/>
      <c r="D23" s="1142"/>
      <c r="E23" s="1142" t="n">
        <v>0</v>
      </c>
      <c r="F23" s="1142" t="n">
        <v>0</v>
      </c>
      <c r="G23" s="1142" t="n">
        <v>0</v>
      </c>
      <c r="H23" s="1142" t="n">
        <v>0</v>
      </c>
      <c r="I23" s="1142" t="n">
        <v>0</v>
      </c>
      <c r="J23" s="1142" t="n">
        <v>0</v>
      </c>
      <c r="K23" s="1142" t="n">
        <v>0</v>
      </c>
      <c r="L23" s="1142" t="n">
        <v>0</v>
      </c>
      <c r="M23" s="1142" t="n">
        <v>0</v>
      </c>
      <c r="N23" s="1142" t="n">
        <v>0</v>
      </c>
      <c r="O23" s="1142" t="n">
        <v>0</v>
      </c>
      <c r="P23" s="1142" t="n">
        <v>0</v>
      </c>
      <c r="Q23" s="1143" t="n">
        <f aca="false">($U$4*(SUM(E23:P23)))</f>
        <v>0</v>
      </c>
      <c r="R23" s="1142" t="n">
        <v>0</v>
      </c>
      <c r="S23" s="1142" t="n">
        <v>0</v>
      </c>
      <c r="T23" s="1142" t="n">
        <v>0</v>
      </c>
      <c r="U23" s="1142" t="n">
        <v>0</v>
      </c>
      <c r="V23" s="1142" t="n">
        <v>0</v>
      </c>
      <c r="W23" s="1142" t="n">
        <v>0</v>
      </c>
      <c r="X23" s="1142" t="n">
        <v>0</v>
      </c>
      <c r="Y23" s="1142" t="n">
        <v>0</v>
      </c>
      <c r="Z23" s="1142" t="n">
        <v>0</v>
      </c>
      <c r="AA23" s="1142" t="n">
        <v>0</v>
      </c>
      <c r="AB23" s="1142" t="n">
        <v>0</v>
      </c>
      <c r="AC23" s="1142"/>
      <c r="AD23" s="388" t="str">
        <f aca="false">IFERROR(VLOOKUP(AC23,'Plantilla y Concentrado'!$R$4:$S$677,2,0),"")</f>
        <v/>
      </c>
      <c r="AE23" s="1141"/>
      <c r="BA23" s="1144"/>
      <c r="BB23" s="1144"/>
    </row>
    <row r="24" s="203" customFormat="true" ht="39.75" hidden="true" customHeight="true" outlineLevel="0" collapsed="false">
      <c r="A24" s="220" t="n">
        <v>15</v>
      </c>
      <c r="B24" s="1137"/>
      <c r="C24" s="1137"/>
      <c r="D24" s="1137"/>
      <c r="E24" s="1137" t="n">
        <v>0</v>
      </c>
      <c r="F24" s="1137" t="n">
        <v>0</v>
      </c>
      <c r="G24" s="1137" t="n">
        <v>0</v>
      </c>
      <c r="H24" s="1137" t="n">
        <v>0</v>
      </c>
      <c r="I24" s="1137" t="n">
        <v>0</v>
      </c>
      <c r="J24" s="1137" t="n">
        <v>0</v>
      </c>
      <c r="K24" s="1137" t="n">
        <v>0</v>
      </c>
      <c r="L24" s="1137" t="n">
        <v>0</v>
      </c>
      <c r="M24" s="1137" t="n">
        <v>0</v>
      </c>
      <c r="N24" s="1137" t="n">
        <v>0</v>
      </c>
      <c r="O24" s="1137" t="n">
        <v>0</v>
      </c>
      <c r="P24" s="1137" t="n">
        <v>0</v>
      </c>
      <c r="Q24" s="1138" t="n">
        <f aca="false">($U$4*(SUM(E24:P24)))</f>
        <v>0</v>
      </c>
      <c r="R24" s="1137" t="n">
        <v>0</v>
      </c>
      <c r="S24" s="1137" t="n">
        <v>0</v>
      </c>
      <c r="T24" s="1137" t="n">
        <v>0</v>
      </c>
      <c r="U24" s="1137" t="n">
        <v>0</v>
      </c>
      <c r="V24" s="1137" t="n">
        <v>0</v>
      </c>
      <c r="W24" s="1137" t="n">
        <v>0</v>
      </c>
      <c r="X24" s="1137" t="n">
        <v>0</v>
      </c>
      <c r="Y24" s="1137" t="n">
        <v>0</v>
      </c>
      <c r="Z24" s="1137" t="n">
        <v>0</v>
      </c>
      <c r="AA24" s="1137" t="n">
        <v>0</v>
      </c>
      <c r="AB24" s="1137" t="n">
        <v>0</v>
      </c>
      <c r="AC24" s="1137"/>
      <c r="AD24" s="385" t="str">
        <f aca="false">IFERROR(VLOOKUP(AC24,'Plantilla y Concentrado'!$R$4:$S$677,2,0),"")</f>
        <v/>
      </c>
      <c r="AE24" s="1141"/>
      <c r="BA24" s="933"/>
      <c r="BB24" s="933"/>
    </row>
    <row r="25" s="203" customFormat="true" ht="39.75" hidden="true" customHeight="true" outlineLevel="0" collapsed="false">
      <c r="A25" s="216" t="n">
        <v>16</v>
      </c>
      <c r="B25" s="1142"/>
      <c r="C25" s="1142"/>
      <c r="D25" s="1142"/>
      <c r="E25" s="1142" t="n">
        <v>0</v>
      </c>
      <c r="F25" s="1142" t="n">
        <v>0</v>
      </c>
      <c r="G25" s="1142" t="n">
        <v>0</v>
      </c>
      <c r="H25" s="1142" t="n">
        <v>0</v>
      </c>
      <c r="I25" s="1142" t="n">
        <v>0</v>
      </c>
      <c r="J25" s="1142" t="n">
        <v>0</v>
      </c>
      <c r="K25" s="1142" t="n">
        <v>0</v>
      </c>
      <c r="L25" s="1142" t="n">
        <v>0</v>
      </c>
      <c r="M25" s="1142" t="n">
        <v>0</v>
      </c>
      <c r="N25" s="1142" t="n">
        <v>0</v>
      </c>
      <c r="O25" s="1142" t="n">
        <v>0</v>
      </c>
      <c r="P25" s="1142" t="n">
        <v>0</v>
      </c>
      <c r="Q25" s="1143" t="n">
        <f aca="false">($U$4*(SUM(E25:P25)))</f>
        <v>0</v>
      </c>
      <c r="R25" s="1142" t="n">
        <v>0</v>
      </c>
      <c r="S25" s="1142" t="n">
        <v>0</v>
      </c>
      <c r="T25" s="1142" t="n">
        <v>0</v>
      </c>
      <c r="U25" s="1142" t="n">
        <v>0</v>
      </c>
      <c r="V25" s="1142" t="n">
        <v>0</v>
      </c>
      <c r="W25" s="1142" t="n">
        <v>0</v>
      </c>
      <c r="X25" s="1142" t="n">
        <v>0</v>
      </c>
      <c r="Y25" s="1142" t="n">
        <v>0</v>
      </c>
      <c r="Z25" s="1142" t="n">
        <v>0</v>
      </c>
      <c r="AA25" s="1142" t="n">
        <v>0</v>
      </c>
      <c r="AB25" s="1142" t="n">
        <v>0</v>
      </c>
      <c r="AC25" s="1142"/>
      <c r="AD25" s="388" t="str">
        <f aca="false">IFERROR(VLOOKUP(AC25,'Plantilla y Concentrado'!$R$4:$S$677,2,0),"")</f>
        <v/>
      </c>
      <c r="AE25" s="1141"/>
      <c r="BA25" s="1144"/>
      <c r="BB25" s="1144"/>
    </row>
    <row r="26" s="203" customFormat="true" ht="39.75" hidden="true" customHeight="true" outlineLevel="0" collapsed="false">
      <c r="A26" s="220" t="n">
        <v>17</v>
      </c>
      <c r="B26" s="1137"/>
      <c r="C26" s="1137"/>
      <c r="D26" s="1137"/>
      <c r="E26" s="1137" t="n">
        <v>0</v>
      </c>
      <c r="F26" s="1137" t="n">
        <v>0</v>
      </c>
      <c r="G26" s="1137" t="n">
        <v>0</v>
      </c>
      <c r="H26" s="1137" t="n">
        <v>0</v>
      </c>
      <c r="I26" s="1137" t="n">
        <v>0</v>
      </c>
      <c r="J26" s="1137" t="n">
        <v>0</v>
      </c>
      <c r="K26" s="1137" t="n">
        <v>0</v>
      </c>
      <c r="L26" s="1137" t="n">
        <v>0</v>
      </c>
      <c r="M26" s="1137" t="n">
        <v>0</v>
      </c>
      <c r="N26" s="1137" t="n">
        <v>0</v>
      </c>
      <c r="O26" s="1137" t="n">
        <v>0</v>
      </c>
      <c r="P26" s="1137" t="n">
        <v>0</v>
      </c>
      <c r="Q26" s="1138" t="n">
        <f aca="false">($U$4*(SUM(E26:P26)))</f>
        <v>0</v>
      </c>
      <c r="R26" s="1137" t="n">
        <v>0</v>
      </c>
      <c r="S26" s="1137" t="n">
        <v>0</v>
      </c>
      <c r="T26" s="1137" t="n">
        <v>0</v>
      </c>
      <c r="U26" s="1137" t="n">
        <v>0</v>
      </c>
      <c r="V26" s="1137" t="n">
        <v>0</v>
      </c>
      <c r="W26" s="1137" t="n">
        <v>0</v>
      </c>
      <c r="X26" s="1137" t="n">
        <v>0</v>
      </c>
      <c r="Y26" s="1137" t="n">
        <v>0</v>
      </c>
      <c r="Z26" s="1137" t="n">
        <v>0</v>
      </c>
      <c r="AA26" s="1137" t="n">
        <v>0</v>
      </c>
      <c r="AB26" s="1137" t="n">
        <v>0</v>
      </c>
      <c r="AC26" s="1137"/>
      <c r="AD26" s="385" t="str">
        <f aca="false">IFERROR(VLOOKUP(AC26,'Plantilla y Concentrado'!$R$4:$S$677,2,0),"")</f>
        <v/>
      </c>
      <c r="AE26" s="1141"/>
      <c r="BA26" s="933"/>
      <c r="BB26" s="933"/>
    </row>
    <row r="27" s="203" customFormat="true" ht="39.75" hidden="true" customHeight="true" outlineLevel="0" collapsed="false">
      <c r="A27" s="216" t="n">
        <v>18</v>
      </c>
      <c r="B27" s="1142"/>
      <c r="C27" s="1142"/>
      <c r="D27" s="1142"/>
      <c r="E27" s="1142" t="n">
        <v>0</v>
      </c>
      <c r="F27" s="1142" t="n">
        <v>0</v>
      </c>
      <c r="G27" s="1142" t="n">
        <v>0</v>
      </c>
      <c r="H27" s="1142" t="n">
        <v>0</v>
      </c>
      <c r="I27" s="1142" t="n">
        <v>0</v>
      </c>
      <c r="J27" s="1142" t="n">
        <v>0</v>
      </c>
      <c r="K27" s="1142" t="n">
        <v>0</v>
      </c>
      <c r="L27" s="1142" t="n">
        <v>0</v>
      </c>
      <c r="M27" s="1142" t="n">
        <v>0</v>
      </c>
      <c r="N27" s="1142" t="n">
        <v>0</v>
      </c>
      <c r="O27" s="1142" t="n">
        <v>0</v>
      </c>
      <c r="P27" s="1142" t="n">
        <v>0</v>
      </c>
      <c r="Q27" s="1143" t="n">
        <f aca="false">($U$4*(SUM(E27:P27)))</f>
        <v>0</v>
      </c>
      <c r="R27" s="1142" t="n">
        <v>0</v>
      </c>
      <c r="S27" s="1142" t="n">
        <v>0</v>
      </c>
      <c r="T27" s="1142" t="n">
        <v>0</v>
      </c>
      <c r="U27" s="1142" t="n">
        <v>0</v>
      </c>
      <c r="V27" s="1142" t="n">
        <v>0</v>
      </c>
      <c r="W27" s="1142" t="n">
        <v>0</v>
      </c>
      <c r="X27" s="1142" t="n">
        <v>0</v>
      </c>
      <c r="Y27" s="1142" t="n">
        <v>0</v>
      </c>
      <c r="Z27" s="1142" t="n">
        <v>0</v>
      </c>
      <c r="AA27" s="1142" t="n">
        <v>0</v>
      </c>
      <c r="AB27" s="1142" t="n">
        <v>0</v>
      </c>
      <c r="AC27" s="1142"/>
      <c r="AD27" s="388" t="str">
        <f aca="false">IFERROR(VLOOKUP(AC27,'Plantilla y Concentrado'!$R$4:$S$677,2,0),"")</f>
        <v/>
      </c>
      <c r="AE27" s="1141"/>
      <c r="BA27" s="1144"/>
      <c r="BB27" s="1144"/>
    </row>
    <row r="28" s="203" customFormat="true" ht="39.75" hidden="true" customHeight="true" outlineLevel="0" collapsed="false">
      <c r="A28" s="220" t="n">
        <v>19</v>
      </c>
      <c r="B28" s="1137"/>
      <c r="C28" s="1137"/>
      <c r="D28" s="1137"/>
      <c r="E28" s="1137" t="n">
        <v>0</v>
      </c>
      <c r="F28" s="1137" t="n">
        <v>0</v>
      </c>
      <c r="G28" s="1137" t="n">
        <v>0</v>
      </c>
      <c r="H28" s="1137" t="n">
        <v>0</v>
      </c>
      <c r="I28" s="1137" t="n">
        <v>0</v>
      </c>
      <c r="J28" s="1137" t="n">
        <v>0</v>
      </c>
      <c r="K28" s="1137" t="n">
        <v>0</v>
      </c>
      <c r="L28" s="1137" t="n">
        <v>0</v>
      </c>
      <c r="M28" s="1137" t="n">
        <v>0</v>
      </c>
      <c r="N28" s="1137" t="n">
        <v>0</v>
      </c>
      <c r="O28" s="1137" t="n">
        <v>0</v>
      </c>
      <c r="P28" s="1137" t="n">
        <v>0</v>
      </c>
      <c r="Q28" s="1138" t="n">
        <f aca="false">($U$4*(SUM(E28:P28)))</f>
        <v>0</v>
      </c>
      <c r="R28" s="1137" t="n">
        <v>0</v>
      </c>
      <c r="S28" s="1137" t="n">
        <v>0</v>
      </c>
      <c r="T28" s="1137" t="n">
        <v>0</v>
      </c>
      <c r="U28" s="1137" t="n">
        <v>0</v>
      </c>
      <c r="V28" s="1137" t="n">
        <v>0</v>
      </c>
      <c r="W28" s="1137" t="n">
        <v>0</v>
      </c>
      <c r="X28" s="1137" t="n">
        <v>0</v>
      </c>
      <c r="Y28" s="1137" t="n">
        <v>0</v>
      </c>
      <c r="Z28" s="1137" t="n">
        <v>0</v>
      </c>
      <c r="AA28" s="1137" t="n">
        <v>0</v>
      </c>
      <c r="AB28" s="1137" t="n">
        <v>0</v>
      </c>
      <c r="AC28" s="1137"/>
      <c r="AD28" s="385" t="str">
        <f aca="false">IFERROR(VLOOKUP(AC28,'Plantilla y Concentrado'!$R$4:$S$677,2,0),"")</f>
        <v/>
      </c>
      <c r="AE28" s="1141"/>
      <c r="BA28" s="933"/>
      <c r="BB28" s="933"/>
    </row>
    <row r="29" s="203" customFormat="true" ht="39.75" hidden="true" customHeight="true" outlineLevel="0" collapsed="false">
      <c r="A29" s="216" t="n">
        <v>20</v>
      </c>
      <c r="B29" s="1142"/>
      <c r="C29" s="1142"/>
      <c r="D29" s="1142"/>
      <c r="E29" s="1142" t="n">
        <v>0</v>
      </c>
      <c r="F29" s="1142" t="n">
        <v>0</v>
      </c>
      <c r="G29" s="1142" t="n">
        <v>0</v>
      </c>
      <c r="H29" s="1142" t="n">
        <v>0</v>
      </c>
      <c r="I29" s="1142" t="n">
        <v>0</v>
      </c>
      <c r="J29" s="1142" t="n">
        <v>0</v>
      </c>
      <c r="K29" s="1142" t="n">
        <v>0</v>
      </c>
      <c r="L29" s="1142" t="n">
        <v>0</v>
      </c>
      <c r="M29" s="1142" t="n">
        <v>0</v>
      </c>
      <c r="N29" s="1142" t="n">
        <v>0</v>
      </c>
      <c r="O29" s="1142" t="n">
        <v>0</v>
      </c>
      <c r="P29" s="1142" t="n">
        <v>0</v>
      </c>
      <c r="Q29" s="1143" t="n">
        <f aca="false">($U$4*(SUM(E29:P29)))</f>
        <v>0</v>
      </c>
      <c r="R29" s="1142" t="n">
        <v>0</v>
      </c>
      <c r="S29" s="1142" t="n">
        <v>0</v>
      </c>
      <c r="T29" s="1142" t="n">
        <v>0</v>
      </c>
      <c r="U29" s="1142" t="n">
        <v>0</v>
      </c>
      <c r="V29" s="1142" t="n">
        <v>0</v>
      </c>
      <c r="W29" s="1142" t="n">
        <v>0</v>
      </c>
      <c r="X29" s="1142" t="n">
        <v>0</v>
      </c>
      <c r="Y29" s="1142" t="n">
        <v>0</v>
      </c>
      <c r="Z29" s="1142" t="n">
        <v>0</v>
      </c>
      <c r="AA29" s="1142" t="n">
        <v>0</v>
      </c>
      <c r="AB29" s="1142" t="n">
        <v>0</v>
      </c>
      <c r="AC29" s="1142"/>
      <c r="AD29" s="388" t="str">
        <f aca="false">IFERROR(VLOOKUP(AC29,'Plantilla y Concentrado'!$R$4:$S$677,2,0),"")</f>
        <v/>
      </c>
      <c r="AE29" s="1141"/>
      <c r="BA29" s="1144"/>
      <c r="BB29" s="1144"/>
    </row>
    <row r="30" s="203" customFormat="true" ht="39.75" hidden="true" customHeight="true" outlineLevel="0" collapsed="false">
      <c r="A30" s="220" t="n">
        <v>21</v>
      </c>
      <c r="B30" s="1137"/>
      <c r="C30" s="1137"/>
      <c r="D30" s="1137"/>
      <c r="E30" s="1137" t="n">
        <v>0</v>
      </c>
      <c r="F30" s="1137" t="n">
        <v>0</v>
      </c>
      <c r="G30" s="1137" t="n">
        <v>0</v>
      </c>
      <c r="H30" s="1137" t="n">
        <v>0</v>
      </c>
      <c r="I30" s="1137" t="n">
        <v>0</v>
      </c>
      <c r="J30" s="1137" t="n">
        <v>0</v>
      </c>
      <c r="K30" s="1137" t="n">
        <v>0</v>
      </c>
      <c r="L30" s="1137" t="n">
        <v>0</v>
      </c>
      <c r="M30" s="1137" t="n">
        <v>0</v>
      </c>
      <c r="N30" s="1137" t="n">
        <v>0</v>
      </c>
      <c r="O30" s="1137" t="n">
        <v>0</v>
      </c>
      <c r="P30" s="1137" t="n">
        <v>0</v>
      </c>
      <c r="Q30" s="1138" t="n">
        <f aca="false">($U$4*(SUM(E30:P30)))</f>
        <v>0</v>
      </c>
      <c r="R30" s="1137" t="n">
        <v>0</v>
      </c>
      <c r="S30" s="1137" t="n">
        <v>0</v>
      </c>
      <c r="T30" s="1137" t="n">
        <v>0</v>
      </c>
      <c r="U30" s="1137" t="n">
        <v>0</v>
      </c>
      <c r="V30" s="1137" t="n">
        <v>0</v>
      </c>
      <c r="W30" s="1137" t="n">
        <v>0</v>
      </c>
      <c r="X30" s="1137" t="n">
        <v>0</v>
      </c>
      <c r="Y30" s="1137" t="n">
        <v>0</v>
      </c>
      <c r="Z30" s="1137" t="n">
        <v>0</v>
      </c>
      <c r="AA30" s="1137" t="n">
        <v>0</v>
      </c>
      <c r="AB30" s="1137" t="n">
        <v>0</v>
      </c>
      <c r="AC30" s="1137"/>
      <c r="AD30" s="385" t="str">
        <f aca="false">IFERROR(VLOOKUP(AC30,'Plantilla y Concentrado'!$R$4:$S$677,2,0),"")</f>
        <v/>
      </c>
      <c r="AE30" s="1141"/>
      <c r="BA30" s="933"/>
      <c r="BB30" s="933"/>
    </row>
    <row r="31" s="203" customFormat="true" ht="39.75" hidden="true" customHeight="true" outlineLevel="0" collapsed="false">
      <c r="A31" s="216" t="n">
        <v>23</v>
      </c>
      <c r="B31" s="1142"/>
      <c r="C31" s="1142"/>
      <c r="D31" s="1142"/>
      <c r="E31" s="1142" t="n">
        <v>0</v>
      </c>
      <c r="F31" s="1142" t="n">
        <v>0</v>
      </c>
      <c r="G31" s="1142" t="n">
        <v>0</v>
      </c>
      <c r="H31" s="1142" t="n">
        <v>0</v>
      </c>
      <c r="I31" s="1142" t="n">
        <v>0</v>
      </c>
      <c r="J31" s="1142" t="n">
        <v>0</v>
      </c>
      <c r="K31" s="1142" t="n">
        <v>0</v>
      </c>
      <c r="L31" s="1142" t="n">
        <v>0</v>
      </c>
      <c r="M31" s="1142" t="n">
        <v>0</v>
      </c>
      <c r="N31" s="1142" t="n">
        <v>0</v>
      </c>
      <c r="O31" s="1142" t="n">
        <v>0</v>
      </c>
      <c r="P31" s="1142" t="n">
        <v>0</v>
      </c>
      <c r="Q31" s="1143" t="n">
        <f aca="false">($U$4*(SUM(E31:P31)))</f>
        <v>0</v>
      </c>
      <c r="R31" s="1142" t="n">
        <v>0</v>
      </c>
      <c r="S31" s="1142" t="n">
        <v>0</v>
      </c>
      <c r="T31" s="1142" t="n">
        <v>0</v>
      </c>
      <c r="U31" s="1142" t="n">
        <v>0</v>
      </c>
      <c r="V31" s="1142" t="n">
        <v>0</v>
      </c>
      <c r="W31" s="1142" t="n">
        <v>0</v>
      </c>
      <c r="X31" s="1142" t="n">
        <v>0</v>
      </c>
      <c r="Y31" s="1142" t="n">
        <v>0</v>
      </c>
      <c r="Z31" s="1142" t="n">
        <v>0</v>
      </c>
      <c r="AA31" s="1142" t="n">
        <v>0</v>
      </c>
      <c r="AB31" s="1142" t="n">
        <v>0</v>
      </c>
      <c r="AC31" s="1142"/>
      <c r="AD31" s="388" t="str">
        <f aca="false">IFERROR(VLOOKUP(AC31,'Plantilla y Concentrado'!$R$4:$S$677,2,0),"")</f>
        <v/>
      </c>
      <c r="AE31" s="1141"/>
      <c r="BA31" s="933"/>
      <c r="BB31" s="933"/>
    </row>
    <row r="32" s="203" customFormat="true" ht="39.75" hidden="true" customHeight="true" outlineLevel="0" collapsed="false">
      <c r="A32" s="220" t="n">
        <v>24</v>
      </c>
      <c r="B32" s="1137"/>
      <c r="C32" s="1137"/>
      <c r="D32" s="1137"/>
      <c r="E32" s="1137" t="n">
        <v>0</v>
      </c>
      <c r="F32" s="1137" t="n">
        <v>0</v>
      </c>
      <c r="G32" s="1137" t="n">
        <v>0</v>
      </c>
      <c r="H32" s="1137" t="n">
        <v>0</v>
      </c>
      <c r="I32" s="1137" t="n">
        <v>0</v>
      </c>
      <c r="J32" s="1137" t="n">
        <v>0</v>
      </c>
      <c r="K32" s="1137" t="n">
        <v>0</v>
      </c>
      <c r="L32" s="1137" t="n">
        <v>0</v>
      </c>
      <c r="M32" s="1137" t="n">
        <v>0</v>
      </c>
      <c r="N32" s="1137" t="n">
        <v>0</v>
      </c>
      <c r="O32" s="1137" t="n">
        <v>0</v>
      </c>
      <c r="P32" s="1137" t="n">
        <v>0</v>
      </c>
      <c r="Q32" s="1138" t="n">
        <f aca="false">($U$4*(SUM(E32:P32)))</f>
        <v>0</v>
      </c>
      <c r="R32" s="1137" t="n">
        <v>0</v>
      </c>
      <c r="S32" s="1137" t="n">
        <v>0</v>
      </c>
      <c r="T32" s="1137" t="n">
        <v>0</v>
      </c>
      <c r="U32" s="1137" t="n">
        <v>0</v>
      </c>
      <c r="V32" s="1137" t="n">
        <v>0</v>
      </c>
      <c r="W32" s="1137" t="n">
        <v>0</v>
      </c>
      <c r="X32" s="1137" t="n">
        <v>0</v>
      </c>
      <c r="Y32" s="1137" t="n">
        <v>0</v>
      </c>
      <c r="Z32" s="1137" t="n">
        <v>0</v>
      </c>
      <c r="AA32" s="1137" t="n">
        <v>0</v>
      </c>
      <c r="AB32" s="1137" t="n">
        <v>0</v>
      </c>
      <c r="AC32" s="1137"/>
      <c r="AD32" s="385" t="str">
        <f aca="false">IFERROR(VLOOKUP(AC32,'Plantilla y Concentrado'!$R$4:$S$677,2,0),"")</f>
        <v/>
      </c>
      <c r="AE32" s="1141"/>
      <c r="BA32" s="1144"/>
      <c r="BB32" s="1144"/>
    </row>
    <row r="33" s="203" customFormat="true" ht="39.75" hidden="true" customHeight="true" outlineLevel="0" collapsed="false">
      <c r="A33" s="216" t="n">
        <v>25</v>
      </c>
      <c r="B33" s="1142"/>
      <c r="C33" s="1142"/>
      <c r="D33" s="1142"/>
      <c r="E33" s="1142" t="n">
        <v>0</v>
      </c>
      <c r="F33" s="1142" t="n">
        <v>0</v>
      </c>
      <c r="G33" s="1142" t="n">
        <v>0</v>
      </c>
      <c r="H33" s="1142" t="n">
        <v>0</v>
      </c>
      <c r="I33" s="1142" t="n">
        <v>0</v>
      </c>
      <c r="J33" s="1142" t="n">
        <v>0</v>
      </c>
      <c r="K33" s="1142" t="n">
        <v>0</v>
      </c>
      <c r="L33" s="1142" t="n">
        <v>0</v>
      </c>
      <c r="M33" s="1142" t="n">
        <v>0</v>
      </c>
      <c r="N33" s="1142" t="n">
        <v>0</v>
      </c>
      <c r="O33" s="1142" t="n">
        <v>0</v>
      </c>
      <c r="P33" s="1142" t="n">
        <v>0</v>
      </c>
      <c r="Q33" s="1143" t="n">
        <f aca="false">($U$4*(SUM(E33:P33)))</f>
        <v>0</v>
      </c>
      <c r="R33" s="1142" t="n">
        <v>0</v>
      </c>
      <c r="S33" s="1142" t="n">
        <v>0</v>
      </c>
      <c r="T33" s="1142" t="n">
        <v>0</v>
      </c>
      <c r="U33" s="1142" t="n">
        <v>0</v>
      </c>
      <c r="V33" s="1142" t="n">
        <v>0</v>
      </c>
      <c r="W33" s="1142" t="n">
        <v>0</v>
      </c>
      <c r="X33" s="1142" t="n">
        <v>0</v>
      </c>
      <c r="Y33" s="1142" t="n">
        <v>0</v>
      </c>
      <c r="Z33" s="1142" t="n">
        <v>0</v>
      </c>
      <c r="AA33" s="1142" t="n">
        <v>0</v>
      </c>
      <c r="AB33" s="1142" t="n">
        <v>0</v>
      </c>
      <c r="AC33" s="1142"/>
      <c r="AD33" s="388" t="str">
        <f aca="false">IFERROR(VLOOKUP(AC33,'Plantilla y Concentrado'!$R$4:$S$677,2,0),"")</f>
        <v/>
      </c>
      <c r="AE33" s="1141"/>
      <c r="BA33" s="933"/>
      <c r="BB33" s="933"/>
    </row>
    <row r="34" s="203" customFormat="true" ht="39.75" hidden="true" customHeight="true" outlineLevel="0" collapsed="false">
      <c r="A34" s="220" t="n">
        <v>26</v>
      </c>
      <c r="B34" s="1137"/>
      <c r="C34" s="1137"/>
      <c r="D34" s="1137"/>
      <c r="E34" s="1137" t="n">
        <v>0</v>
      </c>
      <c r="F34" s="1137" t="n">
        <v>0</v>
      </c>
      <c r="G34" s="1137" t="n">
        <v>0</v>
      </c>
      <c r="H34" s="1137" t="n">
        <v>0</v>
      </c>
      <c r="I34" s="1137" t="n">
        <v>0</v>
      </c>
      <c r="J34" s="1137" t="n">
        <v>0</v>
      </c>
      <c r="K34" s="1137" t="n">
        <v>0</v>
      </c>
      <c r="L34" s="1137" t="n">
        <v>0</v>
      </c>
      <c r="M34" s="1137" t="n">
        <v>0</v>
      </c>
      <c r="N34" s="1137" t="n">
        <v>0</v>
      </c>
      <c r="O34" s="1137" t="n">
        <v>0</v>
      </c>
      <c r="P34" s="1137" t="n">
        <v>0</v>
      </c>
      <c r="Q34" s="1138" t="n">
        <f aca="false">($U$4*(SUM(E34:P34)))</f>
        <v>0</v>
      </c>
      <c r="R34" s="1137" t="n">
        <v>0</v>
      </c>
      <c r="S34" s="1137" t="n">
        <v>0</v>
      </c>
      <c r="T34" s="1137" t="n">
        <v>0</v>
      </c>
      <c r="U34" s="1137" t="n">
        <v>0</v>
      </c>
      <c r="V34" s="1137" t="n">
        <v>0</v>
      </c>
      <c r="W34" s="1137" t="n">
        <v>0</v>
      </c>
      <c r="X34" s="1137" t="n">
        <v>0</v>
      </c>
      <c r="Y34" s="1137" t="n">
        <v>0</v>
      </c>
      <c r="Z34" s="1137" t="n">
        <v>0</v>
      </c>
      <c r="AA34" s="1137" t="n">
        <v>0</v>
      </c>
      <c r="AB34" s="1137" t="n">
        <v>0</v>
      </c>
      <c r="AC34" s="1137"/>
      <c r="AD34" s="385" t="str">
        <f aca="false">IFERROR(VLOOKUP(AC34,'Plantilla y Concentrado'!$R$4:$S$677,2,0),"")</f>
        <v/>
      </c>
      <c r="AE34" s="1141"/>
      <c r="BA34" s="1144"/>
      <c r="BB34" s="1144"/>
    </row>
    <row r="35" s="203" customFormat="true" ht="39.75" hidden="true" customHeight="true" outlineLevel="0" collapsed="false">
      <c r="A35" s="216" t="n">
        <v>27</v>
      </c>
      <c r="B35" s="1142"/>
      <c r="C35" s="1142"/>
      <c r="D35" s="1142"/>
      <c r="E35" s="1142" t="n">
        <v>0</v>
      </c>
      <c r="F35" s="1142" t="n">
        <v>0</v>
      </c>
      <c r="G35" s="1142" t="n">
        <v>0</v>
      </c>
      <c r="H35" s="1142" t="n">
        <v>0</v>
      </c>
      <c r="I35" s="1142" t="n">
        <v>0</v>
      </c>
      <c r="J35" s="1142" t="n">
        <v>0</v>
      </c>
      <c r="K35" s="1142" t="n">
        <v>0</v>
      </c>
      <c r="L35" s="1142" t="n">
        <v>0</v>
      </c>
      <c r="M35" s="1142" t="n">
        <v>0</v>
      </c>
      <c r="N35" s="1142" t="n">
        <v>0</v>
      </c>
      <c r="O35" s="1142" t="n">
        <v>0</v>
      </c>
      <c r="P35" s="1142" t="n">
        <v>0</v>
      </c>
      <c r="Q35" s="1143" t="n">
        <f aca="false">($U$4*(SUM(E35:P35)))</f>
        <v>0</v>
      </c>
      <c r="R35" s="1142" t="n">
        <v>0</v>
      </c>
      <c r="S35" s="1142" t="n">
        <v>0</v>
      </c>
      <c r="T35" s="1142" t="n">
        <v>0</v>
      </c>
      <c r="U35" s="1142" t="n">
        <v>0</v>
      </c>
      <c r="V35" s="1142" t="n">
        <v>0</v>
      </c>
      <c r="W35" s="1142" t="n">
        <v>0</v>
      </c>
      <c r="X35" s="1142" t="n">
        <v>0</v>
      </c>
      <c r="Y35" s="1142" t="n">
        <v>0</v>
      </c>
      <c r="Z35" s="1142" t="n">
        <v>0</v>
      </c>
      <c r="AA35" s="1142" t="n">
        <v>0</v>
      </c>
      <c r="AB35" s="1142" t="n">
        <v>0</v>
      </c>
      <c r="AC35" s="1142"/>
      <c r="AD35" s="388" t="str">
        <f aca="false">IFERROR(VLOOKUP(AC35,'Plantilla y Concentrado'!$R$4:$S$677,2,0),"")</f>
        <v/>
      </c>
      <c r="AE35" s="1141"/>
      <c r="BA35" s="933"/>
      <c r="BB35" s="933"/>
    </row>
    <row r="36" s="203" customFormat="true" ht="39.75" hidden="true" customHeight="true" outlineLevel="0" collapsed="false">
      <c r="A36" s="220" t="n">
        <v>28</v>
      </c>
      <c r="B36" s="1137"/>
      <c r="C36" s="1137"/>
      <c r="D36" s="1137"/>
      <c r="E36" s="1137" t="n">
        <v>0</v>
      </c>
      <c r="F36" s="1137" t="n">
        <v>0</v>
      </c>
      <c r="G36" s="1137" t="n">
        <v>0</v>
      </c>
      <c r="H36" s="1137" t="n">
        <v>0</v>
      </c>
      <c r="I36" s="1137" t="n">
        <v>0</v>
      </c>
      <c r="J36" s="1137" t="n">
        <v>0</v>
      </c>
      <c r="K36" s="1137" t="n">
        <v>0</v>
      </c>
      <c r="L36" s="1137" t="n">
        <v>0</v>
      </c>
      <c r="M36" s="1137" t="n">
        <v>0</v>
      </c>
      <c r="N36" s="1137" t="n">
        <v>0</v>
      </c>
      <c r="O36" s="1137" t="n">
        <v>0</v>
      </c>
      <c r="P36" s="1137" t="n">
        <v>0</v>
      </c>
      <c r="Q36" s="1138" t="n">
        <f aca="false">($U$4*(SUM(E36:P36)))</f>
        <v>0</v>
      </c>
      <c r="R36" s="1137" t="n">
        <v>0</v>
      </c>
      <c r="S36" s="1137" t="n">
        <v>0</v>
      </c>
      <c r="T36" s="1137" t="n">
        <v>0</v>
      </c>
      <c r="U36" s="1137" t="n">
        <v>0</v>
      </c>
      <c r="V36" s="1137" t="n">
        <v>0</v>
      </c>
      <c r="W36" s="1137" t="n">
        <v>0</v>
      </c>
      <c r="X36" s="1137" t="n">
        <v>0</v>
      </c>
      <c r="Y36" s="1137" t="n">
        <v>0</v>
      </c>
      <c r="Z36" s="1137" t="n">
        <v>0</v>
      </c>
      <c r="AA36" s="1137" t="n">
        <v>0</v>
      </c>
      <c r="AB36" s="1137" t="n">
        <v>0</v>
      </c>
      <c r="AC36" s="1137"/>
      <c r="AD36" s="385" t="str">
        <f aca="false">IFERROR(VLOOKUP(AC36,'Plantilla y Concentrado'!$R$4:$S$677,2,0),"")</f>
        <v/>
      </c>
      <c r="AE36" s="1141"/>
      <c r="BA36" s="1144"/>
      <c r="BB36" s="1144"/>
      <c r="AME36" s="579"/>
      <c r="AMF36" s="579"/>
      <c r="AMG36" s="579"/>
      <c r="AMH36" s="579"/>
      <c r="AMI36" s="579"/>
      <c r="AMJ36" s="579"/>
    </row>
    <row r="37" s="203" customFormat="true" ht="39.75" hidden="true" customHeight="true" outlineLevel="0" collapsed="false">
      <c r="A37" s="216" t="n">
        <v>32</v>
      </c>
      <c r="B37" s="1142"/>
      <c r="C37" s="1142"/>
      <c r="D37" s="1142"/>
      <c r="E37" s="1142" t="n">
        <v>0</v>
      </c>
      <c r="F37" s="1142" t="n">
        <v>0</v>
      </c>
      <c r="G37" s="1142" t="n">
        <v>0</v>
      </c>
      <c r="H37" s="1142" t="n">
        <v>0</v>
      </c>
      <c r="I37" s="1142" t="n">
        <v>0</v>
      </c>
      <c r="J37" s="1142" t="n">
        <v>0</v>
      </c>
      <c r="K37" s="1142" t="n">
        <v>0</v>
      </c>
      <c r="L37" s="1142" t="n">
        <v>0</v>
      </c>
      <c r="M37" s="1142" t="n">
        <v>0</v>
      </c>
      <c r="N37" s="1142" t="n">
        <v>0</v>
      </c>
      <c r="O37" s="1142" t="n">
        <v>0</v>
      </c>
      <c r="P37" s="1142" t="n">
        <v>0</v>
      </c>
      <c r="Q37" s="1143" t="n">
        <f aca="false">($U$4*(SUM(E37:P37)))</f>
        <v>0</v>
      </c>
      <c r="R37" s="1142" t="n">
        <v>0</v>
      </c>
      <c r="S37" s="1142" t="n">
        <v>0</v>
      </c>
      <c r="T37" s="1142" t="n">
        <v>0</v>
      </c>
      <c r="U37" s="1142" t="n">
        <v>0</v>
      </c>
      <c r="V37" s="1142" t="n">
        <v>0</v>
      </c>
      <c r="W37" s="1142" t="n">
        <v>0</v>
      </c>
      <c r="X37" s="1142" t="n">
        <v>0</v>
      </c>
      <c r="Y37" s="1142" t="n">
        <v>0</v>
      </c>
      <c r="Z37" s="1142" t="n">
        <v>0</v>
      </c>
      <c r="AA37" s="1142" t="n">
        <v>0</v>
      </c>
      <c r="AB37" s="1142" t="n">
        <v>0</v>
      </c>
      <c r="AC37" s="1142"/>
      <c r="AD37" s="388" t="str">
        <f aca="false">IFERROR(VLOOKUP(AC37,'Plantilla y Concentrado'!$R$4:$S$677,2,0),"")</f>
        <v/>
      </c>
      <c r="AE37" s="1141"/>
      <c r="AME37" s="238"/>
      <c r="AMF37" s="238"/>
      <c r="AMG37" s="238"/>
      <c r="AMH37" s="238"/>
      <c r="AMI37" s="238"/>
      <c r="AMJ37" s="238"/>
    </row>
    <row r="38" s="579" customFormat="true" ht="42" hidden="false" customHeight="true" outlineLevel="0" collapsed="false">
      <c r="C38" s="947" t="n">
        <f aca="false">SUM(C10:C37)</f>
        <v>2065</v>
      </c>
      <c r="D38" s="947" t="n">
        <f aca="false">SUM(D10:D37)</f>
        <v>1924</v>
      </c>
      <c r="E38" s="582" t="n">
        <f aca="false">SUM(E10:E37)</f>
        <v>0</v>
      </c>
      <c r="F38" s="582" t="n">
        <f aca="false">SUM(F10:F37)</f>
        <v>0</v>
      </c>
      <c r="G38" s="582" t="n">
        <f aca="false">SUM(G10:G37)</f>
        <v>1</v>
      </c>
      <c r="H38" s="582" t="n">
        <f aca="false">SUM(H10:H37)</f>
        <v>0</v>
      </c>
      <c r="I38" s="582" t="n">
        <f aca="false">SUM(I10:I37)</f>
        <v>0</v>
      </c>
      <c r="J38" s="582" t="n">
        <f aca="false">SUM(J10:J37)</f>
        <v>0</v>
      </c>
      <c r="K38" s="582" t="n">
        <f aca="false">SUM(K10:K37)</f>
        <v>0</v>
      </c>
      <c r="L38" s="582" t="n">
        <f aca="false">SUM(L10:L37)</f>
        <v>0</v>
      </c>
      <c r="M38" s="582" t="n">
        <f aca="false">SUM(M10:M37)</f>
        <v>0</v>
      </c>
      <c r="N38" s="582" t="n">
        <f aca="false">SUM(N10:N37)</f>
        <v>0</v>
      </c>
      <c r="O38" s="582" t="n">
        <f aca="false">SUM(O10:O37)</f>
        <v>0</v>
      </c>
      <c r="P38" s="582" t="n">
        <f aca="false">SUM(P10:P37)</f>
        <v>0</v>
      </c>
      <c r="Q38" s="583" t="n">
        <f aca="false">SUM(E38:P38)</f>
        <v>1</v>
      </c>
      <c r="R38" s="584" t="n">
        <f aca="false">SUM(R10:R37)</f>
        <v>0</v>
      </c>
      <c r="S38" s="584" t="n">
        <f aca="false">SUM(S10:S37)</f>
        <v>0</v>
      </c>
      <c r="T38" s="584" t="n">
        <f aca="false">SUM(T10:T37)</f>
        <v>0</v>
      </c>
      <c r="U38" s="584" t="n">
        <f aca="false">SUM(U10:U37)</f>
        <v>0</v>
      </c>
      <c r="V38" s="584" t="n">
        <f aca="false">SUM(V10:V37)</f>
        <v>0</v>
      </c>
      <c r="W38" s="584" t="n">
        <f aca="false">SUM(W10:W37)</f>
        <v>0</v>
      </c>
      <c r="X38" s="584" t="n">
        <f aca="false">SUM(X10:X37)</f>
        <v>0</v>
      </c>
      <c r="Y38" s="584" t="n">
        <f aca="false">SUM(Y10:Y37)</f>
        <v>0</v>
      </c>
      <c r="Z38" s="584" t="n">
        <f aca="false">SUM(Z10:Z37)</f>
        <v>0</v>
      </c>
      <c r="AA38" s="584" t="n">
        <f aca="false">SUM(AA10:AA37)</f>
        <v>0</v>
      </c>
      <c r="AB38" s="584" t="n">
        <f aca="false">SUM(AB10:AB37)</f>
        <v>0</v>
      </c>
      <c r="AC38" s="948"/>
      <c r="AD38" s="948"/>
      <c r="AE38" s="949"/>
      <c r="AME38" s="933"/>
      <c r="AMF38" s="933"/>
      <c r="AMG38" s="933"/>
      <c r="AMH38" s="933"/>
      <c r="AMI38" s="933"/>
      <c r="AMJ38" s="933"/>
    </row>
    <row r="39" s="238" customFormat="true" ht="48.75" hidden="false" customHeight="true" outlineLevel="0" collapsed="false">
      <c r="A39" s="230"/>
      <c r="B39" s="950" t="s">
        <v>835</v>
      </c>
      <c r="C39" s="950"/>
      <c r="D39" s="950"/>
      <c r="E39" s="951" t="n">
        <f aca="false">($U$4*Q38)</f>
        <v>357</v>
      </c>
      <c r="F39" s="951"/>
      <c r="G39" s="951"/>
      <c r="H39" s="951"/>
      <c r="I39" s="951"/>
      <c r="J39" s="951"/>
      <c r="K39" s="951"/>
      <c r="L39" s="951"/>
      <c r="M39" s="951"/>
      <c r="N39" s="951"/>
      <c r="O39" s="951"/>
      <c r="P39" s="951"/>
      <c r="Q39" s="951"/>
      <c r="R39" s="953" t="n">
        <f aca="false">SUM(R38:AB38)</f>
        <v>0</v>
      </c>
      <c r="S39" s="953"/>
      <c r="T39" s="953"/>
      <c r="U39" s="953"/>
      <c r="V39" s="953"/>
      <c r="W39" s="953"/>
      <c r="X39" s="953"/>
      <c r="Y39" s="953"/>
      <c r="Z39" s="953"/>
      <c r="AA39" s="953"/>
      <c r="AB39" s="1145"/>
      <c r="AC39" s="954"/>
      <c r="AD39" s="955"/>
      <c r="AE39" s="955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0"/>
      <c r="BE39" s="230"/>
      <c r="BF39" s="230"/>
      <c r="BG39" s="230"/>
      <c r="BH39" s="230"/>
      <c r="BI39" s="230"/>
      <c r="BJ39" s="230"/>
      <c r="BK39" s="230"/>
      <c r="BL39" s="230"/>
      <c r="BM39" s="230"/>
      <c r="BN39" s="230"/>
      <c r="BO39" s="230"/>
      <c r="BP39" s="230"/>
      <c r="BQ39" s="230"/>
      <c r="BR39" s="230"/>
      <c r="BS39" s="230"/>
      <c r="BT39" s="230"/>
      <c r="BU39" s="230"/>
      <c r="BV39" s="230"/>
      <c r="BW39" s="230"/>
      <c r="BX39" s="230"/>
      <c r="BY39" s="230"/>
      <c r="BZ39" s="230"/>
      <c r="CA39" s="230"/>
      <c r="CB39" s="230"/>
      <c r="CC39" s="230"/>
      <c r="CD39" s="230"/>
      <c r="CE39" s="230"/>
      <c r="CF39" s="230"/>
      <c r="CG39" s="230"/>
      <c r="CH39" s="230"/>
      <c r="CI39" s="230"/>
      <c r="CJ39" s="230"/>
      <c r="CK39" s="230"/>
      <c r="CL39" s="230"/>
      <c r="CM39" s="230"/>
      <c r="CN39" s="230"/>
      <c r="CO39" s="230"/>
      <c r="CP39" s="230"/>
      <c r="CQ39" s="230"/>
      <c r="CR39" s="230"/>
      <c r="CS39" s="230"/>
      <c r="CT39" s="230"/>
      <c r="CU39" s="230"/>
      <c r="CV39" s="230"/>
      <c r="CW39" s="230"/>
      <c r="CX39" s="230"/>
      <c r="CY39" s="230"/>
      <c r="CZ39" s="230"/>
      <c r="DA39" s="230"/>
      <c r="DB39" s="230"/>
      <c r="DC39" s="230"/>
      <c r="DD39" s="230"/>
      <c r="DE39" s="230"/>
      <c r="DF39" s="230"/>
      <c r="DG39" s="230"/>
      <c r="DH39" s="230"/>
      <c r="DI39" s="230"/>
      <c r="DJ39" s="230"/>
      <c r="DK39" s="230"/>
      <c r="DL39" s="230"/>
      <c r="DM39" s="230"/>
      <c r="DN39" s="230"/>
      <c r="DO39" s="230"/>
      <c r="DP39" s="230"/>
      <c r="DQ39" s="230"/>
      <c r="DR39" s="230"/>
      <c r="DS39" s="230"/>
      <c r="DT39" s="230"/>
      <c r="DU39" s="230"/>
      <c r="DV39" s="230"/>
      <c r="DW39" s="230"/>
      <c r="DX39" s="230"/>
      <c r="DY39" s="230"/>
      <c r="DZ39" s="230"/>
      <c r="EA39" s="230"/>
      <c r="EB39" s="230"/>
      <c r="EC39" s="230"/>
      <c r="ED39" s="230"/>
      <c r="EE39" s="230"/>
      <c r="EF39" s="230"/>
      <c r="EG39" s="230"/>
      <c r="EH39" s="230"/>
      <c r="EI39" s="230"/>
      <c r="EJ39" s="230"/>
      <c r="EK39" s="230"/>
      <c r="EL39" s="230"/>
      <c r="EM39" s="230"/>
      <c r="EN39" s="230"/>
      <c r="EO39" s="230"/>
      <c r="EP39" s="230"/>
      <c r="EQ39" s="230"/>
      <c r="ER39" s="230"/>
      <c r="ES39" s="230"/>
      <c r="ET39" s="230"/>
      <c r="EU39" s="230"/>
      <c r="EV39" s="230"/>
      <c r="EW39" s="230"/>
      <c r="EX39" s="230"/>
      <c r="EY39" s="230"/>
      <c r="EZ39" s="230"/>
      <c r="FA39" s="230"/>
      <c r="FB39" s="230"/>
      <c r="FC39" s="230"/>
      <c r="FD39" s="230"/>
      <c r="FE39" s="230"/>
      <c r="FF39" s="230"/>
      <c r="FG39" s="230"/>
      <c r="FH39" s="230"/>
      <c r="FI39" s="230"/>
      <c r="FJ39" s="230"/>
      <c r="FK39" s="230"/>
      <c r="FL39" s="230"/>
      <c r="FM39" s="230"/>
      <c r="FN39" s="230"/>
      <c r="FO39" s="230"/>
      <c r="FP39" s="230"/>
      <c r="FQ39" s="230"/>
      <c r="FR39" s="230"/>
      <c r="FS39" s="230"/>
      <c r="FT39" s="230"/>
      <c r="FU39" s="230"/>
      <c r="FV39" s="230"/>
      <c r="FW39" s="230"/>
      <c r="FX39" s="230"/>
      <c r="FY39" s="230"/>
      <c r="FZ39" s="230"/>
      <c r="GA39" s="230"/>
      <c r="GB39" s="230"/>
      <c r="GC39" s="230"/>
      <c r="GD39" s="230"/>
      <c r="GE39" s="230"/>
      <c r="GF39" s="230"/>
      <c r="GG39" s="230"/>
      <c r="GH39" s="230"/>
      <c r="GI39" s="230"/>
      <c r="GJ39" s="230"/>
      <c r="GK39" s="230"/>
      <c r="GL39" s="230"/>
      <c r="GM39" s="230"/>
      <c r="GN39" s="230"/>
      <c r="GO39" s="230"/>
      <c r="GP39" s="230"/>
      <c r="GQ39" s="230"/>
      <c r="GR39" s="230"/>
      <c r="GS39" s="230"/>
      <c r="GT39" s="230"/>
      <c r="GU39" s="230"/>
      <c r="GV39" s="230"/>
      <c r="GW39" s="230"/>
      <c r="GX39" s="230"/>
      <c r="GY39" s="230"/>
      <c r="GZ39" s="230"/>
      <c r="HA39" s="230"/>
      <c r="HB39" s="230"/>
      <c r="HC39" s="230"/>
      <c r="HD39" s="230"/>
      <c r="HE39" s="230"/>
      <c r="HF39" s="230"/>
      <c r="HG39" s="230"/>
      <c r="HH39" s="230"/>
      <c r="HI39" s="230"/>
      <c r="HJ39" s="230"/>
      <c r="HK39" s="230"/>
      <c r="HL39" s="230"/>
      <c r="HM39" s="230"/>
      <c r="HN39" s="230"/>
      <c r="HO39" s="230"/>
      <c r="HP39" s="230"/>
      <c r="HQ39" s="230"/>
      <c r="HR39" s="230"/>
      <c r="HS39" s="230"/>
      <c r="HT39" s="230"/>
      <c r="HU39" s="230"/>
      <c r="HV39" s="230"/>
      <c r="HW39" s="230"/>
      <c r="HX39" s="230"/>
      <c r="HY39" s="230"/>
      <c r="HZ39" s="230"/>
      <c r="IA39" s="230"/>
      <c r="IB39" s="230"/>
      <c r="IC39" s="230"/>
      <c r="ID39" s="230"/>
      <c r="IE39" s="230"/>
      <c r="IF39" s="230"/>
      <c r="IG39" s="230"/>
      <c r="AME39" s="933"/>
      <c r="AMF39" s="933"/>
      <c r="AMG39" s="933"/>
      <c r="AMH39" s="933"/>
      <c r="AMI39" s="933"/>
      <c r="AMJ39" s="933"/>
    </row>
    <row r="40" s="933" customFormat="true" ht="39.75" hidden="false" customHeight="true" outlineLevel="0" collapsed="false">
      <c r="A40" s="1146"/>
      <c r="B40" s="1147" t="s">
        <v>837</v>
      </c>
      <c r="C40" s="1147"/>
      <c r="D40" s="1137" t="n">
        <f aca="false">B10</f>
        <v>26</v>
      </c>
      <c r="E40" s="1137" t="n">
        <v>0</v>
      </c>
      <c r="F40" s="1137" t="n">
        <v>0</v>
      </c>
      <c r="G40" s="1137" t="n">
        <v>0</v>
      </c>
      <c r="H40" s="1137" t="n">
        <v>0</v>
      </c>
      <c r="I40" s="1137" t="n">
        <v>0</v>
      </c>
      <c r="J40" s="1137" t="n">
        <v>0</v>
      </c>
      <c r="K40" s="1137" t="n">
        <v>0</v>
      </c>
      <c r="L40" s="1137" t="n">
        <v>0</v>
      </c>
      <c r="M40" s="1137" t="n">
        <v>0</v>
      </c>
      <c r="N40" s="1137" t="n">
        <v>0</v>
      </c>
      <c r="O40" s="1137" t="n">
        <v>0</v>
      </c>
      <c r="P40" s="1137" t="n">
        <v>0</v>
      </c>
      <c r="Q40" s="1138" t="n">
        <f aca="false">($U$4*(SUM(E40:P40)))</f>
        <v>0</v>
      </c>
      <c r="R40" s="1137" t="n">
        <v>0</v>
      </c>
      <c r="S40" s="1137" t="n">
        <v>0</v>
      </c>
      <c r="T40" s="1137" t="n">
        <v>0</v>
      </c>
      <c r="U40" s="1137" t="n">
        <v>0</v>
      </c>
      <c r="V40" s="1137" t="n">
        <v>0</v>
      </c>
      <c r="W40" s="1137" t="n">
        <v>0</v>
      </c>
      <c r="X40" s="1137" t="n">
        <v>0</v>
      </c>
      <c r="Y40" s="1137" t="n">
        <v>0</v>
      </c>
      <c r="Z40" s="1137" t="n">
        <v>0</v>
      </c>
      <c r="AA40" s="1137" t="n">
        <v>0</v>
      </c>
      <c r="AB40" s="1137" t="n">
        <v>0</v>
      </c>
      <c r="AC40" s="1146"/>
      <c r="AD40" s="1146"/>
      <c r="AE40" s="1146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N40" s="203"/>
      <c r="BO40" s="203"/>
      <c r="BP40" s="203"/>
      <c r="BQ40" s="203"/>
      <c r="BR40" s="203"/>
      <c r="BS40" s="203"/>
      <c r="BT40" s="203"/>
      <c r="BU40" s="203"/>
      <c r="BV40" s="203"/>
      <c r="BW40" s="203"/>
      <c r="BX40" s="203"/>
      <c r="BY40" s="203"/>
      <c r="BZ40" s="203"/>
      <c r="CA40" s="203"/>
      <c r="CB40" s="203"/>
      <c r="CC40" s="203"/>
      <c r="CD40" s="203"/>
      <c r="CE40" s="203"/>
      <c r="CF40" s="203"/>
      <c r="CG40" s="203"/>
      <c r="CH40" s="203"/>
      <c r="CI40" s="203"/>
      <c r="CJ40" s="203"/>
      <c r="CK40" s="203"/>
      <c r="CL40" s="203"/>
      <c r="CM40" s="203"/>
      <c r="CN40" s="203"/>
      <c r="CO40" s="203"/>
      <c r="CP40" s="203"/>
      <c r="CQ40" s="203"/>
      <c r="CR40" s="203"/>
      <c r="CS40" s="203"/>
      <c r="CT40" s="203"/>
      <c r="CU40" s="203"/>
      <c r="CV40" s="203"/>
      <c r="CW40" s="203"/>
      <c r="CX40" s="203"/>
      <c r="CY40" s="203"/>
      <c r="CZ40" s="203"/>
      <c r="DA40" s="203"/>
      <c r="DB40" s="203"/>
      <c r="DC40" s="203"/>
      <c r="DD40" s="203"/>
      <c r="DE40" s="203"/>
      <c r="DF40" s="203"/>
      <c r="DG40" s="203"/>
      <c r="DH40" s="203"/>
      <c r="DI40" s="203"/>
      <c r="DJ40" s="203"/>
      <c r="DK40" s="203"/>
      <c r="DL40" s="203"/>
      <c r="DM40" s="203"/>
      <c r="DN40" s="203"/>
      <c r="DO40" s="203"/>
      <c r="DP40" s="203"/>
      <c r="DQ40" s="203"/>
      <c r="DR40" s="203"/>
      <c r="DS40" s="203"/>
      <c r="DT40" s="203"/>
      <c r="DU40" s="203"/>
      <c r="DV40" s="203"/>
      <c r="DW40" s="203"/>
      <c r="DX40" s="203"/>
      <c r="DY40" s="203"/>
      <c r="DZ40" s="203"/>
      <c r="EA40" s="203"/>
      <c r="EB40" s="203"/>
      <c r="EC40" s="203"/>
      <c r="ED40" s="203"/>
      <c r="EE40" s="203"/>
      <c r="EF40" s="203"/>
      <c r="EG40" s="203"/>
      <c r="EH40" s="203"/>
      <c r="EI40" s="203"/>
      <c r="EJ40" s="203"/>
      <c r="EK40" s="203"/>
      <c r="EL40" s="203"/>
      <c r="EM40" s="203"/>
      <c r="EN40" s="203"/>
      <c r="EO40" s="203"/>
      <c r="EP40" s="203"/>
      <c r="EQ40" s="203"/>
      <c r="ER40" s="203"/>
      <c r="ES40" s="203"/>
      <c r="ET40" s="203"/>
      <c r="EU40" s="203"/>
      <c r="EV40" s="203"/>
      <c r="EW40" s="203"/>
      <c r="EX40" s="203"/>
      <c r="EY40" s="203"/>
      <c r="EZ40" s="203"/>
      <c r="FA40" s="203"/>
      <c r="FB40" s="203"/>
      <c r="FC40" s="203"/>
      <c r="FD40" s="203"/>
      <c r="FE40" s="203"/>
      <c r="FF40" s="203"/>
      <c r="FG40" s="203"/>
      <c r="FH40" s="203"/>
      <c r="FI40" s="203"/>
      <c r="FJ40" s="203"/>
      <c r="FK40" s="203"/>
      <c r="FL40" s="203"/>
      <c r="FM40" s="203"/>
      <c r="FN40" s="203"/>
      <c r="FO40" s="203"/>
      <c r="FP40" s="203"/>
      <c r="FQ40" s="203"/>
      <c r="FR40" s="203"/>
      <c r="FS40" s="203"/>
      <c r="FT40" s="203"/>
      <c r="FU40" s="203"/>
      <c r="FV40" s="203"/>
      <c r="FW40" s="203"/>
      <c r="FX40" s="203"/>
      <c r="FY40" s="203"/>
      <c r="FZ40" s="203"/>
      <c r="GA40" s="203"/>
      <c r="GB40" s="203"/>
      <c r="GC40" s="203"/>
      <c r="GD40" s="203"/>
      <c r="GE40" s="203"/>
      <c r="GF40" s="203"/>
      <c r="GG40" s="203"/>
      <c r="GH40" s="203"/>
      <c r="GI40" s="203"/>
      <c r="GJ40" s="203"/>
      <c r="GK40" s="203"/>
      <c r="GL40" s="203"/>
      <c r="GM40" s="203"/>
      <c r="GN40" s="203"/>
      <c r="GO40" s="203"/>
      <c r="GP40" s="203"/>
      <c r="GQ40" s="203"/>
      <c r="GR40" s="203"/>
      <c r="GS40" s="203"/>
      <c r="GT40" s="203"/>
      <c r="GU40" s="203"/>
      <c r="GV40" s="203"/>
      <c r="GW40" s="203"/>
      <c r="GX40" s="203"/>
      <c r="GY40" s="203"/>
      <c r="GZ40" s="203"/>
      <c r="HA40" s="203"/>
      <c r="HB40" s="203"/>
      <c r="HC40" s="203"/>
      <c r="HD40" s="203"/>
      <c r="HE40" s="203"/>
      <c r="HF40" s="203"/>
      <c r="HG40" s="203"/>
      <c r="HH40" s="203"/>
      <c r="HI40" s="203"/>
      <c r="HJ40" s="203"/>
      <c r="HK40" s="203"/>
      <c r="HL40" s="203"/>
      <c r="HM40" s="203"/>
      <c r="HN40" s="203"/>
      <c r="HO40" s="203"/>
      <c r="HP40" s="203"/>
      <c r="HQ40" s="203"/>
      <c r="HR40" s="203"/>
      <c r="HS40" s="203"/>
      <c r="HT40" s="203"/>
      <c r="HU40" s="203"/>
      <c r="HV40" s="203"/>
      <c r="HW40" s="203"/>
      <c r="HX40" s="203"/>
      <c r="HY40" s="203"/>
      <c r="HZ40" s="203"/>
      <c r="IA40" s="203"/>
      <c r="IB40" s="203"/>
      <c r="IC40" s="203"/>
      <c r="ID40" s="203"/>
      <c r="IE40" s="203"/>
      <c r="IF40" s="203"/>
      <c r="IG40" s="203"/>
    </row>
    <row r="41" s="933" customFormat="true" ht="39.75" hidden="false" customHeight="true" outlineLevel="0" collapsed="false">
      <c r="A41" s="1146"/>
      <c r="B41" s="1147"/>
      <c r="C41" s="1147"/>
      <c r="D41" s="1142" t="n">
        <f aca="false">B11</f>
        <v>27</v>
      </c>
      <c r="E41" s="1142" t="n">
        <v>0</v>
      </c>
      <c r="F41" s="1142" t="n">
        <v>0</v>
      </c>
      <c r="G41" s="1142" t="n">
        <v>0</v>
      </c>
      <c r="H41" s="1142"/>
      <c r="I41" s="1142" t="n">
        <v>0</v>
      </c>
      <c r="J41" s="1142" t="n">
        <v>0</v>
      </c>
      <c r="K41" s="1142" t="n">
        <v>0</v>
      </c>
      <c r="L41" s="1142" t="n">
        <v>0</v>
      </c>
      <c r="M41" s="1142" t="n">
        <v>0</v>
      </c>
      <c r="N41" s="1142" t="n">
        <v>0</v>
      </c>
      <c r="O41" s="1142" t="n">
        <v>0</v>
      </c>
      <c r="P41" s="1142" t="n">
        <v>0</v>
      </c>
      <c r="Q41" s="1143" t="n">
        <f aca="false">($U$4*(SUM(E41:P41)))</f>
        <v>0</v>
      </c>
      <c r="R41" s="1142" t="n">
        <v>0</v>
      </c>
      <c r="S41" s="1142" t="n">
        <v>0</v>
      </c>
      <c r="T41" s="1142" t="n">
        <v>0</v>
      </c>
      <c r="U41" s="1142" t="n">
        <v>0</v>
      </c>
      <c r="V41" s="1142" t="n">
        <v>0</v>
      </c>
      <c r="W41" s="1142" t="n">
        <v>0</v>
      </c>
      <c r="X41" s="1142" t="n">
        <v>0</v>
      </c>
      <c r="Y41" s="1142" t="n">
        <v>0</v>
      </c>
      <c r="Z41" s="1142" t="n">
        <v>0</v>
      </c>
      <c r="AA41" s="1142" t="n">
        <v>0</v>
      </c>
      <c r="AB41" s="1142" t="n">
        <v>0</v>
      </c>
      <c r="AC41" s="1146"/>
      <c r="AD41" s="1146"/>
      <c r="AE41" s="1146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3"/>
      <c r="CH41" s="203"/>
      <c r="CI41" s="203"/>
      <c r="CJ41" s="203"/>
      <c r="CK41" s="203"/>
      <c r="CL41" s="203"/>
      <c r="CM41" s="203"/>
      <c r="CN41" s="203"/>
      <c r="CO41" s="203"/>
      <c r="CP41" s="203"/>
      <c r="CQ41" s="203"/>
      <c r="CR41" s="203"/>
      <c r="CS41" s="203"/>
      <c r="CT41" s="203"/>
      <c r="CU41" s="203"/>
      <c r="CV41" s="203"/>
      <c r="CW41" s="203"/>
      <c r="CX41" s="203"/>
      <c r="CY41" s="203"/>
      <c r="CZ41" s="203"/>
      <c r="DA41" s="203"/>
      <c r="DB41" s="203"/>
      <c r="DC41" s="203"/>
      <c r="DD41" s="203"/>
      <c r="DE41" s="203"/>
      <c r="DF41" s="203"/>
      <c r="DG41" s="203"/>
      <c r="DH41" s="203"/>
      <c r="DI41" s="203"/>
      <c r="DJ41" s="203"/>
      <c r="DK41" s="203"/>
      <c r="DL41" s="203"/>
      <c r="DM41" s="203"/>
      <c r="DN41" s="203"/>
      <c r="DO41" s="203"/>
      <c r="DP41" s="203"/>
      <c r="DQ41" s="203"/>
      <c r="DR41" s="203"/>
      <c r="DS41" s="203"/>
      <c r="DT41" s="203"/>
      <c r="DU41" s="203"/>
      <c r="DV41" s="203"/>
      <c r="DW41" s="203"/>
      <c r="DX41" s="203"/>
      <c r="DY41" s="203"/>
      <c r="DZ41" s="203"/>
      <c r="EA41" s="203"/>
      <c r="EB41" s="203"/>
      <c r="EC41" s="203"/>
      <c r="ED41" s="203"/>
      <c r="EE41" s="203"/>
      <c r="EF41" s="203"/>
      <c r="EG41" s="203"/>
      <c r="EH41" s="203"/>
      <c r="EI41" s="203"/>
      <c r="EJ41" s="203"/>
      <c r="EK41" s="203"/>
      <c r="EL41" s="203"/>
      <c r="EM41" s="203"/>
      <c r="EN41" s="203"/>
      <c r="EO41" s="203"/>
      <c r="EP41" s="203"/>
      <c r="EQ41" s="203"/>
      <c r="ER41" s="203"/>
      <c r="ES41" s="203"/>
      <c r="ET41" s="203"/>
      <c r="EU41" s="203"/>
      <c r="EV41" s="203"/>
      <c r="EW41" s="203"/>
      <c r="EX41" s="203"/>
      <c r="EY41" s="203"/>
      <c r="EZ41" s="203"/>
      <c r="FA41" s="203"/>
      <c r="FB41" s="203"/>
      <c r="FC41" s="203"/>
      <c r="FD41" s="203"/>
      <c r="FE41" s="203"/>
      <c r="FF41" s="203"/>
      <c r="FG41" s="203"/>
      <c r="FH41" s="203"/>
      <c r="FI41" s="203"/>
      <c r="FJ41" s="203"/>
      <c r="FK41" s="203"/>
      <c r="FL41" s="203"/>
      <c r="FM41" s="203"/>
      <c r="FN41" s="203"/>
      <c r="FO41" s="203"/>
      <c r="FP41" s="203"/>
      <c r="FQ41" s="203"/>
      <c r="FR41" s="203"/>
      <c r="FS41" s="203"/>
      <c r="FT41" s="203"/>
      <c r="FU41" s="203"/>
      <c r="FV41" s="203"/>
      <c r="FW41" s="203"/>
      <c r="FX41" s="203"/>
      <c r="FY41" s="203"/>
      <c r="FZ41" s="203"/>
      <c r="GA41" s="203"/>
      <c r="GB41" s="203"/>
      <c r="GC41" s="203"/>
      <c r="GD41" s="203"/>
      <c r="GE41" s="203"/>
      <c r="GF41" s="203"/>
      <c r="GG41" s="203"/>
      <c r="GH41" s="203"/>
      <c r="GI41" s="203"/>
      <c r="GJ41" s="203"/>
      <c r="GK41" s="203"/>
      <c r="GL41" s="203"/>
      <c r="GM41" s="203"/>
      <c r="GN41" s="203"/>
      <c r="GO41" s="203"/>
      <c r="GP41" s="203"/>
      <c r="GQ41" s="203"/>
      <c r="GR41" s="203"/>
      <c r="GS41" s="203"/>
      <c r="GT41" s="203"/>
      <c r="GU41" s="203"/>
      <c r="GV41" s="203"/>
      <c r="GW41" s="203"/>
      <c r="GX41" s="203"/>
      <c r="GY41" s="203"/>
      <c r="GZ41" s="203"/>
      <c r="HA41" s="203"/>
      <c r="HB41" s="203"/>
      <c r="HC41" s="203"/>
      <c r="HD41" s="203"/>
      <c r="HE41" s="203"/>
      <c r="HF41" s="203"/>
      <c r="HG41" s="203"/>
      <c r="HH41" s="203"/>
      <c r="HI41" s="203"/>
      <c r="HJ41" s="203"/>
      <c r="HK41" s="203"/>
      <c r="HL41" s="203"/>
      <c r="HM41" s="203"/>
      <c r="HN41" s="203"/>
      <c r="HO41" s="203"/>
      <c r="HP41" s="203"/>
      <c r="HQ41" s="203"/>
      <c r="HR41" s="203"/>
      <c r="HS41" s="203"/>
      <c r="HT41" s="203"/>
      <c r="HU41" s="203"/>
      <c r="HV41" s="203"/>
      <c r="HW41" s="203"/>
      <c r="HX41" s="203"/>
      <c r="HY41" s="203"/>
      <c r="HZ41" s="203"/>
      <c r="IA41" s="203"/>
      <c r="IB41" s="203"/>
      <c r="IC41" s="203"/>
      <c r="ID41" s="203"/>
      <c r="IE41" s="203"/>
      <c r="IF41" s="203"/>
      <c r="IG41" s="203"/>
    </row>
    <row r="42" s="933" customFormat="true" ht="39.75" hidden="false" customHeight="true" outlineLevel="0" collapsed="false">
      <c r="A42" s="1146"/>
      <c r="B42" s="1147"/>
      <c r="C42" s="1147"/>
      <c r="D42" s="1137" t="n">
        <f aca="false">B12</f>
        <v>28</v>
      </c>
      <c r="E42" s="1137" t="n">
        <v>0</v>
      </c>
      <c r="F42" s="1137" t="n">
        <v>0</v>
      </c>
      <c r="G42" s="1137" t="n">
        <v>0</v>
      </c>
      <c r="H42" s="1137" t="n">
        <v>0</v>
      </c>
      <c r="I42" s="1137" t="n">
        <v>0</v>
      </c>
      <c r="J42" s="1137" t="n">
        <v>0</v>
      </c>
      <c r="K42" s="1137" t="n">
        <v>0</v>
      </c>
      <c r="L42" s="1137" t="n">
        <v>0</v>
      </c>
      <c r="M42" s="1137" t="n">
        <v>0</v>
      </c>
      <c r="N42" s="1137" t="n">
        <v>0</v>
      </c>
      <c r="O42" s="1137" t="n">
        <v>0</v>
      </c>
      <c r="P42" s="1137" t="n">
        <v>0</v>
      </c>
      <c r="Q42" s="1138" t="n">
        <f aca="false">($U$4*(SUM(E42:P42)))</f>
        <v>0</v>
      </c>
      <c r="R42" s="1137" t="n">
        <v>0</v>
      </c>
      <c r="S42" s="1137" t="n">
        <v>0</v>
      </c>
      <c r="T42" s="1137" t="n">
        <v>0</v>
      </c>
      <c r="U42" s="1137" t="n">
        <v>0</v>
      </c>
      <c r="V42" s="1137" t="n">
        <v>0</v>
      </c>
      <c r="W42" s="1137" t="n">
        <v>0</v>
      </c>
      <c r="X42" s="1137" t="n">
        <v>0</v>
      </c>
      <c r="Y42" s="1137" t="n">
        <v>0</v>
      </c>
      <c r="Z42" s="1137" t="n">
        <v>0</v>
      </c>
      <c r="AA42" s="1137" t="n">
        <v>0</v>
      </c>
      <c r="AB42" s="1137" t="n">
        <v>0</v>
      </c>
      <c r="AC42" s="1146"/>
      <c r="AD42" s="1146"/>
      <c r="AE42" s="1146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3"/>
      <c r="BQ42" s="203"/>
      <c r="BR42" s="203"/>
      <c r="BS42" s="203"/>
      <c r="BT42" s="203"/>
      <c r="BU42" s="203"/>
      <c r="BV42" s="203"/>
      <c r="BW42" s="203"/>
      <c r="BX42" s="203"/>
      <c r="BY42" s="203"/>
      <c r="BZ42" s="203"/>
      <c r="CA42" s="203"/>
      <c r="CB42" s="203"/>
      <c r="CC42" s="203"/>
      <c r="CD42" s="203"/>
      <c r="CE42" s="203"/>
      <c r="CF42" s="203"/>
      <c r="CG42" s="203"/>
      <c r="CH42" s="203"/>
      <c r="CI42" s="203"/>
      <c r="CJ42" s="203"/>
      <c r="CK42" s="203"/>
      <c r="CL42" s="203"/>
      <c r="CM42" s="203"/>
      <c r="CN42" s="203"/>
      <c r="CO42" s="203"/>
      <c r="CP42" s="203"/>
      <c r="CQ42" s="203"/>
      <c r="CR42" s="203"/>
      <c r="CS42" s="203"/>
      <c r="CT42" s="203"/>
      <c r="CU42" s="203"/>
      <c r="CV42" s="203"/>
      <c r="CW42" s="203"/>
      <c r="CX42" s="203"/>
      <c r="CY42" s="203"/>
      <c r="CZ42" s="203"/>
      <c r="DA42" s="203"/>
      <c r="DB42" s="203"/>
      <c r="DC42" s="203"/>
      <c r="DD42" s="203"/>
      <c r="DE42" s="203"/>
      <c r="DF42" s="203"/>
      <c r="DG42" s="203"/>
      <c r="DH42" s="203"/>
      <c r="DI42" s="203"/>
      <c r="DJ42" s="203"/>
      <c r="DK42" s="203"/>
      <c r="DL42" s="203"/>
      <c r="DM42" s="203"/>
      <c r="DN42" s="203"/>
      <c r="DO42" s="203"/>
      <c r="DP42" s="203"/>
      <c r="DQ42" s="203"/>
      <c r="DR42" s="203"/>
      <c r="DS42" s="203"/>
      <c r="DT42" s="203"/>
      <c r="DU42" s="203"/>
      <c r="DV42" s="203"/>
      <c r="DW42" s="203"/>
      <c r="DX42" s="203"/>
      <c r="DY42" s="203"/>
      <c r="DZ42" s="203"/>
      <c r="EA42" s="203"/>
      <c r="EB42" s="203"/>
      <c r="EC42" s="203"/>
      <c r="ED42" s="203"/>
      <c r="EE42" s="203"/>
      <c r="EF42" s="203"/>
      <c r="EG42" s="203"/>
      <c r="EH42" s="203"/>
      <c r="EI42" s="203"/>
      <c r="EJ42" s="203"/>
      <c r="EK42" s="203"/>
      <c r="EL42" s="203"/>
      <c r="EM42" s="203"/>
      <c r="EN42" s="203"/>
      <c r="EO42" s="203"/>
      <c r="EP42" s="203"/>
      <c r="EQ42" s="203"/>
      <c r="ER42" s="203"/>
      <c r="ES42" s="203"/>
      <c r="ET42" s="203"/>
      <c r="EU42" s="203"/>
      <c r="EV42" s="203"/>
      <c r="EW42" s="203"/>
      <c r="EX42" s="203"/>
      <c r="EY42" s="203"/>
      <c r="EZ42" s="203"/>
      <c r="FA42" s="203"/>
      <c r="FB42" s="203"/>
      <c r="FC42" s="203"/>
      <c r="FD42" s="203"/>
      <c r="FE42" s="203"/>
      <c r="FF42" s="203"/>
      <c r="FG42" s="203"/>
      <c r="FH42" s="203"/>
      <c r="FI42" s="203"/>
      <c r="FJ42" s="203"/>
      <c r="FK42" s="203"/>
      <c r="FL42" s="203"/>
      <c r="FM42" s="203"/>
      <c r="FN42" s="203"/>
      <c r="FO42" s="203"/>
      <c r="FP42" s="203"/>
      <c r="FQ42" s="203"/>
      <c r="FR42" s="203"/>
      <c r="FS42" s="203"/>
      <c r="FT42" s="203"/>
      <c r="FU42" s="203"/>
      <c r="FV42" s="203"/>
      <c r="FW42" s="203"/>
      <c r="FX42" s="203"/>
      <c r="FY42" s="203"/>
      <c r="FZ42" s="203"/>
      <c r="GA42" s="203"/>
      <c r="GB42" s="203"/>
      <c r="GC42" s="203"/>
      <c r="GD42" s="203"/>
      <c r="GE42" s="203"/>
      <c r="GF42" s="203"/>
      <c r="GG42" s="203"/>
      <c r="GH42" s="203"/>
      <c r="GI42" s="203"/>
      <c r="GJ42" s="203"/>
      <c r="GK42" s="203"/>
      <c r="GL42" s="203"/>
      <c r="GM42" s="203"/>
      <c r="GN42" s="203"/>
      <c r="GO42" s="203"/>
      <c r="GP42" s="203"/>
      <c r="GQ42" s="203"/>
      <c r="GR42" s="203"/>
      <c r="GS42" s="203"/>
      <c r="GT42" s="203"/>
      <c r="GU42" s="203"/>
      <c r="GV42" s="203"/>
      <c r="GW42" s="203"/>
      <c r="GX42" s="203"/>
      <c r="GY42" s="203"/>
      <c r="GZ42" s="203"/>
      <c r="HA42" s="203"/>
      <c r="HB42" s="203"/>
      <c r="HC42" s="203"/>
      <c r="HD42" s="203"/>
      <c r="HE42" s="203"/>
      <c r="HF42" s="203"/>
      <c r="HG42" s="203"/>
      <c r="HH42" s="203"/>
      <c r="HI42" s="203"/>
      <c r="HJ42" s="203"/>
      <c r="HK42" s="203"/>
      <c r="HL42" s="203"/>
      <c r="HM42" s="203"/>
      <c r="HN42" s="203"/>
      <c r="HO42" s="203"/>
      <c r="HP42" s="203"/>
      <c r="HQ42" s="203"/>
      <c r="HR42" s="203"/>
      <c r="HS42" s="203"/>
      <c r="HT42" s="203"/>
      <c r="HU42" s="203"/>
      <c r="HV42" s="203"/>
      <c r="HW42" s="203"/>
      <c r="HX42" s="203"/>
      <c r="HY42" s="203"/>
      <c r="HZ42" s="203"/>
      <c r="IA42" s="203"/>
      <c r="IB42" s="203"/>
      <c r="IC42" s="203"/>
      <c r="ID42" s="203"/>
      <c r="IE42" s="203"/>
      <c r="IF42" s="203"/>
      <c r="IG42" s="203"/>
    </row>
    <row r="43" s="933" customFormat="true" ht="39.75" hidden="false" customHeight="true" outlineLevel="0" collapsed="false">
      <c r="A43" s="1146"/>
      <c r="B43" s="1147"/>
      <c r="C43" s="1147"/>
      <c r="D43" s="1142" t="n">
        <f aca="false">B13</f>
        <v>29</v>
      </c>
      <c r="E43" s="1142" t="n">
        <v>0</v>
      </c>
      <c r="F43" s="1142" t="n">
        <v>0</v>
      </c>
      <c r="G43" s="1142" t="n">
        <v>0</v>
      </c>
      <c r="H43" s="1142" t="n">
        <v>0</v>
      </c>
      <c r="I43" s="1142" t="n">
        <v>0</v>
      </c>
      <c r="J43" s="1142" t="n">
        <v>0</v>
      </c>
      <c r="K43" s="1142" t="n">
        <v>0</v>
      </c>
      <c r="L43" s="1142" t="n">
        <v>0</v>
      </c>
      <c r="M43" s="1142" t="n">
        <v>0</v>
      </c>
      <c r="N43" s="1142" t="n">
        <v>0</v>
      </c>
      <c r="O43" s="1142" t="n">
        <v>0</v>
      </c>
      <c r="P43" s="1142" t="n">
        <v>0</v>
      </c>
      <c r="Q43" s="1143" t="n">
        <f aca="false">($U$4*(SUM(E43:P43)))</f>
        <v>0</v>
      </c>
      <c r="R43" s="1142" t="n">
        <v>0</v>
      </c>
      <c r="S43" s="1142" t="n">
        <v>0</v>
      </c>
      <c r="T43" s="1142" t="n">
        <v>0</v>
      </c>
      <c r="U43" s="1142" t="n">
        <v>0</v>
      </c>
      <c r="V43" s="1142" t="n">
        <v>0</v>
      </c>
      <c r="W43" s="1142" t="n">
        <v>0</v>
      </c>
      <c r="X43" s="1142" t="n">
        <v>0</v>
      </c>
      <c r="Y43" s="1142" t="n">
        <v>0</v>
      </c>
      <c r="Z43" s="1142" t="n">
        <v>0</v>
      </c>
      <c r="AA43" s="1142" t="n">
        <v>0</v>
      </c>
      <c r="AB43" s="1142" t="n">
        <v>0</v>
      </c>
      <c r="AC43" s="1146"/>
      <c r="AD43" s="1146"/>
      <c r="AE43" s="1146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  <c r="BW43" s="203"/>
      <c r="BX43" s="203"/>
      <c r="BY43" s="203"/>
      <c r="BZ43" s="203"/>
      <c r="CA43" s="203"/>
      <c r="CB43" s="203"/>
      <c r="CC43" s="203"/>
      <c r="CD43" s="203"/>
      <c r="CE43" s="203"/>
      <c r="CF43" s="203"/>
      <c r="CG43" s="203"/>
      <c r="CH43" s="203"/>
      <c r="CI43" s="203"/>
      <c r="CJ43" s="203"/>
      <c r="CK43" s="203"/>
      <c r="CL43" s="203"/>
      <c r="CM43" s="203"/>
      <c r="CN43" s="203"/>
      <c r="CO43" s="203"/>
      <c r="CP43" s="203"/>
      <c r="CQ43" s="203"/>
      <c r="CR43" s="203"/>
      <c r="CS43" s="203"/>
      <c r="CT43" s="203"/>
      <c r="CU43" s="203"/>
      <c r="CV43" s="203"/>
      <c r="CW43" s="203"/>
      <c r="CX43" s="203"/>
      <c r="CY43" s="203"/>
      <c r="CZ43" s="203"/>
      <c r="DA43" s="203"/>
      <c r="DB43" s="203"/>
      <c r="DC43" s="203"/>
      <c r="DD43" s="203"/>
      <c r="DE43" s="203"/>
      <c r="DF43" s="203"/>
      <c r="DG43" s="203"/>
      <c r="DH43" s="203"/>
      <c r="DI43" s="203"/>
      <c r="DJ43" s="203"/>
      <c r="DK43" s="203"/>
      <c r="DL43" s="203"/>
      <c r="DM43" s="203"/>
      <c r="DN43" s="203"/>
      <c r="DO43" s="203"/>
      <c r="DP43" s="203"/>
      <c r="DQ43" s="203"/>
      <c r="DR43" s="203"/>
      <c r="DS43" s="203"/>
      <c r="DT43" s="203"/>
      <c r="DU43" s="203"/>
      <c r="DV43" s="203"/>
      <c r="DW43" s="203"/>
      <c r="DX43" s="203"/>
      <c r="DY43" s="203"/>
      <c r="DZ43" s="203"/>
      <c r="EA43" s="203"/>
      <c r="EB43" s="203"/>
      <c r="EC43" s="203"/>
      <c r="ED43" s="203"/>
      <c r="EE43" s="203"/>
      <c r="EF43" s="203"/>
      <c r="EG43" s="203"/>
      <c r="EH43" s="203"/>
      <c r="EI43" s="203"/>
      <c r="EJ43" s="203"/>
      <c r="EK43" s="203"/>
      <c r="EL43" s="203"/>
      <c r="EM43" s="203"/>
      <c r="EN43" s="203"/>
      <c r="EO43" s="203"/>
      <c r="EP43" s="203"/>
      <c r="EQ43" s="203"/>
      <c r="ER43" s="203"/>
      <c r="ES43" s="203"/>
      <c r="ET43" s="203"/>
      <c r="EU43" s="203"/>
      <c r="EV43" s="203"/>
      <c r="EW43" s="203"/>
      <c r="EX43" s="203"/>
      <c r="EY43" s="203"/>
      <c r="EZ43" s="203"/>
      <c r="FA43" s="203"/>
      <c r="FB43" s="203"/>
      <c r="FC43" s="203"/>
      <c r="FD43" s="203"/>
      <c r="FE43" s="203"/>
      <c r="FF43" s="203"/>
      <c r="FG43" s="203"/>
      <c r="FH43" s="203"/>
      <c r="FI43" s="203"/>
      <c r="FJ43" s="203"/>
      <c r="FK43" s="203"/>
      <c r="FL43" s="203"/>
      <c r="FM43" s="203"/>
      <c r="FN43" s="203"/>
      <c r="FO43" s="203"/>
      <c r="FP43" s="203"/>
      <c r="FQ43" s="203"/>
      <c r="FR43" s="203"/>
      <c r="FS43" s="203"/>
      <c r="FT43" s="203"/>
      <c r="FU43" s="203"/>
      <c r="FV43" s="203"/>
      <c r="FW43" s="203"/>
      <c r="FX43" s="203"/>
      <c r="FY43" s="203"/>
      <c r="FZ43" s="203"/>
      <c r="GA43" s="203"/>
      <c r="GB43" s="203"/>
      <c r="GC43" s="203"/>
      <c r="GD43" s="203"/>
      <c r="GE43" s="203"/>
      <c r="GF43" s="203"/>
      <c r="GG43" s="203"/>
      <c r="GH43" s="203"/>
      <c r="GI43" s="203"/>
      <c r="GJ43" s="203"/>
      <c r="GK43" s="203"/>
      <c r="GL43" s="203"/>
      <c r="GM43" s="203"/>
      <c r="GN43" s="203"/>
      <c r="GO43" s="203"/>
      <c r="GP43" s="203"/>
      <c r="GQ43" s="203"/>
      <c r="GR43" s="203"/>
      <c r="GS43" s="203"/>
      <c r="GT43" s="203"/>
      <c r="GU43" s="203"/>
      <c r="GV43" s="203"/>
      <c r="GW43" s="203"/>
      <c r="GX43" s="203"/>
      <c r="GY43" s="203"/>
      <c r="GZ43" s="203"/>
      <c r="HA43" s="203"/>
      <c r="HB43" s="203"/>
      <c r="HC43" s="203"/>
      <c r="HD43" s="203"/>
      <c r="HE43" s="203"/>
      <c r="HF43" s="203"/>
      <c r="HG43" s="203"/>
      <c r="HH43" s="203"/>
      <c r="HI43" s="203"/>
      <c r="HJ43" s="203"/>
      <c r="HK43" s="203"/>
      <c r="HL43" s="203"/>
      <c r="HM43" s="203"/>
      <c r="HN43" s="203"/>
      <c r="HO43" s="203"/>
      <c r="HP43" s="203"/>
      <c r="HQ43" s="203"/>
      <c r="HR43" s="203"/>
      <c r="HS43" s="203"/>
      <c r="HT43" s="203"/>
      <c r="HU43" s="203"/>
      <c r="HV43" s="203"/>
      <c r="HW43" s="203"/>
      <c r="HX43" s="203"/>
      <c r="HY43" s="203"/>
      <c r="HZ43" s="203"/>
      <c r="IA43" s="203"/>
      <c r="IB43" s="203"/>
      <c r="IC43" s="203"/>
      <c r="ID43" s="203"/>
      <c r="IE43" s="203"/>
      <c r="IF43" s="203"/>
      <c r="IG43" s="203"/>
    </row>
    <row r="44" s="933" customFormat="true" ht="39.75" hidden="false" customHeight="true" outlineLevel="0" collapsed="false">
      <c r="A44" s="1146"/>
      <c r="B44" s="1147"/>
      <c r="C44" s="1147"/>
      <c r="D44" s="1137" t="n">
        <f aca="false">B14</f>
        <v>30</v>
      </c>
      <c r="E44" s="1137" t="n">
        <v>0</v>
      </c>
      <c r="F44" s="1137" t="n">
        <v>0</v>
      </c>
      <c r="G44" s="1137" t="n">
        <v>0</v>
      </c>
      <c r="H44" s="1137" t="n">
        <v>0</v>
      </c>
      <c r="I44" s="1137" t="n">
        <v>0</v>
      </c>
      <c r="J44" s="1137" t="n">
        <v>0</v>
      </c>
      <c r="K44" s="1137" t="n">
        <v>0</v>
      </c>
      <c r="L44" s="1137" t="n">
        <v>0</v>
      </c>
      <c r="M44" s="1137" t="n">
        <v>0</v>
      </c>
      <c r="N44" s="1137" t="n">
        <v>0</v>
      </c>
      <c r="O44" s="1137" t="n">
        <v>0</v>
      </c>
      <c r="P44" s="1137" t="n">
        <v>0</v>
      </c>
      <c r="Q44" s="1138" t="n">
        <f aca="false">($U$4*(SUM(E44:P44)))</f>
        <v>0</v>
      </c>
      <c r="R44" s="1137" t="n">
        <v>0</v>
      </c>
      <c r="S44" s="1137" t="n">
        <v>0</v>
      </c>
      <c r="T44" s="1137" t="n">
        <v>0</v>
      </c>
      <c r="U44" s="1137" t="n">
        <v>0</v>
      </c>
      <c r="V44" s="1137" t="n">
        <v>0</v>
      </c>
      <c r="W44" s="1137" t="n">
        <v>0</v>
      </c>
      <c r="X44" s="1137" t="n">
        <v>0</v>
      </c>
      <c r="Y44" s="1137" t="n">
        <v>0</v>
      </c>
      <c r="Z44" s="1137" t="n">
        <v>0</v>
      </c>
      <c r="AA44" s="1137" t="n">
        <v>0</v>
      </c>
      <c r="AB44" s="1137" t="n">
        <v>0</v>
      </c>
      <c r="AC44" s="1146"/>
      <c r="AD44" s="1146"/>
      <c r="AE44" s="1146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203"/>
      <c r="BI44" s="203"/>
      <c r="BJ44" s="203"/>
      <c r="BK44" s="203"/>
      <c r="BL44" s="203"/>
      <c r="BM44" s="203"/>
      <c r="BN44" s="203"/>
      <c r="BO44" s="203"/>
      <c r="BP44" s="203"/>
      <c r="BQ44" s="203"/>
      <c r="BR44" s="203"/>
      <c r="BS44" s="203"/>
      <c r="BT44" s="203"/>
      <c r="BU44" s="203"/>
      <c r="BV44" s="203"/>
      <c r="BW44" s="203"/>
      <c r="BX44" s="203"/>
      <c r="BY44" s="203"/>
      <c r="BZ44" s="203"/>
      <c r="CA44" s="203"/>
      <c r="CB44" s="203"/>
      <c r="CC44" s="203"/>
      <c r="CD44" s="203"/>
      <c r="CE44" s="203"/>
      <c r="CF44" s="203"/>
      <c r="CG44" s="203"/>
      <c r="CH44" s="203"/>
      <c r="CI44" s="203"/>
      <c r="CJ44" s="203"/>
      <c r="CK44" s="203"/>
      <c r="CL44" s="203"/>
      <c r="CM44" s="203"/>
      <c r="CN44" s="203"/>
      <c r="CO44" s="203"/>
      <c r="CP44" s="203"/>
      <c r="CQ44" s="203"/>
      <c r="CR44" s="203"/>
      <c r="CS44" s="203"/>
      <c r="CT44" s="203"/>
      <c r="CU44" s="203"/>
      <c r="CV44" s="203"/>
      <c r="CW44" s="203"/>
      <c r="CX44" s="203"/>
      <c r="CY44" s="203"/>
      <c r="CZ44" s="203"/>
      <c r="DA44" s="203"/>
      <c r="DB44" s="203"/>
      <c r="DC44" s="203"/>
      <c r="DD44" s="203"/>
      <c r="DE44" s="203"/>
      <c r="DF44" s="203"/>
      <c r="DG44" s="203"/>
      <c r="DH44" s="203"/>
      <c r="DI44" s="203"/>
      <c r="DJ44" s="203"/>
      <c r="DK44" s="203"/>
      <c r="DL44" s="203"/>
      <c r="DM44" s="203"/>
      <c r="DN44" s="203"/>
      <c r="DO44" s="203"/>
      <c r="DP44" s="203"/>
      <c r="DQ44" s="203"/>
      <c r="DR44" s="203"/>
      <c r="DS44" s="203"/>
      <c r="DT44" s="203"/>
      <c r="DU44" s="203"/>
      <c r="DV44" s="203"/>
      <c r="DW44" s="203"/>
      <c r="DX44" s="203"/>
      <c r="DY44" s="203"/>
      <c r="DZ44" s="203"/>
      <c r="EA44" s="203"/>
      <c r="EB44" s="203"/>
      <c r="EC44" s="203"/>
      <c r="ED44" s="203"/>
      <c r="EE44" s="203"/>
      <c r="EF44" s="203"/>
      <c r="EG44" s="203"/>
      <c r="EH44" s="203"/>
      <c r="EI44" s="203"/>
      <c r="EJ44" s="203"/>
      <c r="EK44" s="203"/>
      <c r="EL44" s="203"/>
      <c r="EM44" s="203"/>
      <c r="EN44" s="203"/>
      <c r="EO44" s="203"/>
      <c r="EP44" s="203"/>
      <c r="EQ44" s="203"/>
      <c r="ER44" s="203"/>
      <c r="ES44" s="203"/>
      <c r="ET44" s="203"/>
      <c r="EU44" s="203"/>
      <c r="EV44" s="203"/>
      <c r="EW44" s="203"/>
      <c r="EX44" s="203"/>
      <c r="EY44" s="203"/>
      <c r="EZ44" s="203"/>
      <c r="FA44" s="203"/>
      <c r="FB44" s="203"/>
      <c r="FC44" s="203"/>
      <c r="FD44" s="203"/>
      <c r="FE44" s="203"/>
      <c r="FF44" s="203"/>
      <c r="FG44" s="203"/>
      <c r="FH44" s="203"/>
      <c r="FI44" s="203"/>
      <c r="FJ44" s="203"/>
      <c r="FK44" s="203"/>
      <c r="FL44" s="203"/>
      <c r="FM44" s="203"/>
      <c r="FN44" s="203"/>
      <c r="FO44" s="203"/>
      <c r="FP44" s="203"/>
      <c r="FQ44" s="203"/>
      <c r="FR44" s="203"/>
      <c r="FS44" s="203"/>
      <c r="FT44" s="203"/>
      <c r="FU44" s="203"/>
      <c r="FV44" s="203"/>
      <c r="FW44" s="203"/>
      <c r="FX44" s="203"/>
      <c r="FY44" s="203"/>
      <c r="FZ44" s="203"/>
      <c r="GA44" s="203"/>
      <c r="GB44" s="203"/>
      <c r="GC44" s="203"/>
      <c r="GD44" s="203"/>
      <c r="GE44" s="203"/>
      <c r="GF44" s="203"/>
      <c r="GG44" s="203"/>
      <c r="GH44" s="203"/>
      <c r="GI44" s="203"/>
      <c r="GJ44" s="203"/>
      <c r="GK44" s="203"/>
      <c r="GL44" s="203"/>
      <c r="GM44" s="203"/>
      <c r="GN44" s="203"/>
      <c r="GO44" s="203"/>
      <c r="GP44" s="203"/>
      <c r="GQ44" s="203"/>
      <c r="GR44" s="203"/>
      <c r="GS44" s="203"/>
      <c r="GT44" s="203"/>
      <c r="GU44" s="203"/>
      <c r="GV44" s="203"/>
      <c r="GW44" s="203"/>
      <c r="GX44" s="203"/>
      <c r="GY44" s="203"/>
      <c r="GZ44" s="203"/>
      <c r="HA44" s="203"/>
      <c r="HB44" s="203"/>
      <c r="HC44" s="203"/>
      <c r="HD44" s="203"/>
      <c r="HE44" s="203"/>
      <c r="HF44" s="203"/>
      <c r="HG44" s="203"/>
      <c r="HH44" s="203"/>
      <c r="HI44" s="203"/>
      <c r="HJ44" s="203"/>
      <c r="HK44" s="203"/>
      <c r="HL44" s="203"/>
      <c r="HM44" s="203"/>
      <c r="HN44" s="203"/>
      <c r="HO44" s="203"/>
      <c r="HP44" s="203"/>
      <c r="HQ44" s="203"/>
      <c r="HR44" s="203"/>
      <c r="HS44" s="203"/>
      <c r="HT44" s="203"/>
      <c r="HU44" s="203"/>
      <c r="HV44" s="203"/>
      <c r="HW44" s="203"/>
      <c r="HX44" s="203"/>
      <c r="HY44" s="203"/>
      <c r="HZ44" s="203"/>
      <c r="IA44" s="203"/>
      <c r="IB44" s="203"/>
      <c r="IC44" s="203"/>
      <c r="ID44" s="203"/>
      <c r="IE44" s="203"/>
      <c r="IF44" s="203"/>
      <c r="IG44" s="203"/>
    </row>
    <row r="45" s="933" customFormat="true" ht="39.75" hidden="false" customHeight="true" outlineLevel="0" collapsed="false">
      <c r="A45" s="1146"/>
      <c r="B45" s="1147"/>
      <c r="C45" s="1147"/>
      <c r="D45" s="1142" t="n">
        <f aca="false">B15</f>
        <v>31</v>
      </c>
      <c r="E45" s="1142" t="n">
        <v>0</v>
      </c>
      <c r="F45" s="1142" t="n">
        <v>0</v>
      </c>
      <c r="G45" s="1142" t="n">
        <v>1</v>
      </c>
      <c r="H45" s="1142" t="n">
        <v>0</v>
      </c>
      <c r="I45" s="1142" t="n">
        <v>0</v>
      </c>
      <c r="J45" s="1142" t="n">
        <v>0</v>
      </c>
      <c r="K45" s="1142" t="n">
        <v>0</v>
      </c>
      <c r="L45" s="1142" t="n">
        <v>0</v>
      </c>
      <c r="M45" s="1142" t="n">
        <v>0</v>
      </c>
      <c r="N45" s="1142" t="n">
        <v>0</v>
      </c>
      <c r="O45" s="1142" t="n">
        <v>0</v>
      </c>
      <c r="P45" s="1142" t="n">
        <v>0</v>
      </c>
      <c r="Q45" s="1143" t="n">
        <f aca="false">($U$4*(SUM(E45:P45)))</f>
        <v>357</v>
      </c>
      <c r="R45" s="1142" t="n">
        <v>0</v>
      </c>
      <c r="S45" s="1142" t="n">
        <v>0</v>
      </c>
      <c r="T45" s="1142" t="n">
        <v>0</v>
      </c>
      <c r="U45" s="1142" t="n">
        <v>0</v>
      </c>
      <c r="V45" s="1142" t="n">
        <v>0</v>
      </c>
      <c r="W45" s="1142" t="n">
        <v>0</v>
      </c>
      <c r="X45" s="1142" t="n">
        <v>0</v>
      </c>
      <c r="Y45" s="1142" t="n">
        <v>0</v>
      </c>
      <c r="Z45" s="1142" t="n">
        <v>0</v>
      </c>
      <c r="AA45" s="1142" t="n">
        <v>0</v>
      </c>
      <c r="AB45" s="1142" t="n">
        <v>0</v>
      </c>
      <c r="AC45" s="1146"/>
      <c r="AD45" s="1146"/>
      <c r="AE45" s="1146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3"/>
      <c r="BQ45" s="203"/>
      <c r="BR45" s="203"/>
      <c r="BS45" s="203"/>
      <c r="BT45" s="203"/>
      <c r="BU45" s="203"/>
      <c r="BV45" s="203"/>
      <c r="BW45" s="203"/>
      <c r="BX45" s="203"/>
      <c r="BY45" s="203"/>
      <c r="BZ45" s="203"/>
      <c r="CA45" s="203"/>
      <c r="CB45" s="203"/>
      <c r="CC45" s="203"/>
      <c r="CD45" s="203"/>
      <c r="CE45" s="203"/>
      <c r="CF45" s="203"/>
      <c r="CG45" s="203"/>
      <c r="CH45" s="203"/>
      <c r="CI45" s="203"/>
      <c r="CJ45" s="203"/>
      <c r="CK45" s="203"/>
      <c r="CL45" s="203"/>
      <c r="CM45" s="203"/>
      <c r="CN45" s="203"/>
      <c r="CO45" s="203"/>
      <c r="CP45" s="203"/>
      <c r="CQ45" s="203"/>
      <c r="CR45" s="203"/>
      <c r="CS45" s="203"/>
      <c r="CT45" s="203"/>
      <c r="CU45" s="203"/>
      <c r="CV45" s="203"/>
      <c r="CW45" s="203"/>
      <c r="CX45" s="203"/>
      <c r="CY45" s="203"/>
      <c r="CZ45" s="203"/>
      <c r="DA45" s="203"/>
      <c r="DB45" s="203"/>
      <c r="DC45" s="203"/>
      <c r="DD45" s="203"/>
      <c r="DE45" s="203"/>
      <c r="DF45" s="203"/>
      <c r="DG45" s="203"/>
      <c r="DH45" s="203"/>
      <c r="DI45" s="203"/>
      <c r="DJ45" s="203"/>
      <c r="DK45" s="203"/>
      <c r="DL45" s="203"/>
      <c r="DM45" s="203"/>
      <c r="DN45" s="203"/>
      <c r="DO45" s="203"/>
      <c r="DP45" s="203"/>
      <c r="DQ45" s="203"/>
      <c r="DR45" s="203"/>
      <c r="DS45" s="203"/>
      <c r="DT45" s="203"/>
      <c r="DU45" s="203"/>
      <c r="DV45" s="203"/>
      <c r="DW45" s="203"/>
      <c r="DX45" s="203"/>
      <c r="DY45" s="203"/>
      <c r="DZ45" s="203"/>
      <c r="EA45" s="203"/>
      <c r="EB45" s="203"/>
      <c r="EC45" s="203"/>
      <c r="ED45" s="203"/>
      <c r="EE45" s="203"/>
      <c r="EF45" s="203"/>
      <c r="EG45" s="203"/>
      <c r="EH45" s="203"/>
      <c r="EI45" s="203"/>
      <c r="EJ45" s="203"/>
      <c r="EK45" s="203"/>
      <c r="EL45" s="203"/>
      <c r="EM45" s="203"/>
      <c r="EN45" s="203"/>
      <c r="EO45" s="203"/>
      <c r="EP45" s="203"/>
      <c r="EQ45" s="203"/>
      <c r="ER45" s="203"/>
      <c r="ES45" s="203"/>
      <c r="ET45" s="203"/>
      <c r="EU45" s="203"/>
      <c r="EV45" s="203"/>
      <c r="EW45" s="203"/>
      <c r="EX45" s="203"/>
      <c r="EY45" s="203"/>
      <c r="EZ45" s="203"/>
      <c r="FA45" s="203"/>
      <c r="FB45" s="203"/>
      <c r="FC45" s="203"/>
      <c r="FD45" s="203"/>
      <c r="FE45" s="203"/>
      <c r="FF45" s="203"/>
      <c r="FG45" s="203"/>
      <c r="FH45" s="203"/>
      <c r="FI45" s="203"/>
      <c r="FJ45" s="203"/>
      <c r="FK45" s="203"/>
      <c r="FL45" s="203"/>
      <c r="FM45" s="203"/>
      <c r="FN45" s="203"/>
      <c r="FO45" s="203"/>
      <c r="FP45" s="203"/>
      <c r="FQ45" s="203"/>
      <c r="FR45" s="203"/>
      <c r="FS45" s="203"/>
      <c r="FT45" s="203"/>
      <c r="FU45" s="203"/>
      <c r="FV45" s="203"/>
      <c r="FW45" s="203"/>
      <c r="FX45" s="203"/>
      <c r="FY45" s="203"/>
      <c r="FZ45" s="203"/>
      <c r="GA45" s="203"/>
      <c r="GB45" s="203"/>
      <c r="GC45" s="203"/>
      <c r="GD45" s="203"/>
      <c r="GE45" s="203"/>
      <c r="GF45" s="203"/>
      <c r="GG45" s="203"/>
      <c r="GH45" s="203"/>
      <c r="GI45" s="203"/>
      <c r="GJ45" s="203"/>
      <c r="GK45" s="203"/>
      <c r="GL45" s="203"/>
      <c r="GM45" s="203"/>
      <c r="GN45" s="203"/>
      <c r="GO45" s="203"/>
      <c r="GP45" s="203"/>
      <c r="GQ45" s="203"/>
      <c r="GR45" s="203"/>
      <c r="GS45" s="203"/>
      <c r="GT45" s="203"/>
      <c r="GU45" s="203"/>
      <c r="GV45" s="203"/>
      <c r="GW45" s="203"/>
      <c r="GX45" s="203"/>
      <c r="GY45" s="203"/>
      <c r="GZ45" s="203"/>
      <c r="HA45" s="203"/>
      <c r="HB45" s="203"/>
      <c r="HC45" s="203"/>
      <c r="HD45" s="203"/>
      <c r="HE45" s="203"/>
      <c r="HF45" s="203"/>
      <c r="HG45" s="203"/>
      <c r="HH45" s="203"/>
      <c r="HI45" s="203"/>
      <c r="HJ45" s="203"/>
      <c r="HK45" s="203"/>
      <c r="HL45" s="203"/>
      <c r="HM45" s="203"/>
      <c r="HN45" s="203"/>
      <c r="HO45" s="203"/>
      <c r="HP45" s="203"/>
      <c r="HQ45" s="203"/>
      <c r="HR45" s="203"/>
      <c r="HS45" s="203"/>
      <c r="HT45" s="203"/>
      <c r="HU45" s="203"/>
      <c r="HV45" s="203"/>
      <c r="HW45" s="203"/>
      <c r="HX45" s="203"/>
      <c r="HY45" s="203"/>
      <c r="HZ45" s="203"/>
      <c r="IA45" s="203"/>
      <c r="IB45" s="203"/>
      <c r="IC45" s="203"/>
      <c r="ID45" s="203"/>
      <c r="IE45" s="203"/>
      <c r="IF45" s="203"/>
      <c r="IG45" s="203"/>
    </row>
    <row r="46" s="933" customFormat="true" ht="39.75" hidden="false" customHeight="true" outlineLevel="0" collapsed="false">
      <c r="A46" s="1146"/>
      <c r="B46" s="1147"/>
      <c r="C46" s="1147"/>
      <c r="D46" s="1137" t="n">
        <f aca="false">B16</f>
        <v>32</v>
      </c>
      <c r="E46" s="1137" t="n">
        <v>0</v>
      </c>
      <c r="F46" s="1137" t="n">
        <v>0</v>
      </c>
      <c r="G46" s="1137" t="n">
        <v>0</v>
      </c>
      <c r="H46" s="1137" t="n">
        <v>0</v>
      </c>
      <c r="I46" s="1137" t="n">
        <v>0</v>
      </c>
      <c r="J46" s="1137" t="n">
        <v>0</v>
      </c>
      <c r="K46" s="1137" t="n">
        <v>0</v>
      </c>
      <c r="L46" s="1137" t="n">
        <v>0</v>
      </c>
      <c r="M46" s="1137" t="n">
        <v>0</v>
      </c>
      <c r="N46" s="1137" t="n">
        <v>0</v>
      </c>
      <c r="O46" s="1137" t="n">
        <v>0</v>
      </c>
      <c r="P46" s="1137" t="n">
        <v>0</v>
      </c>
      <c r="Q46" s="1138" t="n">
        <f aca="false">($U$4*(SUM(E46:P46)))</f>
        <v>0</v>
      </c>
      <c r="R46" s="1137" t="n">
        <v>0</v>
      </c>
      <c r="S46" s="1137" t="n">
        <v>0</v>
      </c>
      <c r="T46" s="1137" t="n">
        <v>0</v>
      </c>
      <c r="U46" s="1137" t="n">
        <v>0</v>
      </c>
      <c r="V46" s="1137" t="n">
        <v>0</v>
      </c>
      <c r="W46" s="1137" t="n">
        <v>0</v>
      </c>
      <c r="X46" s="1137" t="n">
        <v>0</v>
      </c>
      <c r="Y46" s="1137" t="n">
        <v>0</v>
      </c>
      <c r="Z46" s="1137" t="n">
        <v>0</v>
      </c>
      <c r="AA46" s="1137" t="n">
        <v>0</v>
      </c>
      <c r="AB46" s="1137" t="n">
        <v>0</v>
      </c>
      <c r="AC46" s="1146"/>
      <c r="AD46" s="1146"/>
      <c r="AE46" s="1146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3"/>
      <c r="BL46" s="203"/>
      <c r="BM46" s="203"/>
      <c r="BN46" s="203"/>
      <c r="BO46" s="203"/>
      <c r="BP46" s="203"/>
      <c r="BQ46" s="203"/>
      <c r="BR46" s="203"/>
      <c r="BS46" s="203"/>
      <c r="BT46" s="203"/>
      <c r="BU46" s="203"/>
      <c r="BV46" s="203"/>
      <c r="BW46" s="203"/>
      <c r="BX46" s="203"/>
      <c r="BY46" s="203"/>
      <c r="BZ46" s="203"/>
      <c r="CA46" s="203"/>
      <c r="CB46" s="203"/>
      <c r="CC46" s="203"/>
      <c r="CD46" s="203"/>
      <c r="CE46" s="203"/>
      <c r="CF46" s="203"/>
      <c r="CG46" s="203"/>
      <c r="CH46" s="203"/>
      <c r="CI46" s="203"/>
      <c r="CJ46" s="203"/>
      <c r="CK46" s="203"/>
      <c r="CL46" s="203"/>
      <c r="CM46" s="203"/>
      <c r="CN46" s="203"/>
      <c r="CO46" s="203"/>
      <c r="CP46" s="203"/>
      <c r="CQ46" s="203"/>
      <c r="CR46" s="203"/>
      <c r="CS46" s="203"/>
      <c r="CT46" s="203"/>
      <c r="CU46" s="203"/>
      <c r="CV46" s="203"/>
      <c r="CW46" s="203"/>
      <c r="CX46" s="203"/>
      <c r="CY46" s="203"/>
      <c r="CZ46" s="203"/>
      <c r="DA46" s="203"/>
      <c r="DB46" s="203"/>
      <c r="DC46" s="203"/>
      <c r="DD46" s="203"/>
      <c r="DE46" s="203"/>
      <c r="DF46" s="203"/>
      <c r="DG46" s="203"/>
      <c r="DH46" s="203"/>
      <c r="DI46" s="203"/>
      <c r="DJ46" s="203"/>
      <c r="DK46" s="203"/>
      <c r="DL46" s="203"/>
      <c r="DM46" s="203"/>
      <c r="DN46" s="203"/>
      <c r="DO46" s="203"/>
      <c r="DP46" s="203"/>
      <c r="DQ46" s="203"/>
      <c r="DR46" s="203"/>
      <c r="DS46" s="203"/>
      <c r="DT46" s="203"/>
      <c r="DU46" s="203"/>
      <c r="DV46" s="203"/>
      <c r="DW46" s="203"/>
      <c r="DX46" s="203"/>
      <c r="DY46" s="203"/>
      <c r="DZ46" s="203"/>
      <c r="EA46" s="203"/>
      <c r="EB46" s="203"/>
      <c r="EC46" s="203"/>
      <c r="ED46" s="203"/>
      <c r="EE46" s="203"/>
      <c r="EF46" s="203"/>
      <c r="EG46" s="203"/>
      <c r="EH46" s="203"/>
      <c r="EI46" s="203"/>
      <c r="EJ46" s="203"/>
      <c r="EK46" s="203"/>
      <c r="EL46" s="203"/>
      <c r="EM46" s="203"/>
      <c r="EN46" s="203"/>
      <c r="EO46" s="203"/>
      <c r="EP46" s="203"/>
      <c r="EQ46" s="203"/>
      <c r="ER46" s="203"/>
      <c r="ES46" s="203"/>
      <c r="ET46" s="203"/>
      <c r="EU46" s="203"/>
      <c r="EV46" s="203"/>
      <c r="EW46" s="203"/>
      <c r="EX46" s="203"/>
      <c r="EY46" s="203"/>
      <c r="EZ46" s="203"/>
      <c r="FA46" s="203"/>
      <c r="FB46" s="203"/>
      <c r="FC46" s="203"/>
      <c r="FD46" s="203"/>
      <c r="FE46" s="203"/>
      <c r="FF46" s="203"/>
      <c r="FG46" s="203"/>
      <c r="FH46" s="203"/>
      <c r="FI46" s="203"/>
      <c r="FJ46" s="203"/>
      <c r="FK46" s="203"/>
      <c r="FL46" s="203"/>
      <c r="FM46" s="203"/>
      <c r="FN46" s="203"/>
      <c r="FO46" s="203"/>
      <c r="FP46" s="203"/>
      <c r="FQ46" s="203"/>
      <c r="FR46" s="203"/>
      <c r="FS46" s="203"/>
      <c r="FT46" s="203"/>
      <c r="FU46" s="203"/>
      <c r="FV46" s="203"/>
      <c r="FW46" s="203"/>
      <c r="FX46" s="203"/>
      <c r="FY46" s="203"/>
      <c r="FZ46" s="203"/>
      <c r="GA46" s="203"/>
      <c r="GB46" s="203"/>
      <c r="GC46" s="203"/>
      <c r="GD46" s="203"/>
      <c r="GE46" s="203"/>
      <c r="GF46" s="203"/>
      <c r="GG46" s="203"/>
      <c r="GH46" s="203"/>
      <c r="GI46" s="203"/>
      <c r="GJ46" s="203"/>
      <c r="GK46" s="203"/>
      <c r="GL46" s="203"/>
      <c r="GM46" s="203"/>
      <c r="GN46" s="203"/>
      <c r="GO46" s="203"/>
      <c r="GP46" s="203"/>
      <c r="GQ46" s="203"/>
      <c r="GR46" s="203"/>
      <c r="GS46" s="203"/>
      <c r="GT46" s="203"/>
      <c r="GU46" s="203"/>
      <c r="GV46" s="203"/>
      <c r="GW46" s="203"/>
      <c r="GX46" s="203"/>
      <c r="GY46" s="203"/>
      <c r="GZ46" s="203"/>
      <c r="HA46" s="203"/>
      <c r="HB46" s="203"/>
      <c r="HC46" s="203"/>
      <c r="HD46" s="203"/>
      <c r="HE46" s="203"/>
      <c r="HF46" s="203"/>
      <c r="HG46" s="203"/>
      <c r="HH46" s="203"/>
      <c r="HI46" s="203"/>
      <c r="HJ46" s="203"/>
      <c r="HK46" s="203"/>
      <c r="HL46" s="203"/>
      <c r="HM46" s="203"/>
      <c r="HN46" s="203"/>
      <c r="HO46" s="203"/>
      <c r="HP46" s="203"/>
      <c r="HQ46" s="203"/>
      <c r="HR46" s="203"/>
      <c r="HS46" s="203"/>
      <c r="HT46" s="203"/>
      <c r="HU46" s="203"/>
      <c r="HV46" s="203"/>
      <c r="HW46" s="203"/>
      <c r="HX46" s="203"/>
      <c r="HY46" s="203"/>
      <c r="HZ46" s="203"/>
      <c r="IA46" s="203"/>
      <c r="IB46" s="203"/>
      <c r="IC46" s="203"/>
      <c r="ID46" s="203"/>
      <c r="IE46" s="203"/>
      <c r="IF46" s="203"/>
      <c r="IG46" s="203"/>
    </row>
    <row r="47" s="933" customFormat="true" ht="39.75" hidden="false" customHeight="true" outlineLevel="0" collapsed="false">
      <c r="A47" s="1146"/>
      <c r="B47" s="1147"/>
      <c r="C47" s="1147"/>
      <c r="D47" s="1142" t="n">
        <f aca="false">B17</f>
        <v>33</v>
      </c>
      <c r="E47" s="1142" t="n">
        <v>0</v>
      </c>
      <c r="F47" s="1142" t="n">
        <v>0</v>
      </c>
      <c r="G47" s="1142" t="n">
        <v>0</v>
      </c>
      <c r="H47" s="1142" t="n">
        <v>0</v>
      </c>
      <c r="I47" s="1142" t="n">
        <v>0</v>
      </c>
      <c r="J47" s="1142" t="n">
        <v>0</v>
      </c>
      <c r="K47" s="1142" t="n">
        <v>0</v>
      </c>
      <c r="L47" s="1142" t="n">
        <v>0</v>
      </c>
      <c r="M47" s="1142" t="n">
        <v>0</v>
      </c>
      <c r="N47" s="1142" t="n">
        <v>0</v>
      </c>
      <c r="O47" s="1142" t="n">
        <v>0</v>
      </c>
      <c r="P47" s="1142" t="n">
        <v>0</v>
      </c>
      <c r="Q47" s="1143" t="n">
        <f aca="false">($U$4*(SUM(E47:P47)))</f>
        <v>0</v>
      </c>
      <c r="R47" s="1142" t="n">
        <v>0</v>
      </c>
      <c r="S47" s="1142" t="n">
        <v>0</v>
      </c>
      <c r="T47" s="1142" t="n">
        <v>0</v>
      </c>
      <c r="U47" s="1142" t="n">
        <v>0</v>
      </c>
      <c r="V47" s="1142" t="n">
        <v>0</v>
      </c>
      <c r="W47" s="1142" t="n">
        <v>0</v>
      </c>
      <c r="X47" s="1142" t="n">
        <v>0</v>
      </c>
      <c r="Y47" s="1142" t="n">
        <v>0</v>
      </c>
      <c r="Z47" s="1142" t="n">
        <v>0</v>
      </c>
      <c r="AA47" s="1142" t="n">
        <v>0</v>
      </c>
      <c r="AB47" s="1142" t="n">
        <v>0</v>
      </c>
      <c r="AC47" s="1146"/>
      <c r="AD47" s="1146"/>
      <c r="AE47" s="1146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3"/>
      <c r="BQ47" s="203"/>
      <c r="BR47" s="203"/>
      <c r="BS47" s="203"/>
      <c r="BT47" s="203"/>
      <c r="BU47" s="203"/>
      <c r="BV47" s="203"/>
      <c r="BW47" s="203"/>
      <c r="BX47" s="203"/>
      <c r="BY47" s="203"/>
      <c r="BZ47" s="203"/>
      <c r="CA47" s="203"/>
      <c r="CB47" s="203"/>
      <c r="CC47" s="203"/>
      <c r="CD47" s="203"/>
      <c r="CE47" s="203"/>
      <c r="CF47" s="203"/>
      <c r="CG47" s="203"/>
      <c r="CH47" s="203"/>
      <c r="CI47" s="203"/>
      <c r="CJ47" s="203"/>
      <c r="CK47" s="203"/>
      <c r="CL47" s="203"/>
      <c r="CM47" s="203"/>
      <c r="CN47" s="203"/>
      <c r="CO47" s="203"/>
      <c r="CP47" s="203"/>
      <c r="CQ47" s="203"/>
      <c r="CR47" s="203"/>
      <c r="CS47" s="203"/>
      <c r="CT47" s="203"/>
      <c r="CU47" s="203"/>
      <c r="CV47" s="203"/>
      <c r="CW47" s="203"/>
      <c r="CX47" s="203"/>
      <c r="CY47" s="203"/>
      <c r="CZ47" s="203"/>
      <c r="DA47" s="203"/>
      <c r="DB47" s="203"/>
      <c r="DC47" s="203"/>
      <c r="DD47" s="203"/>
      <c r="DE47" s="203"/>
      <c r="DF47" s="203"/>
      <c r="DG47" s="203"/>
      <c r="DH47" s="203"/>
      <c r="DI47" s="203"/>
      <c r="DJ47" s="203"/>
      <c r="DK47" s="203"/>
      <c r="DL47" s="203"/>
      <c r="DM47" s="203"/>
      <c r="DN47" s="203"/>
      <c r="DO47" s="203"/>
      <c r="DP47" s="203"/>
      <c r="DQ47" s="203"/>
      <c r="DR47" s="203"/>
      <c r="DS47" s="203"/>
      <c r="DT47" s="203"/>
      <c r="DU47" s="203"/>
      <c r="DV47" s="203"/>
      <c r="DW47" s="203"/>
      <c r="DX47" s="203"/>
      <c r="DY47" s="203"/>
      <c r="DZ47" s="203"/>
      <c r="EA47" s="203"/>
      <c r="EB47" s="203"/>
      <c r="EC47" s="203"/>
      <c r="ED47" s="203"/>
      <c r="EE47" s="203"/>
      <c r="EF47" s="203"/>
      <c r="EG47" s="203"/>
      <c r="EH47" s="203"/>
      <c r="EI47" s="203"/>
      <c r="EJ47" s="203"/>
      <c r="EK47" s="203"/>
      <c r="EL47" s="203"/>
      <c r="EM47" s="203"/>
      <c r="EN47" s="203"/>
      <c r="EO47" s="203"/>
      <c r="EP47" s="203"/>
      <c r="EQ47" s="203"/>
      <c r="ER47" s="203"/>
      <c r="ES47" s="203"/>
      <c r="ET47" s="203"/>
      <c r="EU47" s="203"/>
      <c r="EV47" s="203"/>
      <c r="EW47" s="203"/>
      <c r="EX47" s="203"/>
      <c r="EY47" s="203"/>
      <c r="EZ47" s="203"/>
      <c r="FA47" s="203"/>
      <c r="FB47" s="203"/>
      <c r="FC47" s="203"/>
      <c r="FD47" s="203"/>
      <c r="FE47" s="203"/>
      <c r="FF47" s="203"/>
      <c r="FG47" s="203"/>
      <c r="FH47" s="203"/>
      <c r="FI47" s="203"/>
      <c r="FJ47" s="203"/>
      <c r="FK47" s="203"/>
      <c r="FL47" s="203"/>
      <c r="FM47" s="203"/>
      <c r="FN47" s="203"/>
      <c r="FO47" s="203"/>
      <c r="FP47" s="203"/>
      <c r="FQ47" s="203"/>
      <c r="FR47" s="203"/>
      <c r="FS47" s="203"/>
      <c r="FT47" s="203"/>
      <c r="FU47" s="203"/>
      <c r="FV47" s="203"/>
      <c r="FW47" s="203"/>
      <c r="FX47" s="203"/>
      <c r="FY47" s="203"/>
      <c r="FZ47" s="203"/>
      <c r="GA47" s="203"/>
      <c r="GB47" s="203"/>
      <c r="GC47" s="203"/>
      <c r="GD47" s="203"/>
      <c r="GE47" s="203"/>
      <c r="GF47" s="203"/>
      <c r="GG47" s="203"/>
      <c r="GH47" s="203"/>
      <c r="GI47" s="203"/>
      <c r="GJ47" s="203"/>
      <c r="GK47" s="203"/>
      <c r="GL47" s="203"/>
      <c r="GM47" s="203"/>
      <c r="GN47" s="203"/>
      <c r="GO47" s="203"/>
      <c r="GP47" s="203"/>
      <c r="GQ47" s="203"/>
      <c r="GR47" s="203"/>
      <c r="GS47" s="203"/>
      <c r="GT47" s="203"/>
      <c r="GU47" s="203"/>
      <c r="GV47" s="203"/>
      <c r="GW47" s="203"/>
      <c r="GX47" s="203"/>
      <c r="GY47" s="203"/>
      <c r="GZ47" s="203"/>
      <c r="HA47" s="203"/>
      <c r="HB47" s="203"/>
      <c r="HC47" s="203"/>
      <c r="HD47" s="203"/>
      <c r="HE47" s="203"/>
      <c r="HF47" s="203"/>
      <c r="HG47" s="203"/>
      <c r="HH47" s="203"/>
      <c r="HI47" s="203"/>
      <c r="HJ47" s="203"/>
      <c r="HK47" s="203"/>
      <c r="HL47" s="203"/>
      <c r="HM47" s="203"/>
      <c r="HN47" s="203"/>
      <c r="HO47" s="203"/>
      <c r="HP47" s="203"/>
      <c r="HQ47" s="203"/>
      <c r="HR47" s="203"/>
      <c r="HS47" s="203"/>
      <c r="HT47" s="203"/>
      <c r="HU47" s="203"/>
      <c r="HV47" s="203"/>
      <c r="HW47" s="203"/>
      <c r="HX47" s="203"/>
      <c r="HY47" s="203"/>
      <c r="HZ47" s="203"/>
      <c r="IA47" s="203"/>
      <c r="IB47" s="203"/>
      <c r="IC47" s="203"/>
      <c r="ID47" s="203"/>
      <c r="IE47" s="203"/>
      <c r="IF47" s="203"/>
      <c r="IG47" s="203"/>
    </row>
    <row r="48" s="933" customFormat="true" ht="39.75" hidden="false" customHeight="true" outlineLevel="0" collapsed="false">
      <c r="A48" s="1146"/>
      <c r="B48" s="1147"/>
      <c r="C48" s="1147"/>
      <c r="D48" s="1137" t="n">
        <f aca="false">B18</f>
        <v>34</v>
      </c>
      <c r="E48" s="1137" t="n">
        <v>0</v>
      </c>
      <c r="F48" s="1137" t="n">
        <v>0</v>
      </c>
      <c r="G48" s="1137" t="n">
        <v>0</v>
      </c>
      <c r="H48" s="1137" t="n">
        <v>0</v>
      </c>
      <c r="I48" s="1137" t="n">
        <v>0</v>
      </c>
      <c r="J48" s="1137" t="n">
        <v>0</v>
      </c>
      <c r="K48" s="1137" t="n">
        <v>0</v>
      </c>
      <c r="L48" s="1137" t="n">
        <v>0</v>
      </c>
      <c r="M48" s="1137" t="n">
        <v>0</v>
      </c>
      <c r="N48" s="1137" t="n">
        <v>0</v>
      </c>
      <c r="O48" s="1137" t="n">
        <v>0</v>
      </c>
      <c r="P48" s="1137" t="n">
        <v>0</v>
      </c>
      <c r="Q48" s="1138" t="n">
        <f aca="false">($U$4*(SUM(E48:P48)))</f>
        <v>0</v>
      </c>
      <c r="R48" s="1137" t="n">
        <v>0</v>
      </c>
      <c r="S48" s="1137" t="n">
        <v>0</v>
      </c>
      <c r="T48" s="1137" t="n">
        <v>0</v>
      </c>
      <c r="U48" s="1137" t="n">
        <v>0</v>
      </c>
      <c r="V48" s="1137" t="n">
        <v>0</v>
      </c>
      <c r="W48" s="1137" t="n">
        <v>0</v>
      </c>
      <c r="X48" s="1137" t="n">
        <v>0</v>
      </c>
      <c r="Y48" s="1137" t="n">
        <v>0</v>
      </c>
      <c r="Z48" s="1137" t="n">
        <v>0</v>
      </c>
      <c r="AA48" s="1137" t="n">
        <v>0</v>
      </c>
      <c r="AB48" s="1137" t="n">
        <v>0</v>
      </c>
      <c r="AC48" s="1146"/>
      <c r="AD48" s="1146"/>
      <c r="AE48" s="1146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3"/>
      <c r="BQ48" s="203"/>
      <c r="BR48" s="203"/>
      <c r="BS48" s="203"/>
      <c r="BT48" s="203"/>
      <c r="BU48" s="203"/>
      <c r="BV48" s="203"/>
      <c r="BW48" s="203"/>
      <c r="BX48" s="203"/>
      <c r="BY48" s="203"/>
      <c r="BZ48" s="203"/>
      <c r="CA48" s="203"/>
      <c r="CB48" s="203"/>
      <c r="CC48" s="203"/>
      <c r="CD48" s="203"/>
      <c r="CE48" s="203"/>
      <c r="CF48" s="203"/>
      <c r="CG48" s="203"/>
      <c r="CH48" s="203"/>
      <c r="CI48" s="203"/>
      <c r="CJ48" s="203"/>
      <c r="CK48" s="203"/>
      <c r="CL48" s="203"/>
      <c r="CM48" s="203"/>
      <c r="CN48" s="203"/>
      <c r="CO48" s="203"/>
      <c r="CP48" s="203"/>
      <c r="CQ48" s="203"/>
      <c r="CR48" s="203"/>
      <c r="CS48" s="203"/>
      <c r="CT48" s="203"/>
      <c r="CU48" s="203"/>
      <c r="CV48" s="203"/>
      <c r="CW48" s="203"/>
      <c r="CX48" s="203"/>
      <c r="CY48" s="203"/>
      <c r="CZ48" s="203"/>
      <c r="DA48" s="203"/>
      <c r="DB48" s="203"/>
      <c r="DC48" s="203"/>
      <c r="DD48" s="203"/>
      <c r="DE48" s="203"/>
      <c r="DF48" s="203"/>
      <c r="DG48" s="203"/>
      <c r="DH48" s="203"/>
      <c r="DI48" s="203"/>
      <c r="DJ48" s="203"/>
      <c r="DK48" s="203"/>
      <c r="DL48" s="203"/>
      <c r="DM48" s="203"/>
      <c r="DN48" s="203"/>
      <c r="DO48" s="203"/>
      <c r="DP48" s="203"/>
      <c r="DQ48" s="203"/>
      <c r="DR48" s="203"/>
      <c r="DS48" s="203"/>
      <c r="DT48" s="203"/>
      <c r="DU48" s="203"/>
      <c r="DV48" s="203"/>
      <c r="DW48" s="203"/>
      <c r="DX48" s="203"/>
      <c r="DY48" s="203"/>
      <c r="DZ48" s="203"/>
      <c r="EA48" s="203"/>
      <c r="EB48" s="203"/>
      <c r="EC48" s="203"/>
      <c r="ED48" s="203"/>
      <c r="EE48" s="203"/>
      <c r="EF48" s="203"/>
      <c r="EG48" s="203"/>
      <c r="EH48" s="203"/>
      <c r="EI48" s="203"/>
      <c r="EJ48" s="203"/>
      <c r="EK48" s="203"/>
      <c r="EL48" s="203"/>
      <c r="EM48" s="203"/>
      <c r="EN48" s="203"/>
      <c r="EO48" s="203"/>
      <c r="EP48" s="203"/>
      <c r="EQ48" s="203"/>
      <c r="ER48" s="203"/>
      <c r="ES48" s="203"/>
      <c r="ET48" s="203"/>
      <c r="EU48" s="203"/>
      <c r="EV48" s="203"/>
      <c r="EW48" s="203"/>
      <c r="EX48" s="203"/>
      <c r="EY48" s="203"/>
      <c r="EZ48" s="203"/>
      <c r="FA48" s="203"/>
      <c r="FB48" s="203"/>
      <c r="FC48" s="203"/>
      <c r="FD48" s="203"/>
      <c r="FE48" s="203"/>
      <c r="FF48" s="203"/>
      <c r="FG48" s="203"/>
      <c r="FH48" s="203"/>
      <c r="FI48" s="203"/>
      <c r="FJ48" s="203"/>
      <c r="FK48" s="203"/>
      <c r="FL48" s="203"/>
      <c r="FM48" s="203"/>
      <c r="FN48" s="203"/>
      <c r="FO48" s="203"/>
      <c r="FP48" s="203"/>
      <c r="FQ48" s="203"/>
      <c r="FR48" s="203"/>
      <c r="FS48" s="203"/>
      <c r="FT48" s="203"/>
      <c r="FU48" s="203"/>
      <c r="FV48" s="203"/>
      <c r="FW48" s="203"/>
      <c r="FX48" s="203"/>
      <c r="FY48" s="203"/>
      <c r="FZ48" s="203"/>
      <c r="GA48" s="203"/>
      <c r="GB48" s="203"/>
      <c r="GC48" s="203"/>
      <c r="GD48" s="203"/>
      <c r="GE48" s="203"/>
      <c r="GF48" s="203"/>
      <c r="GG48" s="203"/>
      <c r="GH48" s="203"/>
      <c r="GI48" s="203"/>
      <c r="GJ48" s="203"/>
      <c r="GK48" s="203"/>
      <c r="GL48" s="203"/>
      <c r="GM48" s="203"/>
      <c r="GN48" s="203"/>
      <c r="GO48" s="203"/>
      <c r="GP48" s="203"/>
      <c r="GQ48" s="203"/>
      <c r="GR48" s="203"/>
      <c r="GS48" s="203"/>
      <c r="GT48" s="203"/>
      <c r="GU48" s="203"/>
      <c r="GV48" s="203"/>
      <c r="GW48" s="203"/>
      <c r="GX48" s="203"/>
      <c r="GY48" s="203"/>
      <c r="GZ48" s="203"/>
      <c r="HA48" s="203"/>
      <c r="HB48" s="203"/>
      <c r="HC48" s="203"/>
      <c r="HD48" s="203"/>
      <c r="HE48" s="203"/>
      <c r="HF48" s="203"/>
      <c r="HG48" s="203"/>
      <c r="HH48" s="203"/>
      <c r="HI48" s="203"/>
      <c r="HJ48" s="203"/>
      <c r="HK48" s="203"/>
      <c r="HL48" s="203"/>
      <c r="HM48" s="203"/>
      <c r="HN48" s="203"/>
      <c r="HO48" s="203"/>
      <c r="HP48" s="203"/>
      <c r="HQ48" s="203"/>
      <c r="HR48" s="203"/>
      <c r="HS48" s="203"/>
      <c r="HT48" s="203"/>
      <c r="HU48" s="203"/>
      <c r="HV48" s="203"/>
      <c r="HW48" s="203"/>
      <c r="HX48" s="203"/>
      <c r="HY48" s="203"/>
      <c r="HZ48" s="203"/>
      <c r="IA48" s="203"/>
      <c r="IB48" s="203"/>
      <c r="IC48" s="203"/>
      <c r="ID48" s="203"/>
      <c r="IE48" s="203"/>
      <c r="IF48" s="203"/>
      <c r="IG48" s="203"/>
    </row>
    <row r="49" s="933" customFormat="true" ht="39.75" hidden="false" customHeight="true" outlineLevel="0" collapsed="false">
      <c r="A49" s="1146"/>
      <c r="B49" s="1147"/>
      <c r="C49" s="1147"/>
      <c r="D49" s="1142" t="n">
        <f aca="false">B19</f>
        <v>35</v>
      </c>
      <c r="E49" s="1142" t="n">
        <v>0</v>
      </c>
      <c r="F49" s="1142" t="n">
        <v>0</v>
      </c>
      <c r="G49" s="1142" t="n">
        <v>0</v>
      </c>
      <c r="H49" s="1142" t="n">
        <v>0</v>
      </c>
      <c r="I49" s="1142" t="n">
        <v>0</v>
      </c>
      <c r="J49" s="1142" t="n">
        <v>0</v>
      </c>
      <c r="K49" s="1142" t="n">
        <v>0</v>
      </c>
      <c r="L49" s="1142" t="n">
        <v>0</v>
      </c>
      <c r="M49" s="1142" t="n">
        <v>0</v>
      </c>
      <c r="N49" s="1142" t="n">
        <v>0</v>
      </c>
      <c r="O49" s="1142" t="n">
        <v>0</v>
      </c>
      <c r="P49" s="1142" t="n">
        <v>0</v>
      </c>
      <c r="Q49" s="1143" t="n">
        <f aca="false">($U$4*(SUM(E49:P49)))</f>
        <v>0</v>
      </c>
      <c r="R49" s="1142" t="n">
        <v>0</v>
      </c>
      <c r="S49" s="1142" t="n">
        <v>0</v>
      </c>
      <c r="T49" s="1142" t="n">
        <v>0</v>
      </c>
      <c r="U49" s="1142" t="n">
        <v>0</v>
      </c>
      <c r="V49" s="1142" t="n">
        <v>0</v>
      </c>
      <c r="W49" s="1142" t="n">
        <v>0</v>
      </c>
      <c r="X49" s="1142" t="n">
        <v>0</v>
      </c>
      <c r="Y49" s="1142" t="n">
        <v>0</v>
      </c>
      <c r="Z49" s="1142" t="n">
        <v>0</v>
      </c>
      <c r="AA49" s="1142" t="n">
        <v>0</v>
      </c>
      <c r="AB49" s="1142" t="n">
        <v>0</v>
      </c>
      <c r="AC49" s="1146"/>
      <c r="AD49" s="1146"/>
      <c r="AE49" s="1146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3"/>
      <c r="BQ49" s="203"/>
      <c r="BR49" s="203"/>
      <c r="BS49" s="203"/>
      <c r="BT49" s="203"/>
      <c r="BU49" s="203"/>
      <c r="BV49" s="203"/>
      <c r="BW49" s="203"/>
      <c r="BX49" s="203"/>
      <c r="BY49" s="203"/>
      <c r="BZ49" s="203"/>
      <c r="CA49" s="203"/>
      <c r="CB49" s="203"/>
      <c r="CC49" s="203"/>
      <c r="CD49" s="203"/>
      <c r="CE49" s="203"/>
      <c r="CF49" s="203"/>
      <c r="CG49" s="203"/>
      <c r="CH49" s="203"/>
      <c r="CI49" s="203"/>
      <c r="CJ49" s="203"/>
      <c r="CK49" s="203"/>
      <c r="CL49" s="203"/>
      <c r="CM49" s="203"/>
      <c r="CN49" s="203"/>
      <c r="CO49" s="203"/>
      <c r="CP49" s="203"/>
      <c r="CQ49" s="203"/>
      <c r="CR49" s="203"/>
      <c r="CS49" s="203"/>
      <c r="CT49" s="203"/>
      <c r="CU49" s="203"/>
      <c r="CV49" s="203"/>
      <c r="CW49" s="203"/>
      <c r="CX49" s="203"/>
      <c r="CY49" s="203"/>
      <c r="CZ49" s="203"/>
      <c r="DA49" s="203"/>
      <c r="DB49" s="203"/>
      <c r="DC49" s="203"/>
      <c r="DD49" s="203"/>
      <c r="DE49" s="203"/>
      <c r="DF49" s="203"/>
      <c r="DG49" s="203"/>
      <c r="DH49" s="203"/>
      <c r="DI49" s="203"/>
      <c r="DJ49" s="203"/>
      <c r="DK49" s="203"/>
      <c r="DL49" s="203"/>
      <c r="DM49" s="203"/>
      <c r="DN49" s="203"/>
      <c r="DO49" s="203"/>
      <c r="DP49" s="203"/>
      <c r="DQ49" s="203"/>
      <c r="DR49" s="203"/>
      <c r="DS49" s="203"/>
      <c r="DT49" s="203"/>
      <c r="DU49" s="203"/>
      <c r="DV49" s="203"/>
      <c r="DW49" s="203"/>
      <c r="DX49" s="203"/>
      <c r="DY49" s="203"/>
      <c r="DZ49" s="203"/>
      <c r="EA49" s="203"/>
      <c r="EB49" s="203"/>
      <c r="EC49" s="203"/>
      <c r="ED49" s="203"/>
      <c r="EE49" s="203"/>
      <c r="EF49" s="203"/>
      <c r="EG49" s="203"/>
      <c r="EH49" s="203"/>
      <c r="EI49" s="203"/>
      <c r="EJ49" s="203"/>
      <c r="EK49" s="203"/>
      <c r="EL49" s="203"/>
      <c r="EM49" s="203"/>
      <c r="EN49" s="203"/>
      <c r="EO49" s="203"/>
      <c r="EP49" s="203"/>
      <c r="EQ49" s="203"/>
      <c r="ER49" s="203"/>
      <c r="ES49" s="203"/>
      <c r="ET49" s="203"/>
      <c r="EU49" s="203"/>
      <c r="EV49" s="203"/>
      <c r="EW49" s="203"/>
      <c r="EX49" s="203"/>
      <c r="EY49" s="203"/>
      <c r="EZ49" s="203"/>
      <c r="FA49" s="203"/>
      <c r="FB49" s="203"/>
      <c r="FC49" s="203"/>
      <c r="FD49" s="203"/>
      <c r="FE49" s="203"/>
      <c r="FF49" s="203"/>
      <c r="FG49" s="203"/>
      <c r="FH49" s="203"/>
      <c r="FI49" s="203"/>
      <c r="FJ49" s="203"/>
      <c r="FK49" s="203"/>
      <c r="FL49" s="203"/>
      <c r="FM49" s="203"/>
      <c r="FN49" s="203"/>
      <c r="FO49" s="203"/>
      <c r="FP49" s="203"/>
      <c r="FQ49" s="203"/>
      <c r="FR49" s="203"/>
      <c r="FS49" s="203"/>
      <c r="FT49" s="203"/>
      <c r="FU49" s="203"/>
      <c r="FV49" s="203"/>
      <c r="FW49" s="203"/>
      <c r="FX49" s="203"/>
      <c r="FY49" s="203"/>
      <c r="FZ49" s="203"/>
      <c r="GA49" s="203"/>
      <c r="GB49" s="203"/>
      <c r="GC49" s="203"/>
      <c r="GD49" s="203"/>
      <c r="GE49" s="203"/>
      <c r="GF49" s="203"/>
      <c r="GG49" s="203"/>
      <c r="GH49" s="203"/>
      <c r="GI49" s="203"/>
      <c r="GJ49" s="203"/>
      <c r="GK49" s="203"/>
      <c r="GL49" s="203"/>
      <c r="GM49" s="203"/>
      <c r="GN49" s="203"/>
      <c r="GO49" s="203"/>
      <c r="GP49" s="203"/>
      <c r="GQ49" s="203"/>
      <c r="GR49" s="203"/>
      <c r="GS49" s="203"/>
      <c r="GT49" s="203"/>
      <c r="GU49" s="203"/>
      <c r="GV49" s="203"/>
      <c r="GW49" s="203"/>
      <c r="GX49" s="203"/>
      <c r="GY49" s="203"/>
      <c r="GZ49" s="203"/>
      <c r="HA49" s="203"/>
      <c r="HB49" s="203"/>
      <c r="HC49" s="203"/>
      <c r="HD49" s="203"/>
      <c r="HE49" s="203"/>
      <c r="HF49" s="203"/>
      <c r="HG49" s="203"/>
      <c r="HH49" s="203"/>
      <c r="HI49" s="203"/>
      <c r="HJ49" s="203"/>
      <c r="HK49" s="203"/>
      <c r="HL49" s="203"/>
      <c r="HM49" s="203"/>
      <c r="HN49" s="203"/>
      <c r="HO49" s="203"/>
      <c r="HP49" s="203"/>
      <c r="HQ49" s="203"/>
      <c r="HR49" s="203"/>
      <c r="HS49" s="203"/>
      <c r="HT49" s="203"/>
      <c r="HU49" s="203"/>
      <c r="HV49" s="203"/>
      <c r="HW49" s="203"/>
      <c r="HX49" s="203"/>
      <c r="HY49" s="203"/>
      <c r="HZ49" s="203"/>
      <c r="IA49" s="203"/>
      <c r="IB49" s="203"/>
      <c r="IC49" s="203"/>
      <c r="ID49" s="203"/>
      <c r="IE49" s="203"/>
      <c r="IF49" s="203"/>
      <c r="IG49" s="203"/>
    </row>
    <row r="50" s="933" customFormat="true" ht="39.75" hidden="false" customHeight="true" outlineLevel="0" collapsed="false">
      <c r="A50" s="1146"/>
      <c r="B50" s="1147"/>
      <c r="C50" s="1147"/>
      <c r="D50" s="1137" t="n">
        <f aca="false">B20</f>
        <v>36</v>
      </c>
      <c r="E50" s="1137" t="n">
        <v>0</v>
      </c>
      <c r="F50" s="1137" t="n">
        <v>0</v>
      </c>
      <c r="G50" s="1137" t="n">
        <v>0</v>
      </c>
      <c r="H50" s="1137" t="n">
        <v>0</v>
      </c>
      <c r="I50" s="1137" t="n">
        <v>0</v>
      </c>
      <c r="J50" s="1137" t="n">
        <v>0</v>
      </c>
      <c r="K50" s="1137" t="n">
        <v>0</v>
      </c>
      <c r="L50" s="1137" t="n">
        <v>0</v>
      </c>
      <c r="M50" s="1137" t="n">
        <v>0</v>
      </c>
      <c r="N50" s="1137" t="n">
        <v>0</v>
      </c>
      <c r="O50" s="1137" t="n">
        <v>0</v>
      </c>
      <c r="P50" s="1137" t="n">
        <v>0</v>
      </c>
      <c r="Q50" s="1138" t="n">
        <f aca="false">($U$4*(SUM(E50:P50)))</f>
        <v>0</v>
      </c>
      <c r="R50" s="1137" t="n">
        <v>0</v>
      </c>
      <c r="S50" s="1137" t="n">
        <v>0</v>
      </c>
      <c r="T50" s="1137" t="n">
        <v>0</v>
      </c>
      <c r="U50" s="1137" t="n">
        <v>0</v>
      </c>
      <c r="V50" s="1137" t="n">
        <v>0</v>
      </c>
      <c r="W50" s="1137" t="n">
        <v>0</v>
      </c>
      <c r="X50" s="1137" t="n">
        <v>0</v>
      </c>
      <c r="Y50" s="1137" t="n">
        <v>0</v>
      </c>
      <c r="Z50" s="1137" t="n">
        <v>0</v>
      </c>
      <c r="AA50" s="1137" t="n">
        <v>0</v>
      </c>
      <c r="AB50" s="1137" t="n">
        <v>0</v>
      </c>
      <c r="AC50" s="1146"/>
      <c r="AD50" s="1146"/>
      <c r="AE50" s="1146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3"/>
      <c r="BL50" s="203"/>
      <c r="BM50" s="203"/>
      <c r="BN50" s="203"/>
      <c r="BO50" s="203"/>
      <c r="BP50" s="203"/>
      <c r="BQ50" s="203"/>
      <c r="BR50" s="203"/>
      <c r="BS50" s="203"/>
      <c r="BT50" s="203"/>
      <c r="BU50" s="203"/>
      <c r="BV50" s="203"/>
      <c r="BW50" s="203"/>
      <c r="BX50" s="203"/>
      <c r="BY50" s="203"/>
      <c r="BZ50" s="203"/>
      <c r="CA50" s="203"/>
      <c r="CB50" s="203"/>
      <c r="CC50" s="203"/>
      <c r="CD50" s="203"/>
      <c r="CE50" s="203"/>
      <c r="CF50" s="203"/>
      <c r="CG50" s="203"/>
      <c r="CH50" s="203"/>
      <c r="CI50" s="203"/>
      <c r="CJ50" s="203"/>
      <c r="CK50" s="203"/>
      <c r="CL50" s="203"/>
      <c r="CM50" s="203"/>
      <c r="CN50" s="203"/>
      <c r="CO50" s="203"/>
      <c r="CP50" s="203"/>
      <c r="CQ50" s="203"/>
      <c r="CR50" s="203"/>
      <c r="CS50" s="203"/>
      <c r="CT50" s="203"/>
      <c r="CU50" s="203"/>
      <c r="CV50" s="203"/>
      <c r="CW50" s="203"/>
      <c r="CX50" s="203"/>
      <c r="CY50" s="203"/>
      <c r="CZ50" s="203"/>
      <c r="DA50" s="203"/>
      <c r="DB50" s="203"/>
      <c r="DC50" s="203"/>
      <c r="DD50" s="203"/>
      <c r="DE50" s="203"/>
      <c r="DF50" s="203"/>
      <c r="DG50" s="203"/>
      <c r="DH50" s="203"/>
      <c r="DI50" s="203"/>
      <c r="DJ50" s="203"/>
      <c r="DK50" s="203"/>
      <c r="DL50" s="203"/>
      <c r="DM50" s="203"/>
      <c r="DN50" s="203"/>
      <c r="DO50" s="203"/>
      <c r="DP50" s="203"/>
      <c r="DQ50" s="203"/>
      <c r="DR50" s="203"/>
      <c r="DS50" s="203"/>
      <c r="DT50" s="203"/>
      <c r="DU50" s="203"/>
      <c r="DV50" s="203"/>
      <c r="DW50" s="203"/>
      <c r="DX50" s="203"/>
      <c r="DY50" s="203"/>
      <c r="DZ50" s="203"/>
      <c r="EA50" s="203"/>
      <c r="EB50" s="203"/>
      <c r="EC50" s="203"/>
      <c r="ED50" s="203"/>
      <c r="EE50" s="203"/>
      <c r="EF50" s="203"/>
      <c r="EG50" s="203"/>
      <c r="EH50" s="203"/>
      <c r="EI50" s="203"/>
      <c r="EJ50" s="203"/>
      <c r="EK50" s="203"/>
      <c r="EL50" s="203"/>
      <c r="EM50" s="203"/>
      <c r="EN50" s="203"/>
      <c r="EO50" s="203"/>
      <c r="EP50" s="203"/>
      <c r="EQ50" s="203"/>
      <c r="ER50" s="203"/>
      <c r="ES50" s="203"/>
      <c r="ET50" s="203"/>
      <c r="EU50" s="203"/>
      <c r="EV50" s="203"/>
      <c r="EW50" s="203"/>
      <c r="EX50" s="203"/>
      <c r="EY50" s="203"/>
      <c r="EZ50" s="203"/>
      <c r="FA50" s="203"/>
      <c r="FB50" s="203"/>
      <c r="FC50" s="203"/>
      <c r="FD50" s="203"/>
      <c r="FE50" s="203"/>
      <c r="FF50" s="203"/>
      <c r="FG50" s="203"/>
      <c r="FH50" s="203"/>
      <c r="FI50" s="203"/>
      <c r="FJ50" s="203"/>
      <c r="FK50" s="203"/>
      <c r="FL50" s="203"/>
      <c r="FM50" s="203"/>
      <c r="FN50" s="203"/>
      <c r="FO50" s="203"/>
      <c r="FP50" s="203"/>
      <c r="FQ50" s="203"/>
      <c r="FR50" s="203"/>
      <c r="FS50" s="203"/>
      <c r="FT50" s="203"/>
      <c r="FU50" s="203"/>
      <c r="FV50" s="203"/>
      <c r="FW50" s="203"/>
      <c r="FX50" s="203"/>
      <c r="FY50" s="203"/>
      <c r="FZ50" s="203"/>
      <c r="GA50" s="203"/>
      <c r="GB50" s="203"/>
      <c r="GC50" s="203"/>
      <c r="GD50" s="203"/>
      <c r="GE50" s="203"/>
      <c r="GF50" s="203"/>
      <c r="GG50" s="203"/>
      <c r="GH50" s="203"/>
      <c r="GI50" s="203"/>
      <c r="GJ50" s="203"/>
      <c r="GK50" s="203"/>
      <c r="GL50" s="203"/>
      <c r="GM50" s="203"/>
      <c r="GN50" s="203"/>
      <c r="GO50" s="203"/>
      <c r="GP50" s="203"/>
      <c r="GQ50" s="203"/>
      <c r="GR50" s="203"/>
      <c r="GS50" s="203"/>
      <c r="GT50" s="203"/>
      <c r="GU50" s="203"/>
      <c r="GV50" s="203"/>
      <c r="GW50" s="203"/>
      <c r="GX50" s="203"/>
      <c r="GY50" s="203"/>
      <c r="GZ50" s="203"/>
      <c r="HA50" s="203"/>
      <c r="HB50" s="203"/>
      <c r="HC50" s="203"/>
      <c r="HD50" s="203"/>
      <c r="HE50" s="203"/>
      <c r="HF50" s="203"/>
      <c r="HG50" s="203"/>
      <c r="HH50" s="203"/>
      <c r="HI50" s="203"/>
      <c r="HJ50" s="203"/>
      <c r="HK50" s="203"/>
      <c r="HL50" s="203"/>
      <c r="HM50" s="203"/>
      <c r="HN50" s="203"/>
      <c r="HO50" s="203"/>
      <c r="HP50" s="203"/>
      <c r="HQ50" s="203"/>
      <c r="HR50" s="203"/>
      <c r="HS50" s="203"/>
      <c r="HT50" s="203"/>
      <c r="HU50" s="203"/>
      <c r="HV50" s="203"/>
      <c r="HW50" s="203"/>
      <c r="HX50" s="203"/>
      <c r="HY50" s="203"/>
      <c r="HZ50" s="203"/>
      <c r="IA50" s="203"/>
      <c r="IB50" s="203"/>
      <c r="IC50" s="203"/>
      <c r="ID50" s="203"/>
      <c r="IE50" s="203"/>
      <c r="IF50" s="203"/>
      <c r="IG50" s="203"/>
    </row>
    <row r="51" s="933" customFormat="true" ht="39.75" hidden="false" customHeight="true" outlineLevel="0" collapsed="false">
      <c r="A51" s="1146"/>
      <c r="B51" s="1147"/>
      <c r="C51" s="1147"/>
      <c r="D51" s="1142" t="str">
        <f aca="false">B21</f>
        <v>SEVEN</v>
      </c>
      <c r="E51" s="1142" t="n">
        <v>0</v>
      </c>
      <c r="F51" s="1142" t="n">
        <v>0</v>
      </c>
      <c r="G51" s="1142" t="n">
        <v>0</v>
      </c>
      <c r="H51" s="1142" t="n">
        <v>0</v>
      </c>
      <c r="I51" s="1142" t="n">
        <v>0</v>
      </c>
      <c r="J51" s="1142" t="n">
        <v>0</v>
      </c>
      <c r="K51" s="1142" t="n">
        <v>0</v>
      </c>
      <c r="L51" s="1142" t="n">
        <v>0</v>
      </c>
      <c r="M51" s="1142" t="n">
        <v>0</v>
      </c>
      <c r="N51" s="1142" t="n">
        <v>0</v>
      </c>
      <c r="O51" s="1142" t="n">
        <v>0</v>
      </c>
      <c r="P51" s="1142" t="n">
        <v>0</v>
      </c>
      <c r="Q51" s="1143" t="n">
        <f aca="false">($U$4*(SUM(E51:P51)))</f>
        <v>0</v>
      </c>
      <c r="R51" s="1142" t="n">
        <v>0</v>
      </c>
      <c r="S51" s="1142" t="n">
        <v>0</v>
      </c>
      <c r="T51" s="1142" t="n">
        <v>0</v>
      </c>
      <c r="U51" s="1142" t="n">
        <v>0</v>
      </c>
      <c r="V51" s="1142" t="n">
        <v>0</v>
      </c>
      <c r="W51" s="1142" t="n">
        <v>0</v>
      </c>
      <c r="X51" s="1142" t="n">
        <v>0</v>
      </c>
      <c r="Y51" s="1142" t="n">
        <v>0</v>
      </c>
      <c r="Z51" s="1142" t="n">
        <v>0</v>
      </c>
      <c r="AA51" s="1142" t="n">
        <v>0</v>
      </c>
      <c r="AB51" s="1142" t="n">
        <v>0</v>
      </c>
      <c r="AC51" s="1146"/>
      <c r="AD51" s="1146"/>
      <c r="AE51" s="1146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203"/>
      <c r="BM51" s="203"/>
      <c r="BN51" s="203"/>
      <c r="BO51" s="203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  <c r="CC51" s="203"/>
      <c r="CD51" s="203"/>
      <c r="CE51" s="203"/>
      <c r="CF51" s="203"/>
      <c r="CG51" s="203"/>
      <c r="CH51" s="203"/>
      <c r="CI51" s="203"/>
      <c r="CJ51" s="203"/>
      <c r="CK51" s="203"/>
      <c r="CL51" s="203"/>
      <c r="CM51" s="203"/>
      <c r="CN51" s="203"/>
      <c r="CO51" s="203"/>
      <c r="CP51" s="203"/>
      <c r="CQ51" s="203"/>
      <c r="CR51" s="203"/>
      <c r="CS51" s="203"/>
      <c r="CT51" s="203"/>
      <c r="CU51" s="203"/>
      <c r="CV51" s="203"/>
      <c r="CW51" s="203"/>
      <c r="CX51" s="203"/>
      <c r="CY51" s="203"/>
      <c r="CZ51" s="203"/>
      <c r="DA51" s="203"/>
      <c r="DB51" s="203"/>
      <c r="DC51" s="203"/>
      <c r="DD51" s="203"/>
      <c r="DE51" s="203"/>
      <c r="DF51" s="203"/>
      <c r="DG51" s="203"/>
      <c r="DH51" s="203"/>
      <c r="DI51" s="203"/>
      <c r="DJ51" s="203"/>
      <c r="DK51" s="203"/>
      <c r="DL51" s="203"/>
      <c r="DM51" s="203"/>
      <c r="DN51" s="203"/>
      <c r="DO51" s="203"/>
      <c r="DP51" s="203"/>
      <c r="DQ51" s="203"/>
      <c r="DR51" s="203"/>
      <c r="DS51" s="203"/>
      <c r="DT51" s="203"/>
      <c r="DU51" s="203"/>
      <c r="DV51" s="203"/>
      <c r="DW51" s="203"/>
      <c r="DX51" s="203"/>
      <c r="DY51" s="203"/>
      <c r="DZ51" s="203"/>
      <c r="EA51" s="203"/>
      <c r="EB51" s="203"/>
      <c r="EC51" s="203"/>
      <c r="ED51" s="203"/>
      <c r="EE51" s="203"/>
      <c r="EF51" s="203"/>
      <c r="EG51" s="203"/>
      <c r="EH51" s="203"/>
      <c r="EI51" s="203"/>
      <c r="EJ51" s="203"/>
      <c r="EK51" s="203"/>
      <c r="EL51" s="203"/>
      <c r="EM51" s="203"/>
      <c r="EN51" s="203"/>
      <c r="EO51" s="203"/>
      <c r="EP51" s="203"/>
      <c r="EQ51" s="203"/>
      <c r="ER51" s="203"/>
      <c r="ES51" s="203"/>
      <c r="ET51" s="203"/>
      <c r="EU51" s="203"/>
      <c r="EV51" s="203"/>
      <c r="EW51" s="203"/>
      <c r="EX51" s="203"/>
      <c r="EY51" s="203"/>
      <c r="EZ51" s="203"/>
      <c r="FA51" s="203"/>
      <c r="FB51" s="203"/>
      <c r="FC51" s="203"/>
      <c r="FD51" s="203"/>
      <c r="FE51" s="203"/>
      <c r="FF51" s="203"/>
      <c r="FG51" s="203"/>
      <c r="FH51" s="203"/>
      <c r="FI51" s="203"/>
      <c r="FJ51" s="203"/>
      <c r="FK51" s="203"/>
      <c r="FL51" s="203"/>
      <c r="FM51" s="203"/>
      <c r="FN51" s="203"/>
      <c r="FO51" s="203"/>
      <c r="FP51" s="203"/>
      <c r="FQ51" s="203"/>
      <c r="FR51" s="203"/>
      <c r="FS51" s="203"/>
      <c r="FT51" s="203"/>
      <c r="FU51" s="203"/>
      <c r="FV51" s="203"/>
      <c r="FW51" s="203"/>
      <c r="FX51" s="203"/>
      <c r="FY51" s="203"/>
      <c r="FZ51" s="203"/>
      <c r="GA51" s="203"/>
      <c r="GB51" s="203"/>
      <c r="GC51" s="203"/>
      <c r="GD51" s="203"/>
      <c r="GE51" s="203"/>
      <c r="GF51" s="203"/>
      <c r="GG51" s="203"/>
      <c r="GH51" s="203"/>
      <c r="GI51" s="203"/>
      <c r="GJ51" s="203"/>
      <c r="GK51" s="203"/>
      <c r="GL51" s="203"/>
      <c r="GM51" s="203"/>
      <c r="GN51" s="203"/>
      <c r="GO51" s="203"/>
      <c r="GP51" s="203"/>
      <c r="GQ51" s="203"/>
      <c r="GR51" s="203"/>
      <c r="GS51" s="203"/>
      <c r="GT51" s="203"/>
      <c r="GU51" s="203"/>
      <c r="GV51" s="203"/>
      <c r="GW51" s="203"/>
      <c r="GX51" s="203"/>
      <c r="GY51" s="203"/>
      <c r="GZ51" s="203"/>
      <c r="HA51" s="203"/>
      <c r="HB51" s="203"/>
      <c r="HC51" s="203"/>
      <c r="HD51" s="203"/>
      <c r="HE51" s="203"/>
      <c r="HF51" s="203"/>
      <c r="HG51" s="203"/>
      <c r="HH51" s="203"/>
      <c r="HI51" s="203"/>
      <c r="HJ51" s="203"/>
      <c r="HK51" s="203"/>
      <c r="HL51" s="203"/>
      <c r="HM51" s="203"/>
      <c r="HN51" s="203"/>
      <c r="HO51" s="203"/>
      <c r="HP51" s="203"/>
      <c r="HQ51" s="203"/>
      <c r="HR51" s="203"/>
      <c r="HS51" s="203"/>
      <c r="HT51" s="203"/>
      <c r="HU51" s="203"/>
      <c r="HV51" s="203"/>
      <c r="HW51" s="203"/>
      <c r="HX51" s="203"/>
      <c r="HY51" s="203"/>
      <c r="HZ51" s="203"/>
      <c r="IA51" s="203"/>
      <c r="IB51" s="203"/>
      <c r="IC51" s="203"/>
      <c r="ID51" s="203"/>
      <c r="IE51" s="203"/>
      <c r="IF51" s="203"/>
      <c r="IG51" s="203"/>
    </row>
    <row r="52" s="933" customFormat="true" ht="39.75" hidden="false" customHeight="true" outlineLevel="0" collapsed="false">
      <c r="A52" s="1146"/>
      <c r="B52" s="1147"/>
      <c r="C52" s="1147"/>
      <c r="D52" s="1137" t="str">
        <f aca="false">B22</f>
        <v>FERGINO</v>
      </c>
      <c r="E52" s="1137" t="n">
        <v>0</v>
      </c>
      <c r="F52" s="1137" t="n">
        <v>0</v>
      </c>
      <c r="G52" s="1137" t="n">
        <v>0</v>
      </c>
      <c r="H52" s="1137" t="n">
        <v>0</v>
      </c>
      <c r="I52" s="1137" t="n">
        <v>0</v>
      </c>
      <c r="J52" s="1137" t="n">
        <v>0</v>
      </c>
      <c r="K52" s="1137" t="n">
        <v>0</v>
      </c>
      <c r="L52" s="1137" t="n">
        <v>0</v>
      </c>
      <c r="M52" s="1137" t="n">
        <v>0</v>
      </c>
      <c r="N52" s="1137" t="n">
        <v>0</v>
      </c>
      <c r="O52" s="1137" t="n">
        <v>0</v>
      </c>
      <c r="P52" s="1137" t="n">
        <v>0</v>
      </c>
      <c r="Q52" s="1138" t="n">
        <f aca="false">($U$4*(SUM(E52:P52)))</f>
        <v>0</v>
      </c>
      <c r="R52" s="1137" t="n">
        <v>0</v>
      </c>
      <c r="S52" s="1137" t="n">
        <v>0</v>
      </c>
      <c r="T52" s="1137" t="n">
        <v>0</v>
      </c>
      <c r="U52" s="1137" t="n">
        <v>0</v>
      </c>
      <c r="V52" s="1137" t="n">
        <v>0</v>
      </c>
      <c r="W52" s="1137" t="n">
        <v>0</v>
      </c>
      <c r="X52" s="1137" t="n">
        <v>0</v>
      </c>
      <c r="Y52" s="1137" t="n">
        <v>0</v>
      </c>
      <c r="Z52" s="1137" t="n">
        <v>0</v>
      </c>
      <c r="AA52" s="1137" t="n">
        <v>0</v>
      </c>
      <c r="AB52" s="1137" t="n">
        <v>0</v>
      </c>
      <c r="AC52" s="1146"/>
      <c r="AD52" s="1146"/>
      <c r="AE52" s="1146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3"/>
      <c r="BJ52" s="203"/>
      <c r="BK52" s="203"/>
      <c r="BL52" s="203"/>
      <c r="BM52" s="203"/>
      <c r="BN52" s="203"/>
      <c r="BO52" s="203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  <c r="CC52" s="203"/>
      <c r="CD52" s="203"/>
      <c r="CE52" s="203"/>
      <c r="CF52" s="203"/>
      <c r="CG52" s="203"/>
      <c r="CH52" s="203"/>
      <c r="CI52" s="203"/>
      <c r="CJ52" s="203"/>
      <c r="CK52" s="203"/>
      <c r="CL52" s="203"/>
      <c r="CM52" s="203"/>
      <c r="CN52" s="203"/>
      <c r="CO52" s="203"/>
      <c r="CP52" s="203"/>
      <c r="CQ52" s="203"/>
      <c r="CR52" s="203"/>
      <c r="CS52" s="203"/>
      <c r="CT52" s="203"/>
      <c r="CU52" s="203"/>
      <c r="CV52" s="203"/>
      <c r="CW52" s="203"/>
      <c r="CX52" s="203"/>
      <c r="CY52" s="203"/>
      <c r="CZ52" s="203"/>
      <c r="DA52" s="203"/>
      <c r="DB52" s="203"/>
      <c r="DC52" s="203"/>
      <c r="DD52" s="203"/>
      <c r="DE52" s="203"/>
      <c r="DF52" s="203"/>
      <c r="DG52" s="203"/>
      <c r="DH52" s="203"/>
      <c r="DI52" s="203"/>
      <c r="DJ52" s="203"/>
      <c r="DK52" s="203"/>
      <c r="DL52" s="203"/>
      <c r="DM52" s="203"/>
      <c r="DN52" s="203"/>
      <c r="DO52" s="203"/>
      <c r="DP52" s="203"/>
      <c r="DQ52" s="203"/>
      <c r="DR52" s="203"/>
      <c r="DS52" s="203"/>
      <c r="DT52" s="203"/>
      <c r="DU52" s="203"/>
      <c r="DV52" s="203"/>
      <c r="DW52" s="203"/>
      <c r="DX52" s="203"/>
      <c r="DY52" s="203"/>
      <c r="DZ52" s="203"/>
      <c r="EA52" s="203"/>
      <c r="EB52" s="203"/>
      <c r="EC52" s="203"/>
      <c r="ED52" s="203"/>
      <c r="EE52" s="203"/>
      <c r="EF52" s="203"/>
      <c r="EG52" s="203"/>
      <c r="EH52" s="203"/>
      <c r="EI52" s="203"/>
      <c r="EJ52" s="203"/>
      <c r="EK52" s="203"/>
      <c r="EL52" s="203"/>
      <c r="EM52" s="203"/>
      <c r="EN52" s="203"/>
      <c r="EO52" s="203"/>
      <c r="EP52" s="203"/>
      <c r="EQ52" s="203"/>
      <c r="ER52" s="203"/>
      <c r="ES52" s="203"/>
      <c r="ET52" s="203"/>
      <c r="EU52" s="203"/>
      <c r="EV52" s="203"/>
      <c r="EW52" s="203"/>
      <c r="EX52" s="203"/>
      <c r="EY52" s="203"/>
      <c r="EZ52" s="203"/>
      <c r="FA52" s="203"/>
      <c r="FB52" s="203"/>
      <c r="FC52" s="203"/>
      <c r="FD52" s="203"/>
      <c r="FE52" s="203"/>
      <c r="FF52" s="203"/>
      <c r="FG52" s="203"/>
      <c r="FH52" s="203"/>
      <c r="FI52" s="203"/>
      <c r="FJ52" s="203"/>
      <c r="FK52" s="203"/>
      <c r="FL52" s="203"/>
      <c r="FM52" s="203"/>
      <c r="FN52" s="203"/>
      <c r="FO52" s="203"/>
      <c r="FP52" s="203"/>
      <c r="FQ52" s="203"/>
      <c r="FR52" s="203"/>
      <c r="FS52" s="203"/>
      <c r="FT52" s="203"/>
      <c r="FU52" s="203"/>
      <c r="FV52" s="203"/>
      <c r="FW52" s="203"/>
      <c r="FX52" s="203"/>
      <c r="FY52" s="203"/>
      <c r="FZ52" s="203"/>
      <c r="GA52" s="203"/>
      <c r="GB52" s="203"/>
      <c r="GC52" s="203"/>
      <c r="GD52" s="203"/>
      <c r="GE52" s="203"/>
      <c r="GF52" s="203"/>
      <c r="GG52" s="203"/>
      <c r="GH52" s="203"/>
      <c r="GI52" s="203"/>
      <c r="GJ52" s="203"/>
      <c r="GK52" s="203"/>
      <c r="GL52" s="203"/>
      <c r="GM52" s="203"/>
      <c r="GN52" s="203"/>
      <c r="GO52" s="203"/>
      <c r="GP52" s="203"/>
      <c r="GQ52" s="203"/>
      <c r="GR52" s="203"/>
      <c r="GS52" s="203"/>
      <c r="GT52" s="203"/>
      <c r="GU52" s="203"/>
      <c r="GV52" s="203"/>
      <c r="GW52" s="203"/>
      <c r="GX52" s="203"/>
      <c r="GY52" s="203"/>
      <c r="GZ52" s="203"/>
      <c r="HA52" s="203"/>
      <c r="HB52" s="203"/>
      <c r="HC52" s="203"/>
      <c r="HD52" s="203"/>
      <c r="HE52" s="203"/>
      <c r="HF52" s="203"/>
      <c r="HG52" s="203"/>
      <c r="HH52" s="203"/>
      <c r="HI52" s="203"/>
      <c r="HJ52" s="203"/>
      <c r="HK52" s="203"/>
      <c r="HL52" s="203"/>
      <c r="HM52" s="203"/>
      <c r="HN52" s="203"/>
      <c r="HO52" s="203"/>
      <c r="HP52" s="203"/>
      <c r="HQ52" s="203"/>
      <c r="HR52" s="203"/>
      <c r="HS52" s="203"/>
      <c r="HT52" s="203"/>
      <c r="HU52" s="203"/>
      <c r="HV52" s="203"/>
      <c r="HW52" s="203"/>
      <c r="HX52" s="203"/>
      <c r="HY52" s="203"/>
      <c r="HZ52" s="203"/>
      <c r="IA52" s="203"/>
      <c r="IB52" s="203"/>
      <c r="IC52" s="203"/>
      <c r="ID52" s="203"/>
      <c r="IE52" s="203"/>
      <c r="IF52" s="203"/>
      <c r="IG52" s="203"/>
    </row>
    <row r="53" s="933" customFormat="true" ht="39.75" hidden="true" customHeight="true" outlineLevel="0" collapsed="false">
      <c r="A53" s="1146"/>
      <c r="B53" s="1147"/>
      <c r="C53" s="1147"/>
      <c r="D53" s="1142" t="n">
        <f aca="false">B23</f>
        <v>0</v>
      </c>
      <c r="E53" s="1142" t="n">
        <v>0</v>
      </c>
      <c r="F53" s="1142" t="n">
        <v>0</v>
      </c>
      <c r="G53" s="1142" t="n">
        <v>0</v>
      </c>
      <c r="H53" s="1142" t="n">
        <v>0</v>
      </c>
      <c r="I53" s="1142" t="n">
        <v>0</v>
      </c>
      <c r="J53" s="1142" t="n">
        <v>0</v>
      </c>
      <c r="K53" s="1142" t="n">
        <v>0</v>
      </c>
      <c r="L53" s="1142" t="n">
        <v>0</v>
      </c>
      <c r="M53" s="1142" t="n">
        <v>0</v>
      </c>
      <c r="N53" s="1142" t="n">
        <v>0</v>
      </c>
      <c r="O53" s="1142" t="n">
        <v>0</v>
      </c>
      <c r="P53" s="1142" t="n">
        <v>0</v>
      </c>
      <c r="Q53" s="1143" t="n">
        <f aca="false">($U$4*(SUM(E53:P53)))</f>
        <v>0</v>
      </c>
      <c r="R53" s="1142" t="n">
        <v>0</v>
      </c>
      <c r="S53" s="1142" t="n">
        <v>0</v>
      </c>
      <c r="T53" s="1142" t="n">
        <v>0</v>
      </c>
      <c r="U53" s="1142" t="n">
        <v>0</v>
      </c>
      <c r="V53" s="1142" t="n">
        <v>0</v>
      </c>
      <c r="W53" s="1142" t="n">
        <v>0</v>
      </c>
      <c r="X53" s="1142" t="n">
        <v>0</v>
      </c>
      <c r="Y53" s="1142" t="n">
        <v>0</v>
      </c>
      <c r="Z53" s="1142" t="n">
        <v>0</v>
      </c>
      <c r="AA53" s="1142" t="n">
        <v>0</v>
      </c>
      <c r="AB53" s="1142" t="n">
        <v>0</v>
      </c>
      <c r="AC53" s="1146"/>
      <c r="AD53" s="1146"/>
      <c r="AE53" s="1146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3"/>
      <c r="BJ53" s="203"/>
      <c r="BK53" s="203"/>
      <c r="BL53" s="203"/>
      <c r="BM53" s="203"/>
      <c r="BN53" s="203"/>
      <c r="BO53" s="203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  <c r="CC53" s="203"/>
      <c r="CD53" s="203"/>
      <c r="CE53" s="203"/>
      <c r="CF53" s="203"/>
      <c r="CG53" s="203"/>
      <c r="CH53" s="203"/>
      <c r="CI53" s="203"/>
      <c r="CJ53" s="203"/>
      <c r="CK53" s="203"/>
      <c r="CL53" s="203"/>
      <c r="CM53" s="203"/>
      <c r="CN53" s="203"/>
      <c r="CO53" s="203"/>
      <c r="CP53" s="203"/>
      <c r="CQ53" s="203"/>
      <c r="CR53" s="203"/>
      <c r="CS53" s="203"/>
      <c r="CT53" s="203"/>
      <c r="CU53" s="203"/>
      <c r="CV53" s="203"/>
      <c r="CW53" s="203"/>
      <c r="CX53" s="203"/>
      <c r="CY53" s="203"/>
      <c r="CZ53" s="203"/>
      <c r="DA53" s="203"/>
      <c r="DB53" s="203"/>
      <c r="DC53" s="203"/>
      <c r="DD53" s="203"/>
      <c r="DE53" s="203"/>
      <c r="DF53" s="203"/>
      <c r="DG53" s="203"/>
      <c r="DH53" s="203"/>
      <c r="DI53" s="203"/>
      <c r="DJ53" s="203"/>
      <c r="DK53" s="203"/>
      <c r="DL53" s="203"/>
      <c r="DM53" s="203"/>
      <c r="DN53" s="203"/>
      <c r="DO53" s="203"/>
      <c r="DP53" s="203"/>
      <c r="DQ53" s="203"/>
      <c r="DR53" s="203"/>
      <c r="DS53" s="203"/>
      <c r="DT53" s="203"/>
      <c r="DU53" s="203"/>
      <c r="DV53" s="203"/>
      <c r="DW53" s="203"/>
      <c r="DX53" s="203"/>
      <c r="DY53" s="203"/>
      <c r="DZ53" s="203"/>
      <c r="EA53" s="203"/>
      <c r="EB53" s="203"/>
      <c r="EC53" s="203"/>
      <c r="ED53" s="203"/>
      <c r="EE53" s="203"/>
      <c r="EF53" s="203"/>
      <c r="EG53" s="203"/>
      <c r="EH53" s="203"/>
      <c r="EI53" s="203"/>
      <c r="EJ53" s="203"/>
      <c r="EK53" s="203"/>
      <c r="EL53" s="203"/>
      <c r="EM53" s="203"/>
      <c r="EN53" s="203"/>
      <c r="EO53" s="203"/>
      <c r="EP53" s="203"/>
      <c r="EQ53" s="203"/>
      <c r="ER53" s="203"/>
      <c r="ES53" s="203"/>
      <c r="ET53" s="203"/>
      <c r="EU53" s="203"/>
      <c r="EV53" s="203"/>
      <c r="EW53" s="203"/>
      <c r="EX53" s="203"/>
      <c r="EY53" s="203"/>
      <c r="EZ53" s="203"/>
      <c r="FA53" s="203"/>
      <c r="FB53" s="203"/>
      <c r="FC53" s="203"/>
      <c r="FD53" s="203"/>
      <c r="FE53" s="203"/>
      <c r="FF53" s="203"/>
      <c r="FG53" s="203"/>
      <c r="FH53" s="203"/>
      <c r="FI53" s="203"/>
      <c r="FJ53" s="203"/>
      <c r="FK53" s="203"/>
      <c r="FL53" s="203"/>
      <c r="FM53" s="203"/>
      <c r="FN53" s="203"/>
      <c r="FO53" s="203"/>
      <c r="FP53" s="203"/>
      <c r="FQ53" s="203"/>
      <c r="FR53" s="203"/>
      <c r="FS53" s="203"/>
      <c r="FT53" s="203"/>
      <c r="FU53" s="203"/>
      <c r="FV53" s="203"/>
      <c r="FW53" s="203"/>
      <c r="FX53" s="203"/>
      <c r="FY53" s="203"/>
      <c r="FZ53" s="203"/>
      <c r="GA53" s="203"/>
      <c r="GB53" s="203"/>
      <c r="GC53" s="203"/>
      <c r="GD53" s="203"/>
      <c r="GE53" s="203"/>
      <c r="GF53" s="203"/>
      <c r="GG53" s="203"/>
      <c r="GH53" s="203"/>
      <c r="GI53" s="203"/>
      <c r="GJ53" s="203"/>
      <c r="GK53" s="203"/>
      <c r="GL53" s="203"/>
      <c r="GM53" s="203"/>
      <c r="GN53" s="203"/>
      <c r="GO53" s="203"/>
      <c r="GP53" s="203"/>
      <c r="GQ53" s="203"/>
      <c r="GR53" s="203"/>
      <c r="GS53" s="203"/>
      <c r="GT53" s="203"/>
      <c r="GU53" s="203"/>
      <c r="GV53" s="203"/>
      <c r="GW53" s="203"/>
      <c r="GX53" s="203"/>
      <c r="GY53" s="203"/>
      <c r="GZ53" s="203"/>
      <c r="HA53" s="203"/>
      <c r="HB53" s="203"/>
      <c r="HC53" s="203"/>
      <c r="HD53" s="203"/>
      <c r="HE53" s="203"/>
      <c r="HF53" s="203"/>
      <c r="HG53" s="203"/>
      <c r="HH53" s="203"/>
      <c r="HI53" s="203"/>
      <c r="HJ53" s="203"/>
      <c r="HK53" s="203"/>
      <c r="HL53" s="203"/>
      <c r="HM53" s="203"/>
      <c r="HN53" s="203"/>
      <c r="HO53" s="203"/>
      <c r="HP53" s="203"/>
      <c r="HQ53" s="203"/>
      <c r="HR53" s="203"/>
      <c r="HS53" s="203"/>
      <c r="HT53" s="203"/>
      <c r="HU53" s="203"/>
      <c r="HV53" s="203"/>
      <c r="HW53" s="203"/>
      <c r="HX53" s="203"/>
      <c r="HY53" s="203"/>
      <c r="HZ53" s="203"/>
      <c r="IA53" s="203"/>
      <c r="IB53" s="203"/>
      <c r="IC53" s="203"/>
      <c r="ID53" s="203"/>
      <c r="IE53" s="203"/>
      <c r="IF53" s="203"/>
      <c r="IG53" s="203"/>
    </row>
    <row r="54" s="933" customFormat="true" ht="39.75" hidden="true" customHeight="true" outlineLevel="0" collapsed="false">
      <c r="A54" s="1146"/>
      <c r="B54" s="1147"/>
      <c r="C54" s="1147"/>
      <c r="D54" s="1137" t="n">
        <f aca="false">B24</f>
        <v>0</v>
      </c>
      <c r="E54" s="1137" t="n">
        <v>0</v>
      </c>
      <c r="F54" s="1137" t="n">
        <v>0</v>
      </c>
      <c r="G54" s="1137" t="n">
        <v>0</v>
      </c>
      <c r="H54" s="1137" t="n">
        <v>0</v>
      </c>
      <c r="I54" s="1137" t="n">
        <v>0</v>
      </c>
      <c r="J54" s="1137" t="n">
        <v>0</v>
      </c>
      <c r="K54" s="1137" t="n">
        <v>0</v>
      </c>
      <c r="L54" s="1137" t="n">
        <v>0</v>
      </c>
      <c r="M54" s="1137" t="n">
        <v>0</v>
      </c>
      <c r="N54" s="1137" t="n">
        <v>0</v>
      </c>
      <c r="O54" s="1137" t="n">
        <v>0</v>
      </c>
      <c r="P54" s="1137" t="n">
        <v>0</v>
      </c>
      <c r="Q54" s="1138" t="n">
        <f aca="false">($U$4*(SUM(E54:P54)))</f>
        <v>0</v>
      </c>
      <c r="R54" s="1137" t="n">
        <v>0</v>
      </c>
      <c r="S54" s="1137" t="n">
        <v>0</v>
      </c>
      <c r="T54" s="1137" t="n">
        <v>0</v>
      </c>
      <c r="U54" s="1137" t="n">
        <v>0</v>
      </c>
      <c r="V54" s="1137" t="n">
        <v>0</v>
      </c>
      <c r="W54" s="1137" t="n">
        <v>0</v>
      </c>
      <c r="X54" s="1137" t="n">
        <v>0</v>
      </c>
      <c r="Y54" s="1137" t="n">
        <v>0</v>
      </c>
      <c r="Z54" s="1137" t="n">
        <v>0</v>
      </c>
      <c r="AA54" s="1137" t="n">
        <v>0</v>
      </c>
      <c r="AB54" s="1137" t="n">
        <v>0</v>
      </c>
      <c r="AC54" s="1146"/>
      <c r="AD54" s="1146"/>
      <c r="AE54" s="1146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3"/>
      <c r="BJ54" s="203"/>
      <c r="BK54" s="203"/>
      <c r="BL54" s="203"/>
      <c r="BM54" s="203"/>
      <c r="BN54" s="203"/>
      <c r="BO54" s="203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  <c r="CC54" s="203"/>
      <c r="CD54" s="203"/>
      <c r="CE54" s="203"/>
      <c r="CF54" s="203"/>
      <c r="CG54" s="203"/>
      <c r="CH54" s="203"/>
      <c r="CI54" s="203"/>
      <c r="CJ54" s="203"/>
      <c r="CK54" s="203"/>
      <c r="CL54" s="203"/>
      <c r="CM54" s="203"/>
      <c r="CN54" s="203"/>
      <c r="CO54" s="203"/>
      <c r="CP54" s="203"/>
      <c r="CQ54" s="203"/>
      <c r="CR54" s="203"/>
      <c r="CS54" s="203"/>
      <c r="CT54" s="203"/>
      <c r="CU54" s="203"/>
      <c r="CV54" s="203"/>
      <c r="CW54" s="203"/>
      <c r="CX54" s="203"/>
      <c r="CY54" s="203"/>
      <c r="CZ54" s="203"/>
      <c r="DA54" s="203"/>
      <c r="DB54" s="203"/>
      <c r="DC54" s="203"/>
      <c r="DD54" s="203"/>
      <c r="DE54" s="203"/>
      <c r="DF54" s="203"/>
      <c r="DG54" s="203"/>
      <c r="DH54" s="203"/>
      <c r="DI54" s="203"/>
      <c r="DJ54" s="203"/>
      <c r="DK54" s="203"/>
      <c r="DL54" s="203"/>
      <c r="DM54" s="203"/>
      <c r="DN54" s="203"/>
      <c r="DO54" s="203"/>
      <c r="DP54" s="203"/>
      <c r="DQ54" s="203"/>
      <c r="DR54" s="203"/>
      <c r="DS54" s="203"/>
      <c r="DT54" s="203"/>
      <c r="DU54" s="203"/>
      <c r="DV54" s="203"/>
      <c r="DW54" s="203"/>
      <c r="DX54" s="203"/>
      <c r="DY54" s="203"/>
      <c r="DZ54" s="203"/>
      <c r="EA54" s="203"/>
      <c r="EB54" s="203"/>
      <c r="EC54" s="203"/>
      <c r="ED54" s="203"/>
      <c r="EE54" s="203"/>
      <c r="EF54" s="203"/>
      <c r="EG54" s="203"/>
      <c r="EH54" s="203"/>
      <c r="EI54" s="203"/>
      <c r="EJ54" s="203"/>
      <c r="EK54" s="203"/>
      <c r="EL54" s="203"/>
      <c r="EM54" s="203"/>
      <c r="EN54" s="203"/>
      <c r="EO54" s="203"/>
      <c r="EP54" s="203"/>
      <c r="EQ54" s="203"/>
      <c r="ER54" s="203"/>
      <c r="ES54" s="203"/>
      <c r="ET54" s="203"/>
      <c r="EU54" s="203"/>
      <c r="EV54" s="203"/>
      <c r="EW54" s="203"/>
      <c r="EX54" s="203"/>
      <c r="EY54" s="203"/>
      <c r="EZ54" s="203"/>
      <c r="FA54" s="203"/>
      <c r="FB54" s="203"/>
      <c r="FC54" s="203"/>
      <c r="FD54" s="203"/>
      <c r="FE54" s="203"/>
      <c r="FF54" s="203"/>
      <c r="FG54" s="203"/>
      <c r="FH54" s="203"/>
      <c r="FI54" s="203"/>
      <c r="FJ54" s="203"/>
      <c r="FK54" s="203"/>
      <c r="FL54" s="203"/>
      <c r="FM54" s="203"/>
      <c r="FN54" s="203"/>
      <c r="FO54" s="203"/>
      <c r="FP54" s="203"/>
      <c r="FQ54" s="203"/>
      <c r="FR54" s="203"/>
      <c r="FS54" s="203"/>
      <c r="FT54" s="203"/>
      <c r="FU54" s="203"/>
      <c r="FV54" s="203"/>
      <c r="FW54" s="203"/>
      <c r="FX54" s="203"/>
      <c r="FY54" s="203"/>
      <c r="FZ54" s="203"/>
      <c r="GA54" s="203"/>
      <c r="GB54" s="203"/>
      <c r="GC54" s="203"/>
      <c r="GD54" s="203"/>
      <c r="GE54" s="203"/>
      <c r="GF54" s="203"/>
      <c r="GG54" s="203"/>
      <c r="GH54" s="203"/>
      <c r="GI54" s="203"/>
      <c r="GJ54" s="203"/>
      <c r="GK54" s="203"/>
      <c r="GL54" s="203"/>
      <c r="GM54" s="203"/>
      <c r="GN54" s="203"/>
      <c r="GO54" s="203"/>
      <c r="GP54" s="203"/>
      <c r="GQ54" s="203"/>
      <c r="GR54" s="203"/>
      <c r="GS54" s="203"/>
      <c r="GT54" s="203"/>
      <c r="GU54" s="203"/>
      <c r="GV54" s="203"/>
      <c r="GW54" s="203"/>
      <c r="GX54" s="203"/>
      <c r="GY54" s="203"/>
      <c r="GZ54" s="203"/>
      <c r="HA54" s="203"/>
      <c r="HB54" s="203"/>
      <c r="HC54" s="203"/>
      <c r="HD54" s="203"/>
      <c r="HE54" s="203"/>
      <c r="HF54" s="203"/>
      <c r="HG54" s="203"/>
      <c r="HH54" s="203"/>
      <c r="HI54" s="203"/>
      <c r="HJ54" s="203"/>
      <c r="HK54" s="203"/>
      <c r="HL54" s="203"/>
      <c r="HM54" s="203"/>
      <c r="HN54" s="203"/>
      <c r="HO54" s="203"/>
      <c r="HP54" s="203"/>
      <c r="HQ54" s="203"/>
      <c r="HR54" s="203"/>
      <c r="HS54" s="203"/>
      <c r="HT54" s="203"/>
      <c r="HU54" s="203"/>
      <c r="HV54" s="203"/>
      <c r="HW54" s="203"/>
      <c r="HX54" s="203"/>
      <c r="HY54" s="203"/>
      <c r="HZ54" s="203"/>
      <c r="IA54" s="203"/>
      <c r="IB54" s="203"/>
      <c r="IC54" s="203"/>
      <c r="ID54" s="203"/>
      <c r="IE54" s="203"/>
      <c r="IF54" s="203"/>
      <c r="IG54" s="203"/>
    </row>
    <row r="55" s="933" customFormat="true" ht="39.75" hidden="true" customHeight="true" outlineLevel="0" collapsed="false">
      <c r="A55" s="1146"/>
      <c r="B55" s="1147"/>
      <c r="C55" s="1147"/>
      <c r="D55" s="1142" t="n">
        <f aca="false">B25</f>
        <v>0</v>
      </c>
      <c r="E55" s="1142" t="n">
        <v>0</v>
      </c>
      <c r="F55" s="1142" t="n">
        <v>0</v>
      </c>
      <c r="G55" s="1142" t="n">
        <v>0</v>
      </c>
      <c r="H55" s="1142" t="n">
        <v>0</v>
      </c>
      <c r="I55" s="1142" t="n">
        <v>0</v>
      </c>
      <c r="J55" s="1142" t="n">
        <v>0</v>
      </c>
      <c r="K55" s="1142" t="n">
        <v>0</v>
      </c>
      <c r="L55" s="1142" t="n">
        <v>0</v>
      </c>
      <c r="M55" s="1142" t="n">
        <v>0</v>
      </c>
      <c r="N55" s="1142" t="n">
        <v>0</v>
      </c>
      <c r="O55" s="1142" t="n">
        <v>0</v>
      </c>
      <c r="P55" s="1142" t="n">
        <v>0</v>
      </c>
      <c r="Q55" s="1143" t="n">
        <f aca="false">($U$4*(SUM(E55:P55)))</f>
        <v>0</v>
      </c>
      <c r="R55" s="1142" t="n">
        <v>0</v>
      </c>
      <c r="S55" s="1142" t="n">
        <v>0</v>
      </c>
      <c r="T55" s="1142" t="n">
        <v>0</v>
      </c>
      <c r="U55" s="1142" t="n">
        <v>0</v>
      </c>
      <c r="V55" s="1142" t="n">
        <v>0</v>
      </c>
      <c r="W55" s="1142" t="n">
        <v>0</v>
      </c>
      <c r="X55" s="1142" t="n">
        <v>0</v>
      </c>
      <c r="Y55" s="1142" t="n">
        <v>0</v>
      </c>
      <c r="Z55" s="1142" t="n">
        <v>0</v>
      </c>
      <c r="AA55" s="1142" t="n">
        <v>0</v>
      </c>
      <c r="AB55" s="1142" t="n">
        <v>0</v>
      </c>
      <c r="AC55" s="1146"/>
      <c r="AD55" s="1146"/>
      <c r="AE55" s="1146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3"/>
      <c r="BJ55" s="203"/>
      <c r="BK55" s="203"/>
      <c r="BL55" s="203"/>
      <c r="BM55" s="203"/>
      <c r="BN55" s="203"/>
      <c r="BO55" s="203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  <c r="CC55" s="203"/>
      <c r="CD55" s="203"/>
      <c r="CE55" s="203"/>
      <c r="CF55" s="203"/>
      <c r="CG55" s="203"/>
      <c r="CH55" s="203"/>
      <c r="CI55" s="203"/>
      <c r="CJ55" s="203"/>
      <c r="CK55" s="203"/>
      <c r="CL55" s="203"/>
      <c r="CM55" s="203"/>
      <c r="CN55" s="203"/>
      <c r="CO55" s="203"/>
      <c r="CP55" s="203"/>
      <c r="CQ55" s="203"/>
      <c r="CR55" s="203"/>
      <c r="CS55" s="203"/>
      <c r="CT55" s="203"/>
      <c r="CU55" s="203"/>
      <c r="CV55" s="203"/>
      <c r="CW55" s="203"/>
      <c r="CX55" s="203"/>
      <c r="CY55" s="203"/>
      <c r="CZ55" s="203"/>
      <c r="DA55" s="203"/>
      <c r="DB55" s="203"/>
      <c r="DC55" s="203"/>
      <c r="DD55" s="203"/>
      <c r="DE55" s="203"/>
      <c r="DF55" s="203"/>
      <c r="DG55" s="203"/>
      <c r="DH55" s="203"/>
      <c r="DI55" s="203"/>
      <c r="DJ55" s="203"/>
      <c r="DK55" s="203"/>
      <c r="DL55" s="203"/>
      <c r="DM55" s="203"/>
      <c r="DN55" s="203"/>
      <c r="DO55" s="203"/>
      <c r="DP55" s="203"/>
      <c r="DQ55" s="203"/>
      <c r="DR55" s="203"/>
      <c r="DS55" s="203"/>
      <c r="DT55" s="203"/>
      <c r="DU55" s="203"/>
      <c r="DV55" s="203"/>
      <c r="DW55" s="203"/>
      <c r="DX55" s="203"/>
      <c r="DY55" s="203"/>
      <c r="DZ55" s="203"/>
      <c r="EA55" s="203"/>
      <c r="EB55" s="203"/>
      <c r="EC55" s="203"/>
      <c r="ED55" s="203"/>
      <c r="EE55" s="203"/>
      <c r="EF55" s="203"/>
      <c r="EG55" s="203"/>
      <c r="EH55" s="203"/>
      <c r="EI55" s="203"/>
      <c r="EJ55" s="203"/>
      <c r="EK55" s="203"/>
      <c r="EL55" s="203"/>
      <c r="EM55" s="203"/>
      <c r="EN55" s="203"/>
      <c r="EO55" s="203"/>
      <c r="EP55" s="203"/>
      <c r="EQ55" s="203"/>
      <c r="ER55" s="203"/>
      <c r="ES55" s="203"/>
      <c r="ET55" s="203"/>
      <c r="EU55" s="203"/>
      <c r="EV55" s="203"/>
      <c r="EW55" s="203"/>
      <c r="EX55" s="203"/>
      <c r="EY55" s="203"/>
      <c r="EZ55" s="203"/>
      <c r="FA55" s="203"/>
      <c r="FB55" s="203"/>
      <c r="FC55" s="203"/>
      <c r="FD55" s="203"/>
      <c r="FE55" s="203"/>
      <c r="FF55" s="203"/>
      <c r="FG55" s="203"/>
      <c r="FH55" s="203"/>
      <c r="FI55" s="203"/>
      <c r="FJ55" s="203"/>
      <c r="FK55" s="203"/>
      <c r="FL55" s="203"/>
      <c r="FM55" s="203"/>
      <c r="FN55" s="203"/>
      <c r="FO55" s="203"/>
      <c r="FP55" s="203"/>
      <c r="FQ55" s="203"/>
      <c r="FR55" s="203"/>
      <c r="FS55" s="203"/>
      <c r="FT55" s="203"/>
      <c r="FU55" s="203"/>
      <c r="FV55" s="203"/>
      <c r="FW55" s="203"/>
      <c r="FX55" s="203"/>
      <c r="FY55" s="203"/>
      <c r="FZ55" s="203"/>
      <c r="GA55" s="203"/>
      <c r="GB55" s="203"/>
      <c r="GC55" s="203"/>
      <c r="GD55" s="203"/>
      <c r="GE55" s="203"/>
      <c r="GF55" s="203"/>
      <c r="GG55" s="203"/>
      <c r="GH55" s="203"/>
      <c r="GI55" s="203"/>
      <c r="GJ55" s="203"/>
      <c r="GK55" s="203"/>
      <c r="GL55" s="203"/>
      <c r="GM55" s="203"/>
      <c r="GN55" s="203"/>
      <c r="GO55" s="203"/>
      <c r="GP55" s="203"/>
      <c r="GQ55" s="203"/>
      <c r="GR55" s="203"/>
      <c r="GS55" s="203"/>
      <c r="GT55" s="203"/>
      <c r="GU55" s="203"/>
      <c r="GV55" s="203"/>
      <c r="GW55" s="203"/>
      <c r="GX55" s="203"/>
      <c r="GY55" s="203"/>
      <c r="GZ55" s="203"/>
      <c r="HA55" s="203"/>
      <c r="HB55" s="203"/>
      <c r="HC55" s="203"/>
      <c r="HD55" s="203"/>
      <c r="HE55" s="203"/>
      <c r="HF55" s="203"/>
      <c r="HG55" s="203"/>
      <c r="HH55" s="203"/>
      <c r="HI55" s="203"/>
      <c r="HJ55" s="203"/>
      <c r="HK55" s="203"/>
      <c r="HL55" s="203"/>
      <c r="HM55" s="203"/>
      <c r="HN55" s="203"/>
      <c r="HO55" s="203"/>
      <c r="HP55" s="203"/>
      <c r="HQ55" s="203"/>
      <c r="HR55" s="203"/>
      <c r="HS55" s="203"/>
      <c r="HT55" s="203"/>
      <c r="HU55" s="203"/>
      <c r="HV55" s="203"/>
      <c r="HW55" s="203"/>
      <c r="HX55" s="203"/>
      <c r="HY55" s="203"/>
      <c r="HZ55" s="203"/>
      <c r="IA55" s="203"/>
      <c r="IB55" s="203"/>
      <c r="IC55" s="203"/>
      <c r="ID55" s="203"/>
      <c r="IE55" s="203"/>
      <c r="IF55" s="203"/>
      <c r="IG55" s="203"/>
    </row>
    <row r="56" s="933" customFormat="true" ht="39.75" hidden="true" customHeight="true" outlineLevel="0" collapsed="false">
      <c r="A56" s="1146"/>
      <c r="B56" s="1147"/>
      <c r="C56" s="1147"/>
      <c r="D56" s="1137" t="n">
        <f aca="false">B26</f>
        <v>0</v>
      </c>
      <c r="E56" s="1137" t="n">
        <v>0</v>
      </c>
      <c r="F56" s="1137" t="n">
        <v>0</v>
      </c>
      <c r="G56" s="1137" t="n">
        <v>0</v>
      </c>
      <c r="H56" s="1137" t="n">
        <v>0</v>
      </c>
      <c r="I56" s="1137" t="n">
        <v>0</v>
      </c>
      <c r="J56" s="1137" t="n">
        <v>0</v>
      </c>
      <c r="K56" s="1137" t="n">
        <v>0</v>
      </c>
      <c r="L56" s="1137" t="n">
        <v>0</v>
      </c>
      <c r="M56" s="1137" t="n">
        <v>0</v>
      </c>
      <c r="N56" s="1137" t="n">
        <v>0</v>
      </c>
      <c r="O56" s="1137" t="n">
        <v>0</v>
      </c>
      <c r="P56" s="1137" t="n">
        <v>0</v>
      </c>
      <c r="Q56" s="1138" t="n">
        <f aca="false">($U$4*(SUM(E56:P56)))</f>
        <v>0</v>
      </c>
      <c r="R56" s="1137" t="n">
        <v>0</v>
      </c>
      <c r="S56" s="1137" t="n">
        <v>0</v>
      </c>
      <c r="T56" s="1137" t="n">
        <v>0</v>
      </c>
      <c r="U56" s="1137" t="n">
        <v>0</v>
      </c>
      <c r="V56" s="1137" t="n">
        <v>0</v>
      </c>
      <c r="W56" s="1137" t="n">
        <v>0</v>
      </c>
      <c r="X56" s="1137" t="n">
        <v>0</v>
      </c>
      <c r="Y56" s="1137" t="n">
        <v>0</v>
      </c>
      <c r="Z56" s="1137" t="n">
        <v>0</v>
      </c>
      <c r="AA56" s="1137" t="n">
        <v>0</v>
      </c>
      <c r="AB56" s="1137" t="n">
        <v>0</v>
      </c>
      <c r="AC56" s="1146"/>
      <c r="AD56" s="1146"/>
      <c r="AE56" s="1146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3"/>
      <c r="BJ56" s="203"/>
      <c r="BK56" s="203"/>
      <c r="BL56" s="203"/>
      <c r="BM56" s="203"/>
      <c r="BN56" s="203"/>
      <c r="BO56" s="203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  <c r="CC56" s="203"/>
      <c r="CD56" s="203"/>
      <c r="CE56" s="203"/>
      <c r="CF56" s="203"/>
      <c r="CG56" s="203"/>
      <c r="CH56" s="203"/>
      <c r="CI56" s="203"/>
      <c r="CJ56" s="203"/>
      <c r="CK56" s="203"/>
      <c r="CL56" s="203"/>
      <c r="CM56" s="203"/>
      <c r="CN56" s="203"/>
      <c r="CO56" s="203"/>
      <c r="CP56" s="203"/>
      <c r="CQ56" s="203"/>
      <c r="CR56" s="203"/>
      <c r="CS56" s="203"/>
      <c r="CT56" s="203"/>
      <c r="CU56" s="203"/>
      <c r="CV56" s="203"/>
      <c r="CW56" s="203"/>
      <c r="CX56" s="203"/>
      <c r="CY56" s="203"/>
      <c r="CZ56" s="203"/>
      <c r="DA56" s="203"/>
      <c r="DB56" s="203"/>
      <c r="DC56" s="203"/>
      <c r="DD56" s="203"/>
      <c r="DE56" s="203"/>
      <c r="DF56" s="203"/>
      <c r="DG56" s="203"/>
      <c r="DH56" s="203"/>
      <c r="DI56" s="203"/>
      <c r="DJ56" s="203"/>
      <c r="DK56" s="203"/>
      <c r="DL56" s="203"/>
      <c r="DM56" s="203"/>
      <c r="DN56" s="203"/>
      <c r="DO56" s="203"/>
      <c r="DP56" s="203"/>
      <c r="DQ56" s="203"/>
      <c r="DR56" s="203"/>
      <c r="DS56" s="203"/>
      <c r="DT56" s="203"/>
      <c r="DU56" s="203"/>
      <c r="DV56" s="203"/>
      <c r="DW56" s="203"/>
      <c r="DX56" s="203"/>
      <c r="DY56" s="203"/>
      <c r="DZ56" s="203"/>
      <c r="EA56" s="203"/>
      <c r="EB56" s="203"/>
      <c r="EC56" s="203"/>
      <c r="ED56" s="203"/>
      <c r="EE56" s="203"/>
      <c r="EF56" s="203"/>
      <c r="EG56" s="203"/>
      <c r="EH56" s="203"/>
      <c r="EI56" s="203"/>
      <c r="EJ56" s="203"/>
      <c r="EK56" s="203"/>
      <c r="EL56" s="203"/>
      <c r="EM56" s="203"/>
      <c r="EN56" s="203"/>
      <c r="EO56" s="203"/>
      <c r="EP56" s="203"/>
      <c r="EQ56" s="203"/>
      <c r="ER56" s="203"/>
      <c r="ES56" s="203"/>
      <c r="ET56" s="203"/>
      <c r="EU56" s="203"/>
      <c r="EV56" s="203"/>
      <c r="EW56" s="203"/>
      <c r="EX56" s="203"/>
      <c r="EY56" s="203"/>
      <c r="EZ56" s="203"/>
      <c r="FA56" s="203"/>
      <c r="FB56" s="203"/>
      <c r="FC56" s="203"/>
      <c r="FD56" s="203"/>
      <c r="FE56" s="203"/>
      <c r="FF56" s="203"/>
      <c r="FG56" s="203"/>
      <c r="FH56" s="203"/>
      <c r="FI56" s="203"/>
      <c r="FJ56" s="203"/>
      <c r="FK56" s="203"/>
      <c r="FL56" s="203"/>
      <c r="FM56" s="203"/>
      <c r="FN56" s="203"/>
      <c r="FO56" s="203"/>
      <c r="FP56" s="203"/>
      <c r="FQ56" s="203"/>
      <c r="FR56" s="203"/>
      <c r="FS56" s="203"/>
      <c r="FT56" s="203"/>
      <c r="FU56" s="203"/>
      <c r="FV56" s="203"/>
      <c r="FW56" s="203"/>
      <c r="FX56" s="203"/>
      <c r="FY56" s="203"/>
      <c r="FZ56" s="203"/>
      <c r="GA56" s="203"/>
      <c r="GB56" s="203"/>
      <c r="GC56" s="203"/>
      <c r="GD56" s="203"/>
      <c r="GE56" s="203"/>
      <c r="GF56" s="203"/>
      <c r="GG56" s="203"/>
      <c r="GH56" s="203"/>
      <c r="GI56" s="203"/>
      <c r="GJ56" s="203"/>
      <c r="GK56" s="203"/>
      <c r="GL56" s="203"/>
      <c r="GM56" s="203"/>
      <c r="GN56" s="203"/>
      <c r="GO56" s="203"/>
      <c r="GP56" s="203"/>
      <c r="GQ56" s="203"/>
      <c r="GR56" s="203"/>
      <c r="GS56" s="203"/>
      <c r="GT56" s="203"/>
      <c r="GU56" s="203"/>
      <c r="GV56" s="203"/>
      <c r="GW56" s="203"/>
      <c r="GX56" s="203"/>
      <c r="GY56" s="203"/>
      <c r="GZ56" s="203"/>
      <c r="HA56" s="203"/>
      <c r="HB56" s="203"/>
      <c r="HC56" s="203"/>
      <c r="HD56" s="203"/>
      <c r="HE56" s="203"/>
      <c r="HF56" s="203"/>
      <c r="HG56" s="203"/>
      <c r="HH56" s="203"/>
      <c r="HI56" s="203"/>
      <c r="HJ56" s="203"/>
      <c r="HK56" s="203"/>
      <c r="HL56" s="203"/>
      <c r="HM56" s="203"/>
      <c r="HN56" s="203"/>
      <c r="HO56" s="203"/>
      <c r="HP56" s="203"/>
      <c r="HQ56" s="203"/>
      <c r="HR56" s="203"/>
      <c r="HS56" s="203"/>
      <c r="HT56" s="203"/>
      <c r="HU56" s="203"/>
      <c r="HV56" s="203"/>
      <c r="HW56" s="203"/>
      <c r="HX56" s="203"/>
      <c r="HY56" s="203"/>
      <c r="HZ56" s="203"/>
      <c r="IA56" s="203"/>
      <c r="IB56" s="203"/>
      <c r="IC56" s="203"/>
      <c r="ID56" s="203"/>
      <c r="IE56" s="203"/>
      <c r="IF56" s="203"/>
      <c r="IG56" s="203"/>
    </row>
    <row r="57" s="933" customFormat="true" ht="39.75" hidden="true" customHeight="true" outlineLevel="0" collapsed="false">
      <c r="A57" s="1146"/>
      <c r="B57" s="1147"/>
      <c r="C57" s="1147"/>
      <c r="D57" s="1142" t="n">
        <f aca="false">B27</f>
        <v>0</v>
      </c>
      <c r="E57" s="1142" t="n">
        <v>0</v>
      </c>
      <c r="F57" s="1142" t="n">
        <v>0</v>
      </c>
      <c r="G57" s="1142" t="n">
        <v>0</v>
      </c>
      <c r="H57" s="1142" t="n">
        <v>0</v>
      </c>
      <c r="I57" s="1142" t="n">
        <v>0</v>
      </c>
      <c r="J57" s="1142" t="n">
        <v>0</v>
      </c>
      <c r="K57" s="1142" t="n">
        <v>0</v>
      </c>
      <c r="L57" s="1142" t="n">
        <v>0</v>
      </c>
      <c r="M57" s="1142" t="n">
        <v>0</v>
      </c>
      <c r="N57" s="1142" t="n">
        <v>0</v>
      </c>
      <c r="O57" s="1142" t="n">
        <v>0</v>
      </c>
      <c r="P57" s="1142" t="n">
        <v>0</v>
      </c>
      <c r="Q57" s="1143" t="n">
        <f aca="false">($U$4*(SUM(E57:P57)))</f>
        <v>0</v>
      </c>
      <c r="R57" s="1142" t="n">
        <v>0</v>
      </c>
      <c r="S57" s="1142" t="n">
        <v>0</v>
      </c>
      <c r="T57" s="1142" t="n">
        <v>0</v>
      </c>
      <c r="U57" s="1142" t="n">
        <v>0</v>
      </c>
      <c r="V57" s="1142" t="n">
        <v>0</v>
      </c>
      <c r="W57" s="1142" t="n">
        <v>0</v>
      </c>
      <c r="X57" s="1142" t="n">
        <v>0</v>
      </c>
      <c r="Y57" s="1142" t="n">
        <v>0</v>
      </c>
      <c r="Z57" s="1142" t="n">
        <v>0</v>
      </c>
      <c r="AA57" s="1142" t="n">
        <v>0</v>
      </c>
      <c r="AB57" s="1142" t="n">
        <v>0</v>
      </c>
      <c r="AC57" s="1146"/>
      <c r="AD57" s="1146"/>
      <c r="AE57" s="1146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203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  <c r="CC57" s="203"/>
      <c r="CD57" s="203"/>
      <c r="CE57" s="203"/>
      <c r="CF57" s="203"/>
      <c r="CG57" s="203"/>
      <c r="CH57" s="203"/>
      <c r="CI57" s="203"/>
      <c r="CJ57" s="203"/>
      <c r="CK57" s="203"/>
      <c r="CL57" s="203"/>
      <c r="CM57" s="203"/>
      <c r="CN57" s="203"/>
      <c r="CO57" s="203"/>
      <c r="CP57" s="203"/>
      <c r="CQ57" s="203"/>
      <c r="CR57" s="203"/>
      <c r="CS57" s="203"/>
      <c r="CT57" s="203"/>
      <c r="CU57" s="203"/>
      <c r="CV57" s="203"/>
      <c r="CW57" s="203"/>
      <c r="CX57" s="203"/>
      <c r="CY57" s="203"/>
      <c r="CZ57" s="203"/>
      <c r="DA57" s="203"/>
      <c r="DB57" s="203"/>
      <c r="DC57" s="203"/>
      <c r="DD57" s="203"/>
      <c r="DE57" s="203"/>
      <c r="DF57" s="203"/>
      <c r="DG57" s="203"/>
      <c r="DH57" s="203"/>
      <c r="DI57" s="203"/>
      <c r="DJ57" s="203"/>
      <c r="DK57" s="203"/>
      <c r="DL57" s="203"/>
      <c r="DM57" s="203"/>
      <c r="DN57" s="203"/>
      <c r="DO57" s="203"/>
      <c r="DP57" s="203"/>
      <c r="DQ57" s="203"/>
      <c r="DR57" s="203"/>
      <c r="DS57" s="203"/>
      <c r="DT57" s="203"/>
      <c r="DU57" s="203"/>
      <c r="DV57" s="203"/>
      <c r="DW57" s="203"/>
      <c r="DX57" s="203"/>
      <c r="DY57" s="203"/>
      <c r="DZ57" s="203"/>
      <c r="EA57" s="203"/>
      <c r="EB57" s="203"/>
      <c r="EC57" s="203"/>
      <c r="ED57" s="203"/>
      <c r="EE57" s="203"/>
      <c r="EF57" s="203"/>
      <c r="EG57" s="203"/>
      <c r="EH57" s="203"/>
      <c r="EI57" s="203"/>
      <c r="EJ57" s="203"/>
      <c r="EK57" s="203"/>
      <c r="EL57" s="203"/>
      <c r="EM57" s="203"/>
      <c r="EN57" s="203"/>
      <c r="EO57" s="203"/>
      <c r="EP57" s="203"/>
      <c r="EQ57" s="203"/>
      <c r="ER57" s="203"/>
      <c r="ES57" s="203"/>
      <c r="ET57" s="203"/>
      <c r="EU57" s="203"/>
      <c r="EV57" s="203"/>
      <c r="EW57" s="203"/>
      <c r="EX57" s="203"/>
      <c r="EY57" s="203"/>
      <c r="EZ57" s="203"/>
      <c r="FA57" s="203"/>
      <c r="FB57" s="203"/>
      <c r="FC57" s="203"/>
      <c r="FD57" s="203"/>
      <c r="FE57" s="203"/>
      <c r="FF57" s="203"/>
      <c r="FG57" s="203"/>
      <c r="FH57" s="203"/>
      <c r="FI57" s="203"/>
      <c r="FJ57" s="203"/>
      <c r="FK57" s="203"/>
      <c r="FL57" s="203"/>
      <c r="FM57" s="203"/>
      <c r="FN57" s="203"/>
      <c r="FO57" s="203"/>
      <c r="FP57" s="203"/>
      <c r="FQ57" s="203"/>
      <c r="FR57" s="203"/>
      <c r="FS57" s="203"/>
      <c r="FT57" s="203"/>
      <c r="FU57" s="203"/>
      <c r="FV57" s="203"/>
      <c r="FW57" s="203"/>
      <c r="FX57" s="203"/>
      <c r="FY57" s="203"/>
      <c r="FZ57" s="203"/>
      <c r="GA57" s="203"/>
      <c r="GB57" s="203"/>
      <c r="GC57" s="203"/>
      <c r="GD57" s="203"/>
      <c r="GE57" s="203"/>
      <c r="GF57" s="203"/>
      <c r="GG57" s="203"/>
      <c r="GH57" s="203"/>
      <c r="GI57" s="203"/>
      <c r="GJ57" s="203"/>
      <c r="GK57" s="203"/>
      <c r="GL57" s="203"/>
      <c r="GM57" s="203"/>
      <c r="GN57" s="203"/>
      <c r="GO57" s="203"/>
      <c r="GP57" s="203"/>
      <c r="GQ57" s="203"/>
      <c r="GR57" s="203"/>
      <c r="GS57" s="203"/>
      <c r="GT57" s="203"/>
      <c r="GU57" s="203"/>
      <c r="GV57" s="203"/>
      <c r="GW57" s="203"/>
      <c r="GX57" s="203"/>
      <c r="GY57" s="203"/>
      <c r="GZ57" s="203"/>
      <c r="HA57" s="203"/>
      <c r="HB57" s="203"/>
      <c r="HC57" s="203"/>
      <c r="HD57" s="203"/>
      <c r="HE57" s="203"/>
      <c r="HF57" s="203"/>
      <c r="HG57" s="203"/>
      <c r="HH57" s="203"/>
      <c r="HI57" s="203"/>
      <c r="HJ57" s="203"/>
      <c r="HK57" s="203"/>
      <c r="HL57" s="203"/>
      <c r="HM57" s="203"/>
      <c r="HN57" s="203"/>
      <c r="HO57" s="203"/>
      <c r="HP57" s="203"/>
      <c r="HQ57" s="203"/>
      <c r="HR57" s="203"/>
      <c r="HS57" s="203"/>
      <c r="HT57" s="203"/>
      <c r="HU57" s="203"/>
      <c r="HV57" s="203"/>
      <c r="HW57" s="203"/>
      <c r="HX57" s="203"/>
      <c r="HY57" s="203"/>
      <c r="HZ57" s="203"/>
      <c r="IA57" s="203"/>
      <c r="IB57" s="203"/>
      <c r="IC57" s="203"/>
      <c r="ID57" s="203"/>
      <c r="IE57" s="203"/>
      <c r="IF57" s="203"/>
      <c r="IG57" s="203"/>
    </row>
    <row r="58" s="933" customFormat="true" ht="39.75" hidden="true" customHeight="true" outlineLevel="0" collapsed="false">
      <c r="A58" s="1146"/>
      <c r="B58" s="1147"/>
      <c r="C58" s="1147"/>
      <c r="D58" s="1137" t="n">
        <f aca="false">B28</f>
        <v>0</v>
      </c>
      <c r="E58" s="1137" t="n">
        <v>0</v>
      </c>
      <c r="F58" s="1137" t="n">
        <v>0</v>
      </c>
      <c r="G58" s="1137" t="n">
        <v>0</v>
      </c>
      <c r="H58" s="1137" t="n">
        <v>0</v>
      </c>
      <c r="I58" s="1137" t="n">
        <v>0</v>
      </c>
      <c r="J58" s="1137" t="n">
        <v>0</v>
      </c>
      <c r="K58" s="1137" t="n">
        <v>0</v>
      </c>
      <c r="L58" s="1137" t="n">
        <v>0</v>
      </c>
      <c r="M58" s="1137" t="n">
        <v>0</v>
      </c>
      <c r="N58" s="1137" t="n">
        <v>0</v>
      </c>
      <c r="O58" s="1137" t="n">
        <v>0</v>
      </c>
      <c r="P58" s="1137" t="n">
        <v>0</v>
      </c>
      <c r="Q58" s="1138" t="n">
        <f aca="false">($U$4*(SUM(E58:P58)))</f>
        <v>0</v>
      </c>
      <c r="R58" s="1137" t="n">
        <v>0</v>
      </c>
      <c r="S58" s="1137" t="n">
        <v>0</v>
      </c>
      <c r="T58" s="1137" t="n">
        <v>0</v>
      </c>
      <c r="U58" s="1137" t="n">
        <v>0</v>
      </c>
      <c r="V58" s="1137" t="n">
        <v>0</v>
      </c>
      <c r="W58" s="1137" t="n">
        <v>0</v>
      </c>
      <c r="X58" s="1137" t="n">
        <v>0</v>
      </c>
      <c r="Y58" s="1137" t="n">
        <v>0</v>
      </c>
      <c r="Z58" s="1137" t="n">
        <v>0</v>
      </c>
      <c r="AA58" s="1137" t="n">
        <v>0</v>
      </c>
      <c r="AB58" s="1137" t="n">
        <v>0</v>
      </c>
      <c r="AC58" s="1146"/>
      <c r="AD58" s="1146"/>
      <c r="AE58" s="1146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3"/>
      <c r="BJ58" s="203"/>
      <c r="BK58" s="203"/>
      <c r="BL58" s="203"/>
      <c r="BM58" s="203"/>
      <c r="BN58" s="203"/>
      <c r="BO58" s="203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  <c r="CC58" s="203"/>
      <c r="CD58" s="203"/>
      <c r="CE58" s="203"/>
      <c r="CF58" s="203"/>
      <c r="CG58" s="203"/>
      <c r="CH58" s="203"/>
      <c r="CI58" s="203"/>
      <c r="CJ58" s="203"/>
      <c r="CK58" s="203"/>
      <c r="CL58" s="203"/>
      <c r="CM58" s="203"/>
      <c r="CN58" s="203"/>
      <c r="CO58" s="203"/>
      <c r="CP58" s="203"/>
      <c r="CQ58" s="203"/>
      <c r="CR58" s="203"/>
      <c r="CS58" s="203"/>
      <c r="CT58" s="203"/>
      <c r="CU58" s="203"/>
      <c r="CV58" s="203"/>
      <c r="CW58" s="203"/>
      <c r="CX58" s="203"/>
      <c r="CY58" s="203"/>
      <c r="CZ58" s="203"/>
      <c r="DA58" s="203"/>
      <c r="DB58" s="203"/>
      <c r="DC58" s="203"/>
      <c r="DD58" s="203"/>
      <c r="DE58" s="203"/>
      <c r="DF58" s="203"/>
      <c r="DG58" s="203"/>
      <c r="DH58" s="203"/>
      <c r="DI58" s="203"/>
      <c r="DJ58" s="203"/>
      <c r="DK58" s="203"/>
      <c r="DL58" s="203"/>
      <c r="DM58" s="203"/>
      <c r="DN58" s="203"/>
      <c r="DO58" s="203"/>
      <c r="DP58" s="203"/>
      <c r="DQ58" s="203"/>
      <c r="DR58" s="203"/>
      <c r="DS58" s="203"/>
      <c r="DT58" s="203"/>
      <c r="DU58" s="203"/>
      <c r="DV58" s="203"/>
      <c r="DW58" s="203"/>
      <c r="DX58" s="203"/>
      <c r="DY58" s="203"/>
      <c r="DZ58" s="203"/>
      <c r="EA58" s="203"/>
      <c r="EB58" s="203"/>
      <c r="EC58" s="203"/>
      <c r="ED58" s="203"/>
      <c r="EE58" s="203"/>
      <c r="EF58" s="203"/>
      <c r="EG58" s="203"/>
      <c r="EH58" s="203"/>
      <c r="EI58" s="203"/>
      <c r="EJ58" s="203"/>
      <c r="EK58" s="203"/>
      <c r="EL58" s="203"/>
      <c r="EM58" s="203"/>
      <c r="EN58" s="203"/>
      <c r="EO58" s="203"/>
      <c r="EP58" s="203"/>
      <c r="EQ58" s="203"/>
      <c r="ER58" s="203"/>
      <c r="ES58" s="203"/>
      <c r="ET58" s="203"/>
      <c r="EU58" s="203"/>
      <c r="EV58" s="203"/>
      <c r="EW58" s="203"/>
      <c r="EX58" s="203"/>
      <c r="EY58" s="203"/>
      <c r="EZ58" s="203"/>
      <c r="FA58" s="203"/>
      <c r="FB58" s="203"/>
      <c r="FC58" s="203"/>
      <c r="FD58" s="203"/>
      <c r="FE58" s="203"/>
      <c r="FF58" s="203"/>
      <c r="FG58" s="203"/>
      <c r="FH58" s="203"/>
      <c r="FI58" s="203"/>
      <c r="FJ58" s="203"/>
      <c r="FK58" s="203"/>
      <c r="FL58" s="203"/>
      <c r="FM58" s="203"/>
      <c r="FN58" s="203"/>
      <c r="FO58" s="203"/>
      <c r="FP58" s="203"/>
      <c r="FQ58" s="203"/>
      <c r="FR58" s="203"/>
      <c r="FS58" s="203"/>
      <c r="FT58" s="203"/>
      <c r="FU58" s="203"/>
      <c r="FV58" s="203"/>
      <c r="FW58" s="203"/>
      <c r="FX58" s="203"/>
      <c r="FY58" s="203"/>
      <c r="FZ58" s="203"/>
      <c r="GA58" s="203"/>
      <c r="GB58" s="203"/>
      <c r="GC58" s="203"/>
      <c r="GD58" s="203"/>
      <c r="GE58" s="203"/>
      <c r="GF58" s="203"/>
      <c r="GG58" s="203"/>
      <c r="GH58" s="203"/>
      <c r="GI58" s="203"/>
      <c r="GJ58" s="203"/>
      <c r="GK58" s="203"/>
      <c r="GL58" s="203"/>
      <c r="GM58" s="203"/>
      <c r="GN58" s="203"/>
      <c r="GO58" s="203"/>
      <c r="GP58" s="203"/>
      <c r="GQ58" s="203"/>
      <c r="GR58" s="203"/>
      <c r="GS58" s="203"/>
      <c r="GT58" s="203"/>
      <c r="GU58" s="203"/>
      <c r="GV58" s="203"/>
      <c r="GW58" s="203"/>
      <c r="GX58" s="203"/>
      <c r="GY58" s="203"/>
      <c r="GZ58" s="203"/>
      <c r="HA58" s="203"/>
      <c r="HB58" s="203"/>
      <c r="HC58" s="203"/>
      <c r="HD58" s="203"/>
      <c r="HE58" s="203"/>
      <c r="HF58" s="203"/>
      <c r="HG58" s="203"/>
      <c r="HH58" s="203"/>
      <c r="HI58" s="203"/>
      <c r="HJ58" s="203"/>
      <c r="HK58" s="203"/>
      <c r="HL58" s="203"/>
      <c r="HM58" s="203"/>
      <c r="HN58" s="203"/>
      <c r="HO58" s="203"/>
      <c r="HP58" s="203"/>
      <c r="HQ58" s="203"/>
      <c r="HR58" s="203"/>
      <c r="HS58" s="203"/>
      <c r="HT58" s="203"/>
      <c r="HU58" s="203"/>
      <c r="HV58" s="203"/>
      <c r="HW58" s="203"/>
      <c r="HX58" s="203"/>
      <c r="HY58" s="203"/>
      <c r="HZ58" s="203"/>
      <c r="IA58" s="203"/>
      <c r="IB58" s="203"/>
      <c r="IC58" s="203"/>
      <c r="ID58" s="203"/>
      <c r="IE58" s="203"/>
      <c r="IF58" s="203"/>
      <c r="IG58" s="203"/>
    </row>
    <row r="59" s="933" customFormat="true" ht="39.75" hidden="true" customHeight="true" outlineLevel="0" collapsed="false">
      <c r="A59" s="1146"/>
      <c r="B59" s="1147"/>
      <c r="C59" s="1147"/>
      <c r="D59" s="1142" t="n">
        <f aca="false">B29</f>
        <v>0</v>
      </c>
      <c r="E59" s="1142" t="n">
        <v>0</v>
      </c>
      <c r="F59" s="1142" t="n">
        <v>0</v>
      </c>
      <c r="G59" s="1142" t="n">
        <v>0</v>
      </c>
      <c r="H59" s="1142" t="n">
        <v>0</v>
      </c>
      <c r="I59" s="1142" t="n">
        <v>0</v>
      </c>
      <c r="J59" s="1142" t="n">
        <v>0</v>
      </c>
      <c r="K59" s="1142" t="n">
        <v>0</v>
      </c>
      <c r="L59" s="1142" t="n">
        <v>0</v>
      </c>
      <c r="M59" s="1142" t="n">
        <v>0</v>
      </c>
      <c r="N59" s="1142" t="n">
        <v>0</v>
      </c>
      <c r="O59" s="1142" t="n">
        <v>0</v>
      </c>
      <c r="P59" s="1142" t="n">
        <v>0</v>
      </c>
      <c r="Q59" s="1143" t="n">
        <f aca="false">($U$4*(SUM(E59:P59)))</f>
        <v>0</v>
      </c>
      <c r="R59" s="1142" t="n">
        <v>0</v>
      </c>
      <c r="S59" s="1142" t="n">
        <v>0</v>
      </c>
      <c r="T59" s="1142" t="n">
        <v>0</v>
      </c>
      <c r="U59" s="1142" t="n">
        <v>0</v>
      </c>
      <c r="V59" s="1142" t="n">
        <v>0</v>
      </c>
      <c r="W59" s="1142" t="n">
        <v>0</v>
      </c>
      <c r="X59" s="1142" t="n">
        <v>0</v>
      </c>
      <c r="Y59" s="1142" t="n">
        <v>0</v>
      </c>
      <c r="Z59" s="1142" t="n">
        <v>0</v>
      </c>
      <c r="AA59" s="1142" t="n">
        <v>0</v>
      </c>
      <c r="AB59" s="1142" t="n">
        <v>0</v>
      </c>
      <c r="AC59" s="1146"/>
      <c r="AD59" s="1146"/>
      <c r="AE59" s="1146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3"/>
      <c r="BJ59" s="203"/>
      <c r="BK59" s="203"/>
      <c r="BL59" s="203"/>
      <c r="BM59" s="203"/>
      <c r="BN59" s="203"/>
      <c r="BO59" s="203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  <c r="CC59" s="203"/>
      <c r="CD59" s="203"/>
      <c r="CE59" s="203"/>
      <c r="CF59" s="203"/>
      <c r="CG59" s="203"/>
      <c r="CH59" s="203"/>
      <c r="CI59" s="203"/>
      <c r="CJ59" s="203"/>
      <c r="CK59" s="203"/>
      <c r="CL59" s="203"/>
      <c r="CM59" s="203"/>
      <c r="CN59" s="203"/>
      <c r="CO59" s="203"/>
      <c r="CP59" s="203"/>
      <c r="CQ59" s="203"/>
      <c r="CR59" s="203"/>
      <c r="CS59" s="203"/>
      <c r="CT59" s="203"/>
      <c r="CU59" s="203"/>
      <c r="CV59" s="203"/>
      <c r="CW59" s="203"/>
      <c r="CX59" s="203"/>
      <c r="CY59" s="203"/>
      <c r="CZ59" s="203"/>
      <c r="DA59" s="203"/>
      <c r="DB59" s="203"/>
      <c r="DC59" s="203"/>
      <c r="DD59" s="203"/>
      <c r="DE59" s="203"/>
      <c r="DF59" s="203"/>
      <c r="DG59" s="203"/>
      <c r="DH59" s="203"/>
      <c r="DI59" s="203"/>
      <c r="DJ59" s="203"/>
      <c r="DK59" s="203"/>
      <c r="DL59" s="203"/>
      <c r="DM59" s="203"/>
      <c r="DN59" s="203"/>
      <c r="DO59" s="203"/>
      <c r="DP59" s="203"/>
      <c r="DQ59" s="203"/>
      <c r="DR59" s="203"/>
      <c r="DS59" s="203"/>
      <c r="DT59" s="203"/>
      <c r="DU59" s="203"/>
      <c r="DV59" s="203"/>
      <c r="DW59" s="203"/>
      <c r="DX59" s="203"/>
      <c r="DY59" s="203"/>
      <c r="DZ59" s="203"/>
      <c r="EA59" s="203"/>
      <c r="EB59" s="203"/>
      <c r="EC59" s="203"/>
      <c r="ED59" s="203"/>
      <c r="EE59" s="203"/>
      <c r="EF59" s="203"/>
      <c r="EG59" s="203"/>
      <c r="EH59" s="203"/>
      <c r="EI59" s="203"/>
      <c r="EJ59" s="203"/>
      <c r="EK59" s="203"/>
      <c r="EL59" s="203"/>
      <c r="EM59" s="203"/>
      <c r="EN59" s="203"/>
      <c r="EO59" s="203"/>
      <c r="EP59" s="203"/>
      <c r="EQ59" s="203"/>
      <c r="ER59" s="203"/>
      <c r="ES59" s="203"/>
      <c r="ET59" s="203"/>
      <c r="EU59" s="203"/>
      <c r="EV59" s="203"/>
      <c r="EW59" s="203"/>
      <c r="EX59" s="203"/>
      <c r="EY59" s="203"/>
      <c r="EZ59" s="203"/>
      <c r="FA59" s="203"/>
      <c r="FB59" s="203"/>
      <c r="FC59" s="203"/>
      <c r="FD59" s="203"/>
      <c r="FE59" s="203"/>
      <c r="FF59" s="203"/>
      <c r="FG59" s="203"/>
      <c r="FH59" s="203"/>
      <c r="FI59" s="203"/>
      <c r="FJ59" s="203"/>
      <c r="FK59" s="203"/>
      <c r="FL59" s="203"/>
      <c r="FM59" s="203"/>
      <c r="FN59" s="203"/>
      <c r="FO59" s="203"/>
      <c r="FP59" s="203"/>
      <c r="FQ59" s="203"/>
      <c r="FR59" s="203"/>
      <c r="FS59" s="203"/>
      <c r="FT59" s="203"/>
      <c r="FU59" s="203"/>
      <c r="FV59" s="203"/>
      <c r="FW59" s="203"/>
      <c r="FX59" s="203"/>
      <c r="FY59" s="203"/>
      <c r="FZ59" s="203"/>
      <c r="GA59" s="203"/>
      <c r="GB59" s="203"/>
      <c r="GC59" s="203"/>
      <c r="GD59" s="203"/>
      <c r="GE59" s="203"/>
      <c r="GF59" s="203"/>
      <c r="GG59" s="203"/>
      <c r="GH59" s="203"/>
      <c r="GI59" s="203"/>
      <c r="GJ59" s="203"/>
      <c r="GK59" s="203"/>
      <c r="GL59" s="203"/>
      <c r="GM59" s="203"/>
      <c r="GN59" s="203"/>
      <c r="GO59" s="203"/>
      <c r="GP59" s="203"/>
      <c r="GQ59" s="203"/>
      <c r="GR59" s="203"/>
      <c r="GS59" s="203"/>
      <c r="GT59" s="203"/>
      <c r="GU59" s="203"/>
      <c r="GV59" s="203"/>
      <c r="GW59" s="203"/>
      <c r="GX59" s="203"/>
      <c r="GY59" s="203"/>
      <c r="GZ59" s="203"/>
      <c r="HA59" s="203"/>
      <c r="HB59" s="203"/>
      <c r="HC59" s="203"/>
      <c r="HD59" s="203"/>
      <c r="HE59" s="203"/>
      <c r="HF59" s="203"/>
      <c r="HG59" s="203"/>
      <c r="HH59" s="203"/>
      <c r="HI59" s="203"/>
      <c r="HJ59" s="203"/>
      <c r="HK59" s="203"/>
      <c r="HL59" s="203"/>
      <c r="HM59" s="203"/>
      <c r="HN59" s="203"/>
      <c r="HO59" s="203"/>
      <c r="HP59" s="203"/>
      <c r="HQ59" s="203"/>
      <c r="HR59" s="203"/>
      <c r="HS59" s="203"/>
      <c r="HT59" s="203"/>
      <c r="HU59" s="203"/>
      <c r="HV59" s="203"/>
      <c r="HW59" s="203"/>
      <c r="HX59" s="203"/>
      <c r="HY59" s="203"/>
      <c r="HZ59" s="203"/>
      <c r="IA59" s="203"/>
      <c r="IB59" s="203"/>
      <c r="IC59" s="203"/>
      <c r="ID59" s="203"/>
      <c r="IE59" s="203"/>
      <c r="IF59" s="203"/>
      <c r="IG59" s="203"/>
    </row>
    <row r="60" s="933" customFormat="true" ht="39.75" hidden="true" customHeight="true" outlineLevel="0" collapsed="false">
      <c r="A60" s="1146"/>
      <c r="B60" s="1147"/>
      <c r="C60" s="1147"/>
      <c r="D60" s="1137" t="n">
        <f aca="false">B30</f>
        <v>0</v>
      </c>
      <c r="E60" s="1137" t="n">
        <v>0</v>
      </c>
      <c r="F60" s="1137" t="n">
        <v>0</v>
      </c>
      <c r="G60" s="1137" t="n">
        <v>0</v>
      </c>
      <c r="H60" s="1137" t="n">
        <v>0</v>
      </c>
      <c r="I60" s="1137" t="n">
        <v>0</v>
      </c>
      <c r="J60" s="1137" t="n">
        <v>0</v>
      </c>
      <c r="K60" s="1137" t="n">
        <v>0</v>
      </c>
      <c r="L60" s="1137" t="n">
        <v>0</v>
      </c>
      <c r="M60" s="1137" t="n">
        <v>0</v>
      </c>
      <c r="N60" s="1137" t="n">
        <v>0</v>
      </c>
      <c r="O60" s="1137" t="n">
        <v>0</v>
      </c>
      <c r="P60" s="1137" t="n">
        <v>0</v>
      </c>
      <c r="Q60" s="1138" t="n">
        <f aca="false">($U$4*(SUM(E60:P60)))</f>
        <v>0</v>
      </c>
      <c r="R60" s="1137" t="n">
        <v>0</v>
      </c>
      <c r="S60" s="1137" t="n">
        <v>0</v>
      </c>
      <c r="T60" s="1137" t="n">
        <v>0</v>
      </c>
      <c r="U60" s="1137" t="n">
        <v>0</v>
      </c>
      <c r="V60" s="1137" t="n">
        <v>0</v>
      </c>
      <c r="W60" s="1137" t="n">
        <v>0</v>
      </c>
      <c r="X60" s="1137" t="n">
        <v>0</v>
      </c>
      <c r="Y60" s="1137" t="n">
        <v>0</v>
      </c>
      <c r="Z60" s="1137" t="n">
        <v>0</v>
      </c>
      <c r="AA60" s="1137" t="n">
        <v>0</v>
      </c>
      <c r="AB60" s="1137" t="n">
        <v>0</v>
      </c>
      <c r="AC60" s="1146"/>
      <c r="AD60" s="1146"/>
      <c r="AE60" s="1146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3"/>
      <c r="BJ60" s="203"/>
      <c r="BK60" s="203"/>
      <c r="BL60" s="203"/>
      <c r="BM60" s="203"/>
      <c r="BN60" s="203"/>
      <c r="BO60" s="203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  <c r="CC60" s="203"/>
      <c r="CD60" s="203"/>
      <c r="CE60" s="203"/>
      <c r="CF60" s="203"/>
      <c r="CG60" s="203"/>
      <c r="CH60" s="203"/>
      <c r="CI60" s="203"/>
      <c r="CJ60" s="203"/>
      <c r="CK60" s="203"/>
      <c r="CL60" s="203"/>
      <c r="CM60" s="203"/>
      <c r="CN60" s="203"/>
      <c r="CO60" s="203"/>
      <c r="CP60" s="203"/>
      <c r="CQ60" s="203"/>
      <c r="CR60" s="203"/>
      <c r="CS60" s="203"/>
      <c r="CT60" s="203"/>
      <c r="CU60" s="203"/>
      <c r="CV60" s="203"/>
      <c r="CW60" s="203"/>
      <c r="CX60" s="203"/>
      <c r="CY60" s="203"/>
      <c r="CZ60" s="203"/>
      <c r="DA60" s="203"/>
      <c r="DB60" s="203"/>
      <c r="DC60" s="203"/>
      <c r="DD60" s="203"/>
      <c r="DE60" s="203"/>
      <c r="DF60" s="203"/>
      <c r="DG60" s="203"/>
      <c r="DH60" s="203"/>
      <c r="DI60" s="203"/>
      <c r="DJ60" s="203"/>
      <c r="DK60" s="203"/>
      <c r="DL60" s="203"/>
      <c r="DM60" s="203"/>
      <c r="DN60" s="203"/>
      <c r="DO60" s="203"/>
      <c r="DP60" s="203"/>
      <c r="DQ60" s="203"/>
      <c r="DR60" s="203"/>
      <c r="DS60" s="203"/>
      <c r="DT60" s="203"/>
      <c r="DU60" s="203"/>
      <c r="DV60" s="203"/>
      <c r="DW60" s="203"/>
      <c r="DX60" s="203"/>
      <c r="DY60" s="203"/>
      <c r="DZ60" s="203"/>
      <c r="EA60" s="203"/>
      <c r="EB60" s="203"/>
      <c r="EC60" s="203"/>
      <c r="ED60" s="203"/>
      <c r="EE60" s="203"/>
      <c r="EF60" s="203"/>
      <c r="EG60" s="203"/>
      <c r="EH60" s="203"/>
      <c r="EI60" s="203"/>
      <c r="EJ60" s="203"/>
      <c r="EK60" s="203"/>
      <c r="EL60" s="203"/>
      <c r="EM60" s="203"/>
      <c r="EN60" s="203"/>
      <c r="EO60" s="203"/>
      <c r="EP60" s="203"/>
      <c r="EQ60" s="203"/>
      <c r="ER60" s="203"/>
      <c r="ES60" s="203"/>
      <c r="ET60" s="203"/>
      <c r="EU60" s="203"/>
      <c r="EV60" s="203"/>
      <c r="EW60" s="203"/>
      <c r="EX60" s="203"/>
      <c r="EY60" s="203"/>
      <c r="EZ60" s="203"/>
      <c r="FA60" s="203"/>
      <c r="FB60" s="203"/>
      <c r="FC60" s="203"/>
      <c r="FD60" s="203"/>
      <c r="FE60" s="203"/>
      <c r="FF60" s="203"/>
      <c r="FG60" s="203"/>
      <c r="FH60" s="203"/>
      <c r="FI60" s="203"/>
      <c r="FJ60" s="203"/>
      <c r="FK60" s="203"/>
      <c r="FL60" s="203"/>
      <c r="FM60" s="203"/>
      <c r="FN60" s="203"/>
      <c r="FO60" s="203"/>
      <c r="FP60" s="203"/>
      <c r="FQ60" s="203"/>
      <c r="FR60" s="203"/>
      <c r="FS60" s="203"/>
      <c r="FT60" s="203"/>
      <c r="FU60" s="203"/>
      <c r="FV60" s="203"/>
      <c r="FW60" s="203"/>
      <c r="FX60" s="203"/>
      <c r="FY60" s="203"/>
      <c r="FZ60" s="203"/>
      <c r="GA60" s="203"/>
      <c r="GB60" s="203"/>
      <c r="GC60" s="203"/>
      <c r="GD60" s="203"/>
      <c r="GE60" s="203"/>
      <c r="GF60" s="203"/>
      <c r="GG60" s="203"/>
      <c r="GH60" s="203"/>
      <c r="GI60" s="203"/>
      <c r="GJ60" s="203"/>
      <c r="GK60" s="203"/>
      <c r="GL60" s="203"/>
      <c r="GM60" s="203"/>
      <c r="GN60" s="203"/>
      <c r="GO60" s="203"/>
      <c r="GP60" s="203"/>
      <c r="GQ60" s="203"/>
      <c r="GR60" s="203"/>
      <c r="GS60" s="203"/>
      <c r="GT60" s="203"/>
      <c r="GU60" s="203"/>
      <c r="GV60" s="203"/>
      <c r="GW60" s="203"/>
      <c r="GX60" s="203"/>
      <c r="GY60" s="203"/>
      <c r="GZ60" s="203"/>
      <c r="HA60" s="203"/>
      <c r="HB60" s="203"/>
      <c r="HC60" s="203"/>
      <c r="HD60" s="203"/>
      <c r="HE60" s="203"/>
      <c r="HF60" s="203"/>
      <c r="HG60" s="203"/>
      <c r="HH60" s="203"/>
      <c r="HI60" s="203"/>
      <c r="HJ60" s="203"/>
      <c r="HK60" s="203"/>
      <c r="HL60" s="203"/>
      <c r="HM60" s="203"/>
      <c r="HN60" s="203"/>
      <c r="HO60" s="203"/>
      <c r="HP60" s="203"/>
      <c r="HQ60" s="203"/>
      <c r="HR60" s="203"/>
      <c r="HS60" s="203"/>
      <c r="HT60" s="203"/>
      <c r="HU60" s="203"/>
      <c r="HV60" s="203"/>
      <c r="HW60" s="203"/>
      <c r="HX60" s="203"/>
      <c r="HY60" s="203"/>
      <c r="HZ60" s="203"/>
      <c r="IA60" s="203"/>
      <c r="IB60" s="203"/>
      <c r="IC60" s="203"/>
      <c r="ID60" s="203"/>
      <c r="IE60" s="203"/>
      <c r="IF60" s="203"/>
      <c r="IG60" s="203"/>
    </row>
    <row r="61" s="933" customFormat="true" ht="39.75" hidden="true" customHeight="true" outlineLevel="0" collapsed="false">
      <c r="A61" s="1146"/>
      <c r="B61" s="1147"/>
      <c r="C61" s="1147"/>
      <c r="D61" s="1142" t="n">
        <f aca="false">B31</f>
        <v>0</v>
      </c>
      <c r="E61" s="1142" t="n">
        <v>0</v>
      </c>
      <c r="F61" s="1142" t="n">
        <v>0</v>
      </c>
      <c r="G61" s="1142" t="n">
        <v>0</v>
      </c>
      <c r="H61" s="1142" t="n">
        <v>0</v>
      </c>
      <c r="I61" s="1142" t="n">
        <v>0</v>
      </c>
      <c r="J61" s="1142" t="n">
        <v>0</v>
      </c>
      <c r="K61" s="1142" t="n">
        <v>0</v>
      </c>
      <c r="L61" s="1142" t="n">
        <v>0</v>
      </c>
      <c r="M61" s="1142" t="n">
        <v>0</v>
      </c>
      <c r="N61" s="1142" t="n">
        <v>0</v>
      </c>
      <c r="O61" s="1142" t="n">
        <v>0</v>
      </c>
      <c r="P61" s="1142" t="n">
        <v>0</v>
      </c>
      <c r="Q61" s="1143" t="n">
        <f aca="false">($U$4*(SUM(E61:P61)))</f>
        <v>0</v>
      </c>
      <c r="R61" s="1142" t="n">
        <v>0</v>
      </c>
      <c r="S61" s="1142" t="n">
        <v>0</v>
      </c>
      <c r="T61" s="1142" t="n">
        <v>0</v>
      </c>
      <c r="U61" s="1142" t="n">
        <v>0</v>
      </c>
      <c r="V61" s="1142" t="n">
        <v>0</v>
      </c>
      <c r="W61" s="1142" t="n">
        <v>0</v>
      </c>
      <c r="X61" s="1142" t="n">
        <v>0</v>
      </c>
      <c r="Y61" s="1142" t="n">
        <v>0</v>
      </c>
      <c r="Z61" s="1142" t="n">
        <v>0</v>
      </c>
      <c r="AA61" s="1142" t="n">
        <v>0</v>
      </c>
      <c r="AB61" s="1142" t="n">
        <v>0</v>
      </c>
      <c r="AC61" s="1146"/>
      <c r="AD61" s="1146"/>
      <c r="AE61" s="1146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3"/>
      <c r="BJ61" s="203"/>
      <c r="BK61" s="203"/>
      <c r="BL61" s="203"/>
      <c r="BM61" s="203"/>
      <c r="BN61" s="203"/>
      <c r="BO61" s="203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  <c r="CC61" s="203"/>
      <c r="CD61" s="203"/>
      <c r="CE61" s="203"/>
      <c r="CF61" s="203"/>
      <c r="CG61" s="203"/>
      <c r="CH61" s="203"/>
      <c r="CI61" s="203"/>
      <c r="CJ61" s="203"/>
      <c r="CK61" s="203"/>
      <c r="CL61" s="203"/>
      <c r="CM61" s="203"/>
      <c r="CN61" s="203"/>
      <c r="CO61" s="203"/>
      <c r="CP61" s="203"/>
      <c r="CQ61" s="203"/>
      <c r="CR61" s="203"/>
      <c r="CS61" s="203"/>
      <c r="CT61" s="203"/>
      <c r="CU61" s="203"/>
      <c r="CV61" s="203"/>
      <c r="CW61" s="203"/>
      <c r="CX61" s="203"/>
      <c r="CY61" s="203"/>
      <c r="CZ61" s="203"/>
      <c r="DA61" s="203"/>
      <c r="DB61" s="203"/>
      <c r="DC61" s="203"/>
      <c r="DD61" s="203"/>
      <c r="DE61" s="203"/>
      <c r="DF61" s="203"/>
      <c r="DG61" s="203"/>
      <c r="DH61" s="203"/>
      <c r="DI61" s="203"/>
      <c r="DJ61" s="203"/>
      <c r="DK61" s="203"/>
      <c r="DL61" s="203"/>
      <c r="DM61" s="203"/>
      <c r="DN61" s="203"/>
      <c r="DO61" s="203"/>
      <c r="DP61" s="203"/>
      <c r="DQ61" s="203"/>
      <c r="DR61" s="203"/>
      <c r="DS61" s="203"/>
      <c r="DT61" s="203"/>
      <c r="DU61" s="203"/>
      <c r="DV61" s="203"/>
      <c r="DW61" s="203"/>
      <c r="DX61" s="203"/>
      <c r="DY61" s="203"/>
      <c r="DZ61" s="203"/>
      <c r="EA61" s="203"/>
      <c r="EB61" s="203"/>
      <c r="EC61" s="203"/>
      <c r="ED61" s="203"/>
      <c r="EE61" s="203"/>
      <c r="EF61" s="203"/>
      <c r="EG61" s="203"/>
      <c r="EH61" s="203"/>
      <c r="EI61" s="203"/>
      <c r="EJ61" s="203"/>
      <c r="EK61" s="203"/>
      <c r="EL61" s="203"/>
      <c r="EM61" s="203"/>
      <c r="EN61" s="203"/>
      <c r="EO61" s="203"/>
      <c r="EP61" s="203"/>
      <c r="EQ61" s="203"/>
      <c r="ER61" s="203"/>
      <c r="ES61" s="203"/>
      <c r="ET61" s="203"/>
      <c r="EU61" s="203"/>
      <c r="EV61" s="203"/>
      <c r="EW61" s="203"/>
      <c r="EX61" s="203"/>
      <c r="EY61" s="203"/>
      <c r="EZ61" s="203"/>
      <c r="FA61" s="203"/>
      <c r="FB61" s="203"/>
      <c r="FC61" s="203"/>
      <c r="FD61" s="203"/>
      <c r="FE61" s="203"/>
      <c r="FF61" s="203"/>
      <c r="FG61" s="203"/>
      <c r="FH61" s="203"/>
      <c r="FI61" s="203"/>
      <c r="FJ61" s="203"/>
      <c r="FK61" s="203"/>
      <c r="FL61" s="203"/>
      <c r="FM61" s="203"/>
      <c r="FN61" s="203"/>
      <c r="FO61" s="203"/>
      <c r="FP61" s="203"/>
      <c r="FQ61" s="203"/>
      <c r="FR61" s="203"/>
      <c r="FS61" s="203"/>
      <c r="FT61" s="203"/>
      <c r="FU61" s="203"/>
      <c r="FV61" s="203"/>
      <c r="FW61" s="203"/>
      <c r="FX61" s="203"/>
      <c r="FY61" s="203"/>
      <c r="FZ61" s="203"/>
      <c r="GA61" s="203"/>
      <c r="GB61" s="203"/>
      <c r="GC61" s="203"/>
      <c r="GD61" s="203"/>
      <c r="GE61" s="203"/>
      <c r="GF61" s="203"/>
      <c r="GG61" s="203"/>
      <c r="GH61" s="203"/>
      <c r="GI61" s="203"/>
      <c r="GJ61" s="203"/>
      <c r="GK61" s="203"/>
      <c r="GL61" s="203"/>
      <c r="GM61" s="203"/>
      <c r="GN61" s="203"/>
      <c r="GO61" s="203"/>
      <c r="GP61" s="203"/>
      <c r="GQ61" s="203"/>
      <c r="GR61" s="203"/>
      <c r="GS61" s="203"/>
      <c r="GT61" s="203"/>
      <c r="GU61" s="203"/>
      <c r="GV61" s="203"/>
      <c r="GW61" s="203"/>
      <c r="GX61" s="203"/>
      <c r="GY61" s="203"/>
      <c r="GZ61" s="203"/>
      <c r="HA61" s="203"/>
      <c r="HB61" s="203"/>
      <c r="HC61" s="203"/>
      <c r="HD61" s="203"/>
      <c r="HE61" s="203"/>
      <c r="HF61" s="203"/>
      <c r="HG61" s="203"/>
      <c r="HH61" s="203"/>
      <c r="HI61" s="203"/>
      <c r="HJ61" s="203"/>
      <c r="HK61" s="203"/>
      <c r="HL61" s="203"/>
      <c r="HM61" s="203"/>
      <c r="HN61" s="203"/>
      <c r="HO61" s="203"/>
      <c r="HP61" s="203"/>
      <c r="HQ61" s="203"/>
      <c r="HR61" s="203"/>
      <c r="HS61" s="203"/>
      <c r="HT61" s="203"/>
      <c r="HU61" s="203"/>
      <c r="HV61" s="203"/>
      <c r="HW61" s="203"/>
      <c r="HX61" s="203"/>
      <c r="HY61" s="203"/>
      <c r="HZ61" s="203"/>
      <c r="IA61" s="203"/>
      <c r="IB61" s="203"/>
      <c r="IC61" s="203"/>
      <c r="ID61" s="203"/>
      <c r="IE61" s="203"/>
      <c r="IF61" s="203"/>
      <c r="IG61" s="203"/>
    </row>
    <row r="62" s="933" customFormat="true" ht="39.75" hidden="true" customHeight="true" outlineLevel="0" collapsed="false">
      <c r="A62" s="1146"/>
      <c r="B62" s="1147"/>
      <c r="C62" s="1147"/>
      <c r="D62" s="1137" t="n">
        <f aca="false">B32</f>
        <v>0</v>
      </c>
      <c r="E62" s="1137" t="n">
        <v>0</v>
      </c>
      <c r="F62" s="1137" t="n">
        <v>0</v>
      </c>
      <c r="G62" s="1137" t="n">
        <v>0</v>
      </c>
      <c r="H62" s="1137" t="n">
        <v>0</v>
      </c>
      <c r="I62" s="1137" t="n">
        <v>0</v>
      </c>
      <c r="J62" s="1137" t="n">
        <v>0</v>
      </c>
      <c r="K62" s="1137" t="n">
        <v>0</v>
      </c>
      <c r="L62" s="1137" t="n">
        <v>0</v>
      </c>
      <c r="M62" s="1137" t="n">
        <v>0</v>
      </c>
      <c r="N62" s="1137" t="n">
        <v>0</v>
      </c>
      <c r="O62" s="1137" t="n">
        <v>0</v>
      </c>
      <c r="P62" s="1137" t="n">
        <v>0</v>
      </c>
      <c r="Q62" s="1138" t="n">
        <f aca="false">($U$4*(SUM(E62:P62)))</f>
        <v>0</v>
      </c>
      <c r="R62" s="1137" t="n">
        <v>0</v>
      </c>
      <c r="S62" s="1137" t="n">
        <v>0</v>
      </c>
      <c r="T62" s="1137" t="n">
        <v>0</v>
      </c>
      <c r="U62" s="1137" t="n">
        <v>0</v>
      </c>
      <c r="V62" s="1137" t="n">
        <v>0</v>
      </c>
      <c r="W62" s="1137" t="n">
        <v>0</v>
      </c>
      <c r="X62" s="1137" t="n">
        <v>0</v>
      </c>
      <c r="Y62" s="1137" t="n">
        <v>0</v>
      </c>
      <c r="Z62" s="1137" t="n">
        <v>0</v>
      </c>
      <c r="AA62" s="1137" t="n">
        <v>0</v>
      </c>
      <c r="AB62" s="1137" t="n">
        <v>0</v>
      </c>
      <c r="AC62" s="1146"/>
      <c r="AD62" s="1146"/>
      <c r="AE62" s="1146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3"/>
      <c r="BJ62" s="203"/>
      <c r="BK62" s="203"/>
      <c r="BL62" s="203"/>
      <c r="BM62" s="203"/>
      <c r="BN62" s="203"/>
      <c r="BO62" s="203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  <c r="CC62" s="203"/>
      <c r="CD62" s="203"/>
      <c r="CE62" s="203"/>
      <c r="CF62" s="203"/>
      <c r="CG62" s="203"/>
      <c r="CH62" s="203"/>
      <c r="CI62" s="203"/>
      <c r="CJ62" s="203"/>
      <c r="CK62" s="203"/>
      <c r="CL62" s="203"/>
      <c r="CM62" s="203"/>
      <c r="CN62" s="203"/>
      <c r="CO62" s="203"/>
      <c r="CP62" s="203"/>
      <c r="CQ62" s="203"/>
      <c r="CR62" s="203"/>
      <c r="CS62" s="203"/>
      <c r="CT62" s="203"/>
      <c r="CU62" s="203"/>
      <c r="CV62" s="203"/>
      <c r="CW62" s="203"/>
      <c r="CX62" s="203"/>
      <c r="CY62" s="203"/>
      <c r="CZ62" s="203"/>
      <c r="DA62" s="203"/>
      <c r="DB62" s="203"/>
      <c r="DC62" s="203"/>
      <c r="DD62" s="203"/>
      <c r="DE62" s="203"/>
      <c r="DF62" s="203"/>
      <c r="DG62" s="203"/>
      <c r="DH62" s="203"/>
      <c r="DI62" s="203"/>
      <c r="DJ62" s="203"/>
      <c r="DK62" s="203"/>
      <c r="DL62" s="203"/>
      <c r="DM62" s="203"/>
      <c r="DN62" s="203"/>
      <c r="DO62" s="203"/>
      <c r="DP62" s="203"/>
      <c r="DQ62" s="203"/>
      <c r="DR62" s="203"/>
      <c r="DS62" s="203"/>
      <c r="DT62" s="203"/>
      <c r="DU62" s="203"/>
      <c r="DV62" s="203"/>
      <c r="DW62" s="203"/>
      <c r="DX62" s="203"/>
      <c r="DY62" s="203"/>
      <c r="DZ62" s="203"/>
      <c r="EA62" s="203"/>
      <c r="EB62" s="203"/>
      <c r="EC62" s="203"/>
      <c r="ED62" s="203"/>
      <c r="EE62" s="203"/>
      <c r="EF62" s="203"/>
      <c r="EG62" s="203"/>
      <c r="EH62" s="203"/>
      <c r="EI62" s="203"/>
      <c r="EJ62" s="203"/>
      <c r="EK62" s="203"/>
      <c r="EL62" s="203"/>
      <c r="EM62" s="203"/>
      <c r="EN62" s="203"/>
      <c r="EO62" s="203"/>
      <c r="EP62" s="203"/>
      <c r="EQ62" s="203"/>
      <c r="ER62" s="203"/>
      <c r="ES62" s="203"/>
      <c r="ET62" s="203"/>
      <c r="EU62" s="203"/>
      <c r="EV62" s="203"/>
      <c r="EW62" s="203"/>
      <c r="EX62" s="203"/>
      <c r="EY62" s="203"/>
      <c r="EZ62" s="203"/>
      <c r="FA62" s="203"/>
      <c r="FB62" s="203"/>
      <c r="FC62" s="203"/>
      <c r="FD62" s="203"/>
      <c r="FE62" s="203"/>
      <c r="FF62" s="203"/>
      <c r="FG62" s="203"/>
      <c r="FH62" s="203"/>
      <c r="FI62" s="203"/>
      <c r="FJ62" s="203"/>
      <c r="FK62" s="203"/>
      <c r="FL62" s="203"/>
      <c r="FM62" s="203"/>
      <c r="FN62" s="203"/>
      <c r="FO62" s="203"/>
      <c r="FP62" s="203"/>
      <c r="FQ62" s="203"/>
      <c r="FR62" s="203"/>
      <c r="FS62" s="203"/>
      <c r="FT62" s="203"/>
      <c r="FU62" s="203"/>
      <c r="FV62" s="203"/>
      <c r="FW62" s="203"/>
      <c r="FX62" s="203"/>
      <c r="FY62" s="203"/>
      <c r="FZ62" s="203"/>
      <c r="GA62" s="203"/>
      <c r="GB62" s="203"/>
      <c r="GC62" s="203"/>
      <c r="GD62" s="203"/>
      <c r="GE62" s="203"/>
      <c r="GF62" s="203"/>
      <c r="GG62" s="203"/>
      <c r="GH62" s="203"/>
      <c r="GI62" s="203"/>
      <c r="GJ62" s="203"/>
      <c r="GK62" s="203"/>
      <c r="GL62" s="203"/>
      <c r="GM62" s="203"/>
      <c r="GN62" s="203"/>
      <c r="GO62" s="203"/>
      <c r="GP62" s="203"/>
      <c r="GQ62" s="203"/>
      <c r="GR62" s="203"/>
      <c r="GS62" s="203"/>
      <c r="GT62" s="203"/>
      <c r="GU62" s="203"/>
      <c r="GV62" s="203"/>
      <c r="GW62" s="203"/>
      <c r="GX62" s="203"/>
      <c r="GY62" s="203"/>
      <c r="GZ62" s="203"/>
      <c r="HA62" s="203"/>
      <c r="HB62" s="203"/>
      <c r="HC62" s="203"/>
      <c r="HD62" s="203"/>
      <c r="HE62" s="203"/>
      <c r="HF62" s="203"/>
      <c r="HG62" s="203"/>
      <c r="HH62" s="203"/>
      <c r="HI62" s="203"/>
      <c r="HJ62" s="203"/>
      <c r="HK62" s="203"/>
      <c r="HL62" s="203"/>
      <c r="HM62" s="203"/>
      <c r="HN62" s="203"/>
      <c r="HO62" s="203"/>
      <c r="HP62" s="203"/>
      <c r="HQ62" s="203"/>
      <c r="HR62" s="203"/>
      <c r="HS62" s="203"/>
      <c r="HT62" s="203"/>
      <c r="HU62" s="203"/>
      <c r="HV62" s="203"/>
      <c r="HW62" s="203"/>
      <c r="HX62" s="203"/>
      <c r="HY62" s="203"/>
      <c r="HZ62" s="203"/>
      <c r="IA62" s="203"/>
      <c r="IB62" s="203"/>
      <c r="IC62" s="203"/>
      <c r="ID62" s="203"/>
      <c r="IE62" s="203"/>
      <c r="IF62" s="203"/>
      <c r="IG62" s="203"/>
    </row>
    <row r="63" s="933" customFormat="true" ht="39.75" hidden="true" customHeight="true" outlineLevel="0" collapsed="false">
      <c r="A63" s="1146"/>
      <c r="B63" s="1147"/>
      <c r="C63" s="1147"/>
      <c r="D63" s="1142" t="n">
        <f aca="false">B33</f>
        <v>0</v>
      </c>
      <c r="E63" s="1142" t="n">
        <v>0</v>
      </c>
      <c r="F63" s="1142" t="n">
        <v>0</v>
      </c>
      <c r="G63" s="1142" t="n">
        <v>0</v>
      </c>
      <c r="H63" s="1142" t="n">
        <v>0</v>
      </c>
      <c r="I63" s="1142" t="n">
        <v>0</v>
      </c>
      <c r="J63" s="1142" t="n">
        <v>0</v>
      </c>
      <c r="K63" s="1142" t="n">
        <v>0</v>
      </c>
      <c r="L63" s="1142" t="n">
        <v>0</v>
      </c>
      <c r="M63" s="1142" t="n">
        <v>0</v>
      </c>
      <c r="N63" s="1142" t="n">
        <v>0</v>
      </c>
      <c r="O63" s="1142" t="n">
        <v>0</v>
      </c>
      <c r="P63" s="1142" t="n">
        <v>0</v>
      </c>
      <c r="Q63" s="1143" t="n">
        <f aca="false">($U$4*(SUM(E63:P63)))</f>
        <v>0</v>
      </c>
      <c r="R63" s="1142" t="n">
        <v>0</v>
      </c>
      <c r="S63" s="1142" t="n">
        <v>0</v>
      </c>
      <c r="T63" s="1142" t="n">
        <v>0</v>
      </c>
      <c r="U63" s="1142" t="n">
        <v>0</v>
      </c>
      <c r="V63" s="1142" t="n">
        <v>0</v>
      </c>
      <c r="W63" s="1142" t="n">
        <v>0</v>
      </c>
      <c r="X63" s="1142" t="n">
        <v>0</v>
      </c>
      <c r="Y63" s="1142" t="n">
        <v>0</v>
      </c>
      <c r="Z63" s="1142" t="n">
        <v>0</v>
      </c>
      <c r="AA63" s="1142" t="n">
        <v>0</v>
      </c>
      <c r="AB63" s="1142" t="n">
        <v>0</v>
      </c>
      <c r="AC63" s="1146"/>
      <c r="AD63" s="1146"/>
      <c r="AE63" s="1146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3"/>
      <c r="BJ63" s="203"/>
      <c r="BK63" s="203"/>
      <c r="BL63" s="203"/>
      <c r="BM63" s="203"/>
      <c r="BN63" s="203"/>
      <c r="BO63" s="203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  <c r="CC63" s="203"/>
      <c r="CD63" s="203"/>
      <c r="CE63" s="203"/>
      <c r="CF63" s="203"/>
      <c r="CG63" s="203"/>
      <c r="CH63" s="203"/>
      <c r="CI63" s="203"/>
      <c r="CJ63" s="203"/>
      <c r="CK63" s="203"/>
      <c r="CL63" s="203"/>
      <c r="CM63" s="203"/>
      <c r="CN63" s="203"/>
      <c r="CO63" s="203"/>
      <c r="CP63" s="203"/>
      <c r="CQ63" s="203"/>
      <c r="CR63" s="203"/>
      <c r="CS63" s="203"/>
      <c r="CT63" s="203"/>
      <c r="CU63" s="203"/>
      <c r="CV63" s="203"/>
      <c r="CW63" s="203"/>
      <c r="CX63" s="203"/>
      <c r="CY63" s="203"/>
      <c r="CZ63" s="203"/>
      <c r="DA63" s="203"/>
      <c r="DB63" s="203"/>
      <c r="DC63" s="203"/>
      <c r="DD63" s="203"/>
      <c r="DE63" s="203"/>
      <c r="DF63" s="203"/>
      <c r="DG63" s="203"/>
      <c r="DH63" s="203"/>
      <c r="DI63" s="203"/>
      <c r="DJ63" s="203"/>
      <c r="DK63" s="203"/>
      <c r="DL63" s="203"/>
      <c r="DM63" s="203"/>
      <c r="DN63" s="203"/>
      <c r="DO63" s="203"/>
      <c r="DP63" s="203"/>
      <c r="DQ63" s="203"/>
      <c r="DR63" s="203"/>
      <c r="DS63" s="203"/>
      <c r="DT63" s="203"/>
      <c r="DU63" s="203"/>
      <c r="DV63" s="203"/>
      <c r="DW63" s="203"/>
      <c r="DX63" s="203"/>
      <c r="DY63" s="203"/>
      <c r="DZ63" s="203"/>
      <c r="EA63" s="203"/>
      <c r="EB63" s="203"/>
      <c r="EC63" s="203"/>
      <c r="ED63" s="203"/>
      <c r="EE63" s="203"/>
      <c r="EF63" s="203"/>
      <c r="EG63" s="203"/>
      <c r="EH63" s="203"/>
      <c r="EI63" s="203"/>
      <c r="EJ63" s="203"/>
      <c r="EK63" s="203"/>
      <c r="EL63" s="203"/>
      <c r="EM63" s="203"/>
      <c r="EN63" s="203"/>
      <c r="EO63" s="203"/>
      <c r="EP63" s="203"/>
      <c r="EQ63" s="203"/>
      <c r="ER63" s="203"/>
      <c r="ES63" s="203"/>
      <c r="ET63" s="203"/>
      <c r="EU63" s="203"/>
      <c r="EV63" s="203"/>
      <c r="EW63" s="203"/>
      <c r="EX63" s="203"/>
      <c r="EY63" s="203"/>
      <c r="EZ63" s="203"/>
      <c r="FA63" s="203"/>
      <c r="FB63" s="203"/>
      <c r="FC63" s="203"/>
      <c r="FD63" s="203"/>
      <c r="FE63" s="203"/>
      <c r="FF63" s="203"/>
      <c r="FG63" s="203"/>
      <c r="FH63" s="203"/>
      <c r="FI63" s="203"/>
      <c r="FJ63" s="203"/>
      <c r="FK63" s="203"/>
      <c r="FL63" s="203"/>
      <c r="FM63" s="203"/>
      <c r="FN63" s="203"/>
      <c r="FO63" s="203"/>
      <c r="FP63" s="203"/>
      <c r="FQ63" s="203"/>
      <c r="FR63" s="203"/>
      <c r="FS63" s="203"/>
      <c r="FT63" s="203"/>
      <c r="FU63" s="203"/>
      <c r="FV63" s="203"/>
      <c r="FW63" s="203"/>
      <c r="FX63" s="203"/>
      <c r="FY63" s="203"/>
      <c r="FZ63" s="203"/>
      <c r="GA63" s="203"/>
      <c r="GB63" s="203"/>
      <c r="GC63" s="203"/>
      <c r="GD63" s="203"/>
      <c r="GE63" s="203"/>
      <c r="GF63" s="203"/>
      <c r="GG63" s="203"/>
      <c r="GH63" s="203"/>
      <c r="GI63" s="203"/>
      <c r="GJ63" s="203"/>
      <c r="GK63" s="203"/>
      <c r="GL63" s="203"/>
      <c r="GM63" s="203"/>
      <c r="GN63" s="203"/>
      <c r="GO63" s="203"/>
      <c r="GP63" s="203"/>
      <c r="GQ63" s="203"/>
      <c r="GR63" s="203"/>
      <c r="GS63" s="203"/>
      <c r="GT63" s="203"/>
      <c r="GU63" s="203"/>
      <c r="GV63" s="203"/>
      <c r="GW63" s="203"/>
      <c r="GX63" s="203"/>
      <c r="GY63" s="203"/>
      <c r="GZ63" s="203"/>
      <c r="HA63" s="203"/>
      <c r="HB63" s="203"/>
      <c r="HC63" s="203"/>
      <c r="HD63" s="203"/>
      <c r="HE63" s="203"/>
      <c r="HF63" s="203"/>
      <c r="HG63" s="203"/>
      <c r="HH63" s="203"/>
      <c r="HI63" s="203"/>
      <c r="HJ63" s="203"/>
      <c r="HK63" s="203"/>
      <c r="HL63" s="203"/>
      <c r="HM63" s="203"/>
      <c r="HN63" s="203"/>
      <c r="HO63" s="203"/>
      <c r="HP63" s="203"/>
      <c r="HQ63" s="203"/>
      <c r="HR63" s="203"/>
      <c r="HS63" s="203"/>
      <c r="HT63" s="203"/>
      <c r="HU63" s="203"/>
      <c r="HV63" s="203"/>
      <c r="HW63" s="203"/>
      <c r="HX63" s="203"/>
      <c r="HY63" s="203"/>
      <c r="HZ63" s="203"/>
      <c r="IA63" s="203"/>
      <c r="IB63" s="203"/>
      <c r="IC63" s="203"/>
      <c r="ID63" s="203"/>
      <c r="IE63" s="203"/>
      <c r="IF63" s="203"/>
      <c r="IG63" s="203"/>
    </row>
    <row r="64" s="933" customFormat="true" ht="39.75" hidden="true" customHeight="true" outlineLevel="0" collapsed="false">
      <c r="A64" s="1146"/>
      <c r="B64" s="1147"/>
      <c r="C64" s="1147"/>
      <c r="D64" s="1137" t="n">
        <f aca="false">B34</f>
        <v>0</v>
      </c>
      <c r="E64" s="1137" t="n">
        <v>0</v>
      </c>
      <c r="F64" s="1137" t="n">
        <v>0</v>
      </c>
      <c r="G64" s="1137" t="n">
        <v>0</v>
      </c>
      <c r="H64" s="1137" t="n">
        <v>0</v>
      </c>
      <c r="I64" s="1137" t="n">
        <v>0</v>
      </c>
      <c r="J64" s="1137" t="n">
        <v>0</v>
      </c>
      <c r="K64" s="1137" t="n">
        <v>0</v>
      </c>
      <c r="L64" s="1137" t="n">
        <v>0</v>
      </c>
      <c r="M64" s="1137" t="n">
        <v>0</v>
      </c>
      <c r="N64" s="1137" t="n">
        <v>0</v>
      </c>
      <c r="O64" s="1137" t="n">
        <v>0</v>
      </c>
      <c r="P64" s="1137" t="n">
        <v>0</v>
      </c>
      <c r="Q64" s="1138" t="n">
        <f aca="false">($U$4*(SUM(E64:P64)))</f>
        <v>0</v>
      </c>
      <c r="R64" s="1137" t="n">
        <v>0</v>
      </c>
      <c r="S64" s="1137" t="n">
        <v>0</v>
      </c>
      <c r="T64" s="1137" t="n">
        <v>0</v>
      </c>
      <c r="U64" s="1137" t="n">
        <v>0</v>
      </c>
      <c r="V64" s="1137" t="n">
        <v>0</v>
      </c>
      <c r="W64" s="1137" t="n">
        <v>0</v>
      </c>
      <c r="X64" s="1137" t="n">
        <v>0</v>
      </c>
      <c r="Y64" s="1137" t="n">
        <v>0</v>
      </c>
      <c r="Z64" s="1137" t="n">
        <v>0</v>
      </c>
      <c r="AA64" s="1137" t="n">
        <v>0</v>
      </c>
      <c r="AB64" s="1137" t="n">
        <v>0</v>
      </c>
      <c r="AC64" s="1146"/>
      <c r="AD64" s="1146"/>
      <c r="AE64" s="1146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3"/>
      <c r="BJ64" s="203"/>
      <c r="BK64" s="203"/>
      <c r="BL64" s="203"/>
      <c r="BM64" s="203"/>
      <c r="BN64" s="203"/>
      <c r="BO64" s="203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  <c r="CC64" s="203"/>
      <c r="CD64" s="203"/>
      <c r="CE64" s="203"/>
      <c r="CF64" s="203"/>
      <c r="CG64" s="203"/>
      <c r="CH64" s="203"/>
      <c r="CI64" s="203"/>
      <c r="CJ64" s="203"/>
      <c r="CK64" s="203"/>
      <c r="CL64" s="203"/>
      <c r="CM64" s="203"/>
      <c r="CN64" s="203"/>
      <c r="CO64" s="203"/>
      <c r="CP64" s="203"/>
      <c r="CQ64" s="203"/>
      <c r="CR64" s="203"/>
      <c r="CS64" s="203"/>
      <c r="CT64" s="203"/>
      <c r="CU64" s="203"/>
      <c r="CV64" s="203"/>
      <c r="CW64" s="203"/>
      <c r="CX64" s="203"/>
      <c r="CY64" s="203"/>
      <c r="CZ64" s="203"/>
      <c r="DA64" s="203"/>
      <c r="DB64" s="203"/>
      <c r="DC64" s="203"/>
      <c r="DD64" s="203"/>
      <c r="DE64" s="203"/>
      <c r="DF64" s="203"/>
      <c r="DG64" s="203"/>
      <c r="DH64" s="203"/>
      <c r="DI64" s="203"/>
      <c r="DJ64" s="203"/>
      <c r="DK64" s="203"/>
      <c r="DL64" s="203"/>
      <c r="DM64" s="203"/>
      <c r="DN64" s="203"/>
      <c r="DO64" s="203"/>
      <c r="DP64" s="203"/>
      <c r="DQ64" s="203"/>
      <c r="DR64" s="203"/>
      <c r="DS64" s="203"/>
      <c r="DT64" s="203"/>
      <c r="DU64" s="203"/>
      <c r="DV64" s="203"/>
      <c r="DW64" s="203"/>
      <c r="DX64" s="203"/>
      <c r="DY64" s="203"/>
      <c r="DZ64" s="203"/>
      <c r="EA64" s="203"/>
      <c r="EB64" s="203"/>
      <c r="EC64" s="203"/>
      <c r="ED64" s="203"/>
      <c r="EE64" s="203"/>
      <c r="EF64" s="203"/>
      <c r="EG64" s="203"/>
      <c r="EH64" s="203"/>
      <c r="EI64" s="203"/>
      <c r="EJ64" s="203"/>
      <c r="EK64" s="203"/>
      <c r="EL64" s="203"/>
      <c r="EM64" s="203"/>
      <c r="EN64" s="203"/>
      <c r="EO64" s="203"/>
      <c r="EP64" s="203"/>
      <c r="EQ64" s="203"/>
      <c r="ER64" s="203"/>
      <c r="ES64" s="203"/>
      <c r="ET64" s="203"/>
      <c r="EU64" s="203"/>
      <c r="EV64" s="203"/>
      <c r="EW64" s="203"/>
      <c r="EX64" s="203"/>
      <c r="EY64" s="203"/>
      <c r="EZ64" s="203"/>
      <c r="FA64" s="203"/>
      <c r="FB64" s="203"/>
      <c r="FC64" s="203"/>
      <c r="FD64" s="203"/>
      <c r="FE64" s="203"/>
      <c r="FF64" s="203"/>
      <c r="FG64" s="203"/>
      <c r="FH64" s="203"/>
      <c r="FI64" s="203"/>
      <c r="FJ64" s="203"/>
      <c r="FK64" s="203"/>
      <c r="FL64" s="203"/>
      <c r="FM64" s="203"/>
      <c r="FN64" s="203"/>
      <c r="FO64" s="203"/>
      <c r="FP64" s="203"/>
      <c r="FQ64" s="203"/>
      <c r="FR64" s="203"/>
      <c r="FS64" s="203"/>
      <c r="FT64" s="203"/>
      <c r="FU64" s="203"/>
      <c r="FV64" s="203"/>
      <c r="FW64" s="203"/>
      <c r="FX64" s="203"/>
      <c r="FY64" s="203"/>
      <c r="FZ64" s="203"/>
      <c r="GA64" s="203"/>
      <c r="GB64" s="203"/>
      <c r="GC64" s="203"/>
      <c r="GD64" s="203"/>
      <c r="GE64" s="203"/>
      <c r="GF64" s="203"/>
      <c r="GG64" s="203"/>
      <c r="GH64" s="203"/>
      <c r="GI64" s="203"/>
      <c r="GJ64" s="203"/>
      <c r="GK64" s="203"/>
      <c r="GL64" s="203"/>
      <c r="GM64" s="203"/>
      <c r="GN64" s="203"/>
      <c r="GO64" s="203"/>
      <c r="GP64" s="203"/>
      <c r="GQ64" s="203"/>
      <c r="GR64" s="203"/>
      <c r="GS64" s="203"/>
      <c r="GT64" s="203"/>
      <c r="GU64" s="203"/>
      <c r="GV64" s="203"/>
      <c r="GW64" s="203"/>
      <c r="GX64" s="203"/>
      <c r="GY64" s="203"/>
      <c r="GZ64" s="203"/>
      <c r="HA64" s="203"/>
      <c r="HB64" s="203"/>
      <c r="HC64" s="203"/>
      <c r="HD64" s="203"/>
      <c r="HE64" s="203"/>
      <c r="HF64" s="203"/>
      <c r="HG64" s="203"/>
      <c r="HH64" s="203"/>
      <c r="HI64" s="203"/>
      <c r="HJ64" s="203"/>
      <c r="HK64" s="203"/>
      <c r="HL64" s="203"/>
      <c r="HM64" s="203"/>
      <c r="HN64" s="203"/>
      <c r="HO64" s="203"/>
      <c r="HP64" s="203"/>
      <c r="HQ64" s="203"/>
      <c r="HR64" s="203"/>
      <c r="HS64" s="203"/>
      <c r="HT64" s="203"/>
      <c r="HU64" s="203"/>
      <c r="HV64" s="203"/>
      <c r="HW64" s="203"/>
      <c r="HX64" s="203"/>
      <c r="HY64" s="203"/>
      <c r="HZ64" s="203"/>
      <c r="IA64" s="203"/>
      <c r="IB64" s="203"/>
      <c r="IC64" s="203"/>
      <c r="ID64" s="203"/>
      <c r="IE64" s="203"/>
      <c r="IF64" s="203"/>
      <c r="IG64" s="203"/>
    </row>
    <row r="65" s="933" customFormat="true" ht="39.75" hidden="true" customHeight="true" outlineLevel="0" collapsed="false">
      <c r="A65" s="1146"/>
      <c r="B65" s="1147"/>
      <c r="C65" s="1147"/>
      <c r="D65" s="1142" t="n">
        <f aca="false">B35</f>
        <v>0</v>
      </c>
      <c r="E65" s="1142" t="n">
        <v>0</v>
      </c>
      <c r="F65" s="1142" t="n">
        <v>0</v>
      </c>
      <c r="G65" s="1142" t="n">
        <v>0</v>
      </c>
      <c r="H65" s="1142" t="n">
        <v>0</v>
      </c>
      <c r="I65" s="1142" t="n">
        <v>0</v>
      </c>
      <c r="J65" s="1142" t="n">
        <v>0</v>
      </c>
      <c r="K65" s="1142" t="n">
        <v>0</v>
      </c>
      <c r="L65" s="1142" t="n">
        <v>0</v>
      </c>
      <c r="M65" s="1142" t="n">
        <v>0</v>
      </c>
      <c r="N65" s="1142" t="n">
        <v>0</v>
      </c>
      <c r="O65" s="1142" t="n">
        <v>0</v>
      </c>
      <c r="P65" s="1142" t="n">
        <v>0</v>
      </c>
      <c r="Q65" s="1143" t="n">
        <f aca="false">($U$4*(SUM(E65:P65)))</f>
        <v>0</v>
      </c>
      <c r="R65" s="1142" t="n">
        <v>0</v>
      </c>
      <c r="S65" s="1142" t="n">
        <v>0</v>
      </c>
      <c r="T65" s="1142" t="n">
        <v>0</v>
      </c>
      <c r="U65" s="1142" t="n">
        <v>0</v>
      </c>
      <c r="V65" s="1142" t="n">
        <v>0</v>
      </c>
      <c r="W65" s="1142" t="n">
        <v>0</v>
      </c>
      <c r="X65" s="1142" t="n">
        <v>0</v>
      </c>
      <c r="Y65" s="1142" t="n">
        <v>0</v>
      </c>
      <c r="Z65" s="1142" t="n">
        <v>0</v>
      </c>
      <c r="AA65" s="1142" t="n">
        <v>0</v>
      </c>
      <c r="AB65" s="1142" t="n">
        <v>0</v>
      </c>
      <c r="AC65" s="1146"/>
      <c r="AD65" s="1146"/>
      <c r="AE65" s="1146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3"/>
      <c r="BL65" s="203"/>
      <c r="BM65" s="203"/>
      <c r="BN65" s="203"/>
      <c r="BO65" s="203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  <c r="CC65" s="203"/>
      <c r="CD65" s="203"/>
      <c r="CE65" s="203"/>
      <c r="CF65" s="203"/>
      <c r="CG65" s="203"/>
      <c r="CH65" s="203"/>
      <c r="CI65" s="203"/>
      <c r="CJ65" s="203"/>
      <c r="CK65" s="203"/>
      <c r="CL65" s="203"/>
      <c r="CM65" s="203"/>
      <c r="CN65" s="203"/>
      <c r="CO65" s="203"/>
      <c r="CP65" s="203"/>
      <c r="CQ65" s="203"/>
      <c r="CR65" s="203"/>
      <c r="CS65" s="203"/>
      <c r="CT65" s="203"/>
      <c r="CU65" s="203"/>
      <c r="CV65" s="203"/>
      <c r="CW65" s="203"/>
      <c r="CX65" s="203"/>
      <c r="CY65" s="203"/>
      <c r="CZ65" s="203"/>
      <c r="DA65" s="203"/>
      <c r="DB65" s="203"/>
      <c r="DC65" s="203"/>
      <c r="DD65" s="203"/>
      <c r="DE65" s="203"/>
      <c r="DF65" s="203"/>
      <c r="DG65" s="203"/>
      <c r="DH65" s="203"/>
      <c r="DI65" s="203"/>
      <c r="DJ65" s="203"/>
      <c r="DK65" s="203"/>
      <c r="DL65" s="203"/>
      <c r="DM65" s="203"/>
      <c r="DN65" s="203"/>
      <c r="DO65" s="203"/>
      <c r="DP65" s="203"/>
      <c r="DQ65" s="203"/>
      <c r="DR65" s="203"/>
      <c r="DS65" s="203"/>
      <c r="DT65" s="203"/>
      <c r="DU65" s="203"/>
      <c r="DV65" s="203"/>
      <c r="DW65" s="203"/>
      <c r="DX65" s="203"/>
      <c r="DY65" s="203"/>
      <c r="DZ65" s="203"/>
      <c r="EA65" s="203"/>
      <c r="EB65" s="203"/>
      <c r="EC65" s="203"/>
      <c r="ED65" s="203"/>
      <c r="EE65" s="203"/>
      <c r="EF65" s="203"/>
      <c r="EG65" s="203"/>
      <c r="EH65" s="203"/>
      <c r="EI65" s="203"/>
      <c r="EJ65" s="203"/>
      <c r="EK65" s="203"/>
      <c r="EL65" s="203"/>
      <c r="EM65" s="203"/>
      <c r="EN65" s="203"/>
      <c r="EO65" s="203"/>
      <c r="EP65" s="203"/>
      <c r="EQ65" s="203"/>
      <c r="ER65" s="203"/>
      <c r="ES65" s="203"/>
      <c r="ET65" s="203"/>
      <c r="EU65" s="203"/>
      <c r="EV65" s="203"/>
      <c r="EW65" s="203"/>
      <c r="EX65" s="203"/>
      <c r="EY65" s="203"/>
      <c r="EZ65" s="203"/>
      <c r="FA65" s="203"/>
      <c r="FB65" s="203"/>
      <c r="FC65" s="203"/>
      <c r="FD65" s="203"/>
      <c r="FE65" s="203"/>
      <c r="FF65" s="203"/>
      <c r="FG65" s="203"/>
      <c r="FH65" s="203"/>
      <c r="FI65" s="203"/>
      <c r="FJ65" s="203"/>
      <c r="FK65" s="203"/>
      <c r="FL65" s="203"/>
      <c r="FM65" s="203"/>
      <c r="FN65" s="203"/>
      <c r="FO65" s="203"/>
      <c r="FP65" s="203"/>
      <c r="FQ65" s="203"/>
      <c r="FR65" s="203"/>
      <c r="FS65" s="203"/>
      <c r="FT65" s="203"/>
      <c r="FU65" s="203"/>
      <c r="FV65" s="203"/>
      <c r="FW65" s="203"/>
      <c r="FX65" s="203"/>
      <c r="FY65" s="203"/>
      <c r="FZ65" s="203"/>
      <c r="GA65" s="203"/>
      <c r="GB65" s="203"/>
      <c r="GC65" s="203"/>
      <c r="GD65" s="203"/>
      <c r="GE65" s="203"/>
      <c r="GF65" s="203"/>
      <c r="GG65" s="203"/>
      <c r="GH65" s="203"/>
      <c r="GI65" s="203"/>
      <c r="GJ65" s="203"/>
      <c r="GK65" s="203"/>
      <c r="GL65" s="203"/>
      <c r="GM65" s="203"/>
      <c r="GN65" s="203"/>
      <c r="GO65" s="203"/>
      <c r="GP65" s="203"/>
      <c r="GQ65" s="203"/>
      <c r="GR65" s="203"/>
      <c r="GS65" s="203"/>
      <c r="GT65" s="203"/>
      <c r="GU65" s="203"/>
      <c r="GV65" s="203"/>
      <c r="GW65" s="203"/>
      <c r="GX65" s="203"/>
      <c r="GY65" s="203"/>
      <c r="GZ65" s="203"/>
      <c r="HA65" s="203"/>
      <c r="HB65" s="203"/>
      <c r="HC65" s="203"/>
      <c r="HD65" s="203"/>
      <c r="HE65" s="203"/>
      <c r="HF65" s="203"/>
      <c r="HG65" s="203"/>
      <c r="HH65" s="203"/>
      <c r="HI65" s="203"/>
      <c r="HJ65" s="203"/>
      <c r="HK65" s="203"/>
      <c r="HL65" s="203"/>
      <c r="HM65" s="203"/>
      <c r="HN65" s="203"/>
      <c r="HO65" s="203"/>
      <c r="HP65" s="203"/>
      <c r="HQ65" s="203"/>
      <c r="HR65" s="203"/>
      <c r="HS65" s="203"/>
      <c r="HT65" s="203"/>
      <c r="HU65" s="203"/>
      <c r="HV65" s="203"/>
      <c r="HW65" s="203"/>
      <c r="HX65" s="203"/>
      <c r="HY65" s="203"/>
      <c r="HZ65" s="203"/>
      <c r="IA65" s="203"/>
      <c r="IB65" s="203"/>
      <c r="IC65" s="203"/>
      <c r="ID65" s="203"/>
      <c r="IE65" s="203"/>
      <c r="IF65" s="203"/>
      <c r="IG65" s="203"/>
    </row>
    <row r="66" s="933" customFormat="true" ht="39.75" hidden="true" customHeight="true" outlineLevel="0" collapsed="false">
      <c r="A66" s="1146"/>
      <c r="B66" s="1147"/>
      <c r="C66" s="1147"/>
      <c r="D66" s="1137" t="n">
        <f aca="false">B36</f>
        <v>0</v>
      </c>
      <c r="E66" s="1137" t="n">
        <v>0</v>
      </c>
      <c r="F66" s="1137" t="n">
        <v>0</v>
      </c>
      <c r="G66" s="1137" t="n">
        <v>0</v>
      </c>
      <c r="H66" s="1137" t="n">
        <v>0</v>
      </c>
      <c r="I66" s="1137" t="n">
        <v>0</v>
      </c>
      <c r="J66" s="1137" t="n">
        <v>0</v>
      </c>
      <c r="K66" s="1137" t="n">
        <v>0</v>
      </c>
      <c r="L66" s="1137" t="n">
        <v>0</v>
      </c>
      <c r="M66" s="1137" t="n">
        <v>0</v>
      </c>
      <c r="N66" s="1137" t="n">
        <v>0</v>
      </c>
      <c r="O66" s="1137" t="n">
        <v>0</v>
      </c>
      <c r="P66" s="1137" t="n">
        <v>0</v>
      </c>
      <c r="Q66" s="1138" t="n">
        <f aca="false">($U$4*(SUM(E66:P66)))</f>
        <v>0</v>
      </c>
      <c r="R66" s="1137" t="n">
        <v>0</v>
      </c>
      <c r="S66" s="1137" t="n">
        <v>0</v>
      </c>
      <c r="T66" s="1137" t="n">
        <v>0</v>
      </c>
      <c r="U66" s="1137" t="n">
        <v>0</v>
      </c>
      <c r="V66" s="1137" t="n">
        <v>0</v>
      </c>
      <c r="W66" s="1137" t="n">
        <v>0</v>
      </c>
      <c r="X66" s="1137" t="n">
        <v>0</v>
      </c>
      <c r="Y66" s="1137" t="n">
        <v>0</v>
      </c>
      <c r="Z66" s="1137" t="n">
        <v>0</v>
      </c>
      <c r="AA66" s="1137" t="n">
        <v>0</v>
      </c>
      <c r="AB66" s="1137" t="n">
        <v>0</v>
      </c>
      <c r="AC66" s="1146"/>
      <c r="AD66" s="1146"/>
      <c r="AE66" s="1146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3"/>
      <c r="BM66" s="203"/>
      <c r="BN66" s="203"/>
      <c r="BO66" s="203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  <c r="CC66" s="203"/>
      <c r="CD66" s="203"/>
      <c r="CE66" s="203"/>
      <c r="CF66" s="203"/>
      <c r="CG66" s="203"/>
      <c r="CH66" s="203"/>
      <c r="CI66" s="203"/>
      <c r="CJ66" s="203"/>
      <c r="CK66" s="203"/>
      <c r="CL66" s="203"/>
      <c r="CM66" s="203"/>
      <c r="CN66" s="203"/>
      <c r="CO66" s="203"/>
      <c r="CP66" s="203"/>
      <c r="CQ66" s="203"/>
      <c r="CR66" s="203"/>
      <c r="CS66" s="203"/>
      <c r="CT66" s="203"/>
      <c r="CU66" s="203"/>
      <c r="CV66" s="203"/>
      <c r="CW66" s="203"/>
      <c r="CX66" s="203"/>
      <c r="CY66" s="203"/>
      <c r="CZ66" s="203"/>
      <c r="DA66" s="203"/>
      <c r="DB66" s="203"/>
      <c r="DC66" s="203"/>
      <c r="DD66" s="203"/>
      <c r="DE66" s="203"/>
      <c r="DF66" s="203"/>
      <c r="DG66" s="203"/>
      <c r="DH66" s="203"/>
      <c r="DI66" s="203"/>
      <c r="DJ66" s="203"/>
      <c r="DK66" s="203"/>
      <c r="DL66" s="203"/>
      <c r="DM66" s="203"/>
      <c r="DN66" s="203"/>
      <c r="DO66" s="203"/>
      <c r="DP66" s="203"/>
      <c r="DQ66" s="203"/>
      <c r="DR66" s="203"/>
      <c r="DS66" s="203"/>
      <c r="DT66" s="203"/>
      <c r="DU66" s="203"/>
      <c r="DV66" s="203"/>
      <c r="DW66" s="203"/>
      <c r="DX66" s="203"/>
      <c r="DY66" s="203"/>
      <c r="DZ66" s="203"/>
      <c r="EA66" s="203"/>
      <c r="EB66" s="203"/>
      <c r="EC66" s="203"/>
      <c r="ED66" s="203"/>
      <c r="EE66" s="203"/>
      <c r="EF66" s="203"/>
      <c r="EG66" s="203"/>
      <c r="EH66" s="203"/>
      <c r="EI66" s="203"/>
      <c r="EJ66" s="203"/>
      <c r="EK66" s="203"/>
      <c r="EL66" s="203"/>
      <c r="EM66" s="203"/>
      <c r="EN66" s="203"/>
      <c r="EO66" s="203"/>
      <c r="EP66" s="203"/>
      <c r="EQ66" s="203"/>
      <c r="ER66" s="203"/>
      <c r="ES66" s="203"/>
      <c r="ET66" s="203"/>
      <c r="EU66" s="203"/>
      <c r="EV66" s="203"/>
      <c r="EW66" s="203"/>
      <c r="EX66" s="203"/>
      <c r="EY66" s="203"/>
      <c r="EZ66" s="203"/>
      <c r="FA66" s="203"/>
      <c r="FB66" s="203"/>
      <c r="FC66" s="203"/>
      <c r="FD66" s="203"/>
      <c r="FE66" s="203"/>
      <c r="FF66" s="203"/>
      <c r="FG66" s="203"/>
      <c r="FH66" s="203"/>
      <c r="FI66" s="203"/>
      <c r="FJ66" s="203"/>
      <c r="FK66" s="203"/>
      <c r="FL66" s="203"/>
      <c r="FM66" s="203"/>
      <c r="FN66" s="203"/>
      <c r="FO66" s="203"/>
      <c r="FP66" s="203"/>
      <c r="FQ66" s="203"/>
      <c r="FR66" s="203"/>
      <c r="FS66" s="203"/>
      <c r="FT66" s="203"/>
      <c r="FU66" s="203"/>
      <c r="FV66" s="203"/>
      <c r="FW66" s="203"/>
      <c r="FX66" s="203"/>
      <c r="FY66" s="203"/>
      <c r="FZ66" s="203"/>
      <c r="GA66" s="203"/>
      <c r="GB66" s="203"/>
      <c r="GC66" s="203"/>
      <c r="GD66" s="203"/>
      <c r="GE66" s="203"/>
      <c r="GF66" s="203"/>
      <c r="GG66" s="203"/>
      <c r="GH66" s="203"/>
      <c r="GI66" s="203"/>
      <c r="GJ66" s="203"/>
      <c r="GK66" s="203"/>
      <c r="GL66" s="203"/>
      <c r="GM66" s="203"/>
      <c r="GN66" s="203"/>
      <c r="GO66" s="203"/>
      <c r="GP66" s="203"/>
      <c r="GQ66" s="203"/>
      <c r="GR66" s="203"/>
      <c r="GS66" s="203"/>
      <c r="GT66" s="203"/>
      <c r="GU66" s="203"/>
      <c r="GV66" s="203"/>
      <c r="GW66" s="203"/>
      <c r="GX66" s="203"/>
      <c r="GY66" s="203"/>
      <c r="GZ66" s="203"/>
      <c r="HA66" s="203"/>
      <c r="HB66" s="203"/>
      <c r="HC66" s="203"/>
      <c r="HD66" s="203"/>
      <c r="HE66" s="203"/>
      <c r="HF66" s="203"/>
      <c r="HG66" s="203"/>
      <c r="HH66" s="203"/>
      <c r="HI66" s="203"/>
      <c r="HJ66" s="203"/>
      <c r="HK66" s="203"/>
      <c r="HL66" s="203"/>
      <c r="HM66" s="203"/>
      <c r="HN66" s="203"/>
      <c r="HO66" s="203"/>
      <c r="HP66" s="203"/>
      <c r="HQ66" s="203"/>
      <c r="HR66" s="203"/>
      <c r="HS66" s="203"/>
      <c r="HT66" s="203"/>
      <c r="HU66" s="203"/>
      <c r="HV66" s="203"/>
      <c r="HW66" s="203"/>
      <c r="HX66" s="203"/>
      <c r="HY66" s="203"/>
      <c r="HZ66" s="203"/>
      <c r="IA66" s="203"/>
      <c r="IB66" s="203"/>
      <c r="IC66" s="203"/>
      <c r="ID66" s="203"/>
      <c r="IE66" s="203"/>
      <c r="IF66" s="203"/>
      <c r="IG66" s="203"/>
      <c r="AME66" s="579"/>
      <c r="AMF66" s="579"/>
      <c r="AMG66" s="579"/>
      <c r="AMH66" s="579"/>
      <c r="AMI66" s="579"/>
      <c r="AMJ66" s="579"/>
    </row>
    <row r="67" s="933" customFormat="true" ht="39.75" hidden="true" customHeight="true" outlineLevel="0" collapsed="false">
      <c r="A67" s="1146"/>
      <c r="B67" s="1147"/>
      <c r="C67" s="1147"/>
      <c r="D67" s="1142" t="n">
        <f aca="false">B37</f>
        <v>0</v>
      </c>
      <c r="E67" s="1142" t="n">
        <v>0</v>
      </c>
      <c r="F67" s="1142" t="n">
        <v>0</v>
      </c>
      <c r="G67" s="1142" t="n">
        <v>0</v>
      </c>
      <c r="H67" s="1142" t="n">
        <v>0</v>
      </c>
      <c r="I67" s="1142" t="n">
        <v>0</v>
      </c>
      <c r="J67" s="1142" t="n">
        <v>0</v>
      </c>
      <c r="K67" s="1142" t="n">
        <v>0</v>
      </c>
      <c r="L67" s="1142" t="n">
        <v>0</v>
      </c>
      <c r="M67" s="1142" t="n">
        <v>0</v>
      </c>
      <c r="N67" s="1142" t="n">
        <v>0</v>
      </c>
      <c r="O67" s="1142" t="n">
        <v>0</v>
      </c>
      <c r="P67" s="1142" t="n">
        <v>0</v>
      </c>
      <c r="Q67" s="1143" t="n">
        <f aca="false">($U$4*(SUM(E67:P67)))</f>
        <v>0</v>
      </c>
      <c r="R67" s="1142" t="n">
        <v>0</v>
      </c>
      <c r="S67" s="1142" t="n">
        <v>0</v>
      </c>
      <c r="T67" s="1142" t="n">
        <v>0</v>
      </c>
      <c r="U67" s="1142" t="n">
        <v>0</v>
      </c>
      <c r="V67" s="1142" t="n">
        <v>0</v>
      </c>
      <c r="W67" s="1142" t="n">
        <v>0</v>
      </c>
      <c r="X67" s="1142" t="n">
        <v>0</v>
      </c>
      <c r="Y67" s="1142" t="n">
        <v>0</v>
      </c>
      <c r="Z67" s="1142" t="n">
        <v>0</v>
      </c>
      <c r="AA67" s="1142" t="n">
        <v>0</v>
      </c>
      <c r="AB67" s="1142" t="n">
        <v>0</v>
      </c>
      <c r="AC67" s="1146"/>
      <c r="AD67" s="1146"/>
      <c r="AE67" s="1146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3"/>
      <c r="BJ67" s="203"/>
      <c r="BK67" s="203"/>
      <c r="BL67" s="203"/>
      <c r="BM67" s="203"/>
      <c r="BN67" s="203"/>
      <c r="BO67" s="203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  <c r="CC67" s="203"/>
      <c r="CD67" s="203"/>
      <c r="CE67" s="203"/>
      <c r="CF67" s="203"/>
      <c r="CG67" s="203"/>
      <c r="CH67" s="203"/>
      <c r="CI67" s="203"/>
      <c r="CJ67" s="203"/>
      <c r="CK67" s="203"/>
      <c r="CL67" s="203"/>
      <c r="CM67" s="203"/>
      <c r="CN67" s="203"/>
      <c r="CO67" s="203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3"/>
      <c r="DA67" s="203"/>
      <c r="DB67" s="203"/>
      <c r="DC67" s="203"/>
      <c r="DD67" s="203"/>
      <c r="DE67" s="203"/>
      <c r="DF67" s="203"/>
      <c r="DG67" s="203"/>
      <c r="DH67" s="203"/>
      <c r="DI67" s="203"/>
      <c r="DJ67" s="203"/>
      <c r="DK67" s="203"/>
      <c r="DL67" s="203"/>
      <c r="DM67" s="203"/>
      <c r="DN67" s="203"/>
      <c r="DO67" s="203"/>
      <c r="DP67" s="203"/>
      <c r="DQ67" s="203"/>
      <c r="DR67" s="203"/>
      <c r="DS67" s="203"/>
      <c r="DT67" s="203"/>
      <c r="DU67" s="203"/>
      <c r="DV67" s="203"/>
      <c r="DW67" s="203"/>
      <c r="DX67" s="203"/>
      <c r="DY67" s="203"/>
      <c r="DZ67" s="203"/>
      <c r="EA67" s="203"/>
      <c r="EB67" s="203"/>
      <c r="EC67" s="203"/>
      <c r="ED67" s="203"/>
      <c r="EE67" s="203"/>
      <c r="EF67" s="203"/>
      <c r="EG67" s="203"/>
      <c r="EH67" s="203"/>
      <c r="EI67" s="203"/>
      <c r="EJ67" s="203"/>
      <c r="EK67" s="203"/>
      <c r="EL67" s="203"/>
      <c r="EM67" s="203"/>
      <c r="EN67" s="203"/>
      <c r="EO67" s="203"/>
      <c r="EP67" s="203"/>
      <c r="EQ67" s="203"/>
      <c r="ER67" s="203"/>
      <c r="ES67" s="203"/>
      <c r="ET67" s="203"/>
      <c r="EU67" s="203"/>
      <c r="EV67" s="203"/>
      <c r="EW67" s="203"/>
      <c r="EX67" s="203"/>
      <c r="EY67" s="203"/>
      <c r="EZ67" s="203"/>
      <c r="FA67" s="203"/>
      <c r="FB67" s="203"/>
      <c r="FC67" s="203"/>
      <c r="FD67" s="203"/>
      <c r="FE67" s="203"/>
      <c r="FF67" s="203"/>
      <c r="FG67" s="203"/>
      <c r="FH67" s="203"/>
      <c r="FI67" s="203"/>
      <c r="FJ67" s="203"/>
      <c r="FK67" s="203"/>
      <c r="FL67" s="203"/>
      <c r="FM67" s="203"/>
      <c r="FN67" s="203"/>
      <c r="FO67" s="203"/>
      <c r="FP67" s="203"/>
      <c r="FQ67" s="203"/>
      <c r="FR67" s="203"/>
      <c r="FS67" s="203"/>
      <c r="FT67" s="203"/>
      <c r="FU67" s="203"/>
      <c r="FV67" s="203"/>
      <c r="FW67" s="203"/>
      <c r="FX67" s="203"/>
      <c r="FY67" s="203"/>
      <c r="FZ67" s="203"/>
      <c r="GA67" s="203"/>
      <c r="GB67" s="203"/>
      <c r="GC67" s="203"/>
      <c r="GD67" s="203"/>
      <c r="GE67" s="203"/>
      <c r="GF67" s="203"/>
      <c r="GG67" s="203"/>
      <c r="GH67" s="203"/>
      <c r="GI67" s="203"/>
      <c r="GJ67" s="203"/>
      <c r="GK67" s="203"/>
      <c r="GL67" s="203"/>
      <c r="GM67" s="203"/>
      <c r="GN67" s="203"/>
      <c r="GO67" s="203"/>
      <c r="GP67" s="203"/>
      <c r="GQ67" s="203"/>
      <c r="GR67" s="203"/>
      <c r="GS67" s="203"/>
      <c r="GT67" s="203"/>
      <c r="GU67" s="203"/>
      <c r="GV67" s="203"/>
      <c r="GW67" s="203"/>
      <c r="GX67" s="203"/>
      <c r="GY67" s="203"/>
      <c r="GZ67" s="203"/>
      <c r="HA67" s="203"/>
      <c r="HB67" s="203"/>
      <c r="HC67" s="203"/>
      <c r="HD67" s="203"/>
      <c r="HE67" s="203"/>
      <c r="HF67" s="203"/>
      <c r="HG67" s="203"/>
      <c r="HH67" s="203"/>
      <c r="HI67" s="203"/>
      <c r="HJ67" s="203"/>
      <c r="HK67" s="203"/>
      <c r="HL67" s="203"/>
      <c r="HM67" s="203"/>
      <c r="HN67" s="203"/>
      <c r="HO67" s="203"/>
      <c r="HP67" s="203"/>
      <c r="HQ67" s="203"/>
      <c r="HR67" s="203"/>
      <c r="HS67" s="203"/>
      <c r="HT67" s="203"/>
      <c r="HU67" s="203"/>
      <c r="HV67" s="203"/>
      <c r="HW67" s="203"/>
      <c r="HX67" s="203"/>
      <c r="HY67" s="203"/>
      <c r="HZ67" s="203"/>
      <c r="IA67" s="203"/>
      <c r="IB67" s="203"/>
      <c r="IC67" s="203"/>
      <c r="ID67" s="203"/>
      <c r="IE67" s="203"/>
      <c r="IF67" s="203"/>
      <c r="IG67" s="203"/>
      <c r="AME67" s="579"/>
      <c r="AMF67" s="579"/>
      <c r="AMG67" s="579"/>
      <c r="AMH67" s="579"/>
      <c r="AMI67" s="579"/>
      <c r="AMJ67" s="579"/>
    </row>
    <row r="68" s="579" customFormat="true" ht="42" hidden="false" customHeight="true" outlineLevel="0" collapsed="false">
      <c r="B68" s="961" t="s">
        <v>837</v>
      </c>
      <c r="C68" s="961"/>
      <c r="D68" s="961"/>
      <c r="E68" s="962" t="n">
        <f aca="false">SUM(E40:E67)</f>
        <v>0</v>
      </c>
      <c r="F68" s="962" t="n">
        <f aca="false">SUM(F40:F67)</f>
        <v>0</v>
      </c>
      <c r="G68" s="962" t="n">
        <f aca="false">SUM(G40:G67)</f>
        <v>1</v>
      </c>
      <c r="H68" s="962" t="n">
        <f aca="false">SUM(H40:H67)</f>
        <v>0</v>
      </c>
      <c r="I68" s="962" t="n">
        <f aca="false">SUM(I40:I67)</f>
        <v>0</v>
      </c>
      <c r="J68" s="962" t="n">
        <f aca="false">SUM(J40:J67)</f>
        <v>0</v>
      </c>
      <c r="K68" s="962" t="n">
        <f aca="false">SUM(K40:K67)</f>
        <v>0</v>
      </c>
      <c r="L68" s="962" t="n">
        <f aca="false">SUM(L40:L67)</f>
        <v>0</v>
      </c>
      <c r="M68" s="962" t="n">
        <f aca="false">SUM(M40:M67)</f>
        <v>0</v>
      </c>
      <c r="N68" s="962" t="n">
        <f aca="false">SUM(N40:N67)</f>
        <v>0</v>
      </c>
      <c r="O68" s="962" t="n">
        <f aca="false">SUM(O40:O67)</f>
        <v>0</v>
      </c>
      <c r="P68" s="962" t="n">
        <f aca="false">SUM(P40:P67)</f>
        <v>0</v>
      </c>
      <c r="Q68" s="963" t="n">
        <f aca="false">SUM(E68:P68)</f>
        <v>1</v>
      </c>
      <c r="R68" s="962" t="n">
        <v>0</v>
      </c>
      <c r="S68" s="962" t="n">
        <v>0</v>
      </c>
      <c r="T68" s="962" t="n">
        <v>0</v>
      </c>
      <c r="U68" s="962" t="n">
        <v>0</v>
      </c>
      <c r="V68" s="962" t="n">
        <v>0</v>
      </c>
      <c r="W68" s="962" t="n">
        <v>0</v>
      </c>
      <c r="X68" s="964" t="n">
        <v>0</v>
      </c>
      <c r="Y68" s="964" t="n">
        <v>0</v>
      </c>
      <c r="Z68" s="964" t="n">
        <v>0</v>
      </c>
      <c r="AA68" s="964" t="n">
        <v>0</v>
      </c>
      <c r="AB68" s="964" t="n">
        <v>0</v>
      </c>
      <c r="AC68" s="965" t="s">
        <v>839</v>
      </c>
      <c r="AD68" s="1148"/>
      <c r="AE68" s="657"/>
      <c r="AME68" s="238"/>
      <c r="AMF68" s="238"/>
      <c r="AMG68" s="238"/>
      <c r="AMH68" s="238"/>
      <c r="AMI68" s="238"/>
      <c r="AMJ68" s="238"/>
    </row>
    <row r="69" s="579" customFormat="true" ht="42" hidden="false" customHeight="true" outlineLevel="0" collapsed="false">
      <c r="B69" s="961" t="s">
        <v>840</v>
      </c>
      <c r="C69" s="961"/>
      <c r="D69" s="961"/>
      <c r="E69" s="248" t="str">
        <f aca="false">IF(E38&gt;0,E68/E38,"")</f>
        <v/>
      </c>
      <c r="F69" s="248" t="str">
        <f aca="false">IF(F38&gt;0,F68/F38,"")</f>
        <v/>
      </c>
      <c r="G69" s="248" t="n">
        <f aca="false">IF(G38&gt;0,G68/G38,"")</f>
        <v>1</v>
      </c>
      <c r="H69" s="248" t="str">
        <f aca="false">IF(H38&gt;0,H68/H38,"")</f>
        <v/>
      </c>
      <c r="I69" s="248" t="str">
        <f aca="false">IF(I38&gt;0,I68/I38,"")</f>
        <v/>
      </c>
      <c r="J69" s="248" t="str">
        <f aca="false">IF(J38&gt;0,J68/J38,"")</f>
        <v/>
      </c>
      <c r="K69" s="248" t="str">
        <f aca="false">IF(K38&gt;0,K68/K38,"")</f>
        <v/>
      </c>
      <c r="L69" s="248" t="str">
        <f aca="false">IF(L38&gt;0,L68/L38,"")</f>
        <v/>
      </c>
      <c r="M69" s="248" t="str">
        <f aca="false">IF(M38&gt;0,M68/M38,"")</f>
        <v/>
      </c>
      <c r="N69" s="248" t="str">
        <f aca="false">IF(N38&gt;0,N68/N38,"")</f>
        <v/>
      </c>
      <c r="O69" s="248" t="str">
        <f aca="false">IF(O38&gt;0,O68/O38,"")</f>
        <v/>
      </c>
      <c r="P69" s="248" t="str">
        <f aca="false">IF(P38&gt;0,P68/P38,"")</f>
        <v/>
      </c>
      <c r="Q69" s="599" t="n">
        <f aca="false">IF(Q38=0,"",Q68/Q38)</f>
        <v>1</v>
      </c>
      <c r="R69" s="600" t="str">
        <f aca="false">IF(R38&gt;0,R68/R38,"")</f>
        <v/>
      </c>
      <c r="S69" s="600" t="str">
        <f aca="false">IF(S38&gt;0,S68/S38,"")</f>
        <v/>
      </c>
      <c r="T69" s="600" t="str">
        <f aca="false">IF(T38&gt;0,T68/T38,"")</f>
        <v/>
      </c>
      <c r="U69" s="600" t="str">
        <f aca="false">IF(U38&gt;0,U68/U38,"")</f>
        <v/>
      </c>
      <c r="V69" s="600" t="str">
        <f aca="false">IF(V38&gt;0,V68/V38,"")</f>
        <v/>
      </c>
      <c r="W69" s="600" t="str">
        <f aca="false">IF(W38&gt;0,W68/W38,"")</f>
        <v/>
      </c>
      <c r="X69" s="601" t="str">
        <f aca="false">IF(X38&gt;0,X68/X38,"")</f>
        <v/>
      </c>
      <c r="Y69" s="601" t="str">
        <f aca="false">IF(Y38&gt;0,Y68/Y38,"")</f>
        <v/>
      </c>
      <c r="Z69" s="601" t="str">
        <f aca="false">IF(Z38&gt;0,Z68/Z38,"")</f>
        <v/>
      </c>
      <c r="AA69" s="601" t="str">
        <f aca="false">IF(AA38&gt;0,AA68/AA38,"")</f>
        <v/>
      </c>
      <c r="AB69" s="601" t="str">
        <f aca="false">IF(AB38&gt;0,AB68/AB38,"")</f>
        <v/>
      </c>
      <c r="AC69" s="967" t="n">
        <f aca="false">IF(OR(D38=0,D38=""),"",Q38/D38)</f>
        <v>0.00051975051975052</v>
      </c>
      <c r="AD69" s="597"/>
      <c r="AE69" s="968"/>
      <c r="AME69" s="0"/>
      <c r="AMF69" s="0"/>
      <c r="AMG69" s="0"/>
      <c r="AMH69" s="0"/>
      <c r="AMI69" s="0"/>
      <c r="AMJ69" s="0"/>
    </row>
    <row r="70" s="238" customFormat="true" ht="57.75" hidden="false" customHeight="true" outlineLevel="0" collapsed="false">
      <c r="A70" s="230"/>
      <c r="B70" s="230"/>
      <c r="C70" s="969" t="n">
        <f aca="false">($U$4*Q68)</f>
        <v>357</v>
      </c>
      <c r="D70" s="969"/>
      <c r="E70" s="969"/>
      <c r="F70" s="969"/>
      <c r="G70" s="969"/>
      <c r="H70" s="969"/>
      <c r="I70" s="969"/>
      <c r="J70" s="969"/>
      <c r="K70" s="969"/>
      <c r="L70" s="969"/>
      <c r="M70" s="969"/>
      <c r="N70" s="969"/>
      <c r="O70" s="969"/>
      <c r="P70" s="969"/>
      <c r="Q70" s="969"/>
      <c r="R70" s="678"/>
      <c r="S70" s="678"/>
      <c r="T70" s="678"/>
      <c r="U70" s="678"/>
      <c r="V70" s="678"/>
      <c r="W70" s="223"/>
      <c r="X70" s="678"/>
      <c r="Y70" s="678"/>
      <c r="Z70" s="229"/>
      <c r="AA70" s="223"/>
      <c r="AB70" s="223"/>
      <c r="AC70" s="971" t="n">
        <f aca="false">SUM(R68:AA68)</f>
        <v>0</v>
      </c>
      <c r="AD70" s="972" t="str">
        <f aca="false">IF(R39=0,"",SUM(R68:AB68)/SUM(R38:AB38))</f>
        <v/>
      </c>
      <c r="AE70" s="187"/>
      <c r="AF70" s="230"/>
      <c r="AG70" s="230"/>
      <c r="AH70" s="230"/>
      <c r="AI70" s="230"/>
      <c r="AJ70" s="230"/>
      <c r="AK70" s="230"/>
      <c r="AL70" s="230"/>
      <c r="AM70" s="230"/>
      <c r="AN70" s="230"/>
      <c r="AO70" s="230"/>
      <c r="AP70" s="230"/>
      <c r="AQ70" s="230"/>
      <c r="AR70" s="230"/>
      <c r="AS70" s="230"/>
      <c r="AT70" s="230"/>
      <c r="AU70" s="230"/>
      <c r="AV70" s="230"/>
      <c r="AW70" s="230"/>
      <c r="AX70" s="230"/>
      <c r="AY70" s="230"/>
      <c r="AZ70" s="230"/>
      <c r="BA70" s="230"/>
      <c r="BB70" s="230"/>
      <c r="BC70" s="230"/>
      <c r="BD70" s="230"/>
      <c r="BE70" s="230"/>
      <c r="BF70" s="230"/>
      <c r="BG70" s="230"/>
      <c r="BH70" s="230"/>
      <c r="BI70" s="230"/>
      <c r="BJ70" s="230"/>
      <c r="BK70" s="230"/>
      <c r="BL70" s="230"/>
      <c r="BM70" s="230"/>
      <c r="BN70" s="230"/>
      <c r="BO70" s="230"/>
      <c r="BP70" s="230"/>
      <c r="BQ70" s="230"/>
      <c r="BR70" s="230"/>
      <c r="BS70" s="230"/>
      <c r="BT70" s="230"/>
      <c r="BU70" s="230"/>
      <c r="BV70" s="230"/>
      <c r="BW70" s="230"/>
      <c r="BX70" s="230"/>
      <c r="BY70" s="230"/>
      <c r="BZ70" s="230"/>
      <c r="CA70" s="230"/>
      <c r="CB70" s="230"/>
      <c r="CC70" s="230"/>
      <c r="CD70" s="230"/>
      <c r="CE70" s="230"/>
      <c r="CF70" s="230"/>
      <c r="CG70" s="230"/>
      <c r="CH70" s="230"/>
      <c r="CI70" s="230"/>
      <c r="CJ70" s="230"/>
      <c r="CK70" s="230"/>
      <c r="CL70" s="230"/>
      <c r="CM70" s="230"/>
      <c r="CN70" s="230"/>
      <c r="CO70" s="230"/>
      <c r="CP70" s="230"/>
      <c r="CQ70" s="230"/>
      <c r="CR70" s="230"/>
      <c r="CS70" s="230"/>
      <c r="CT70" s="230"/>
      <c r="CU70" s="230"/>
      <c r="CV70" s="230"/>
      <c r="CW70" s="230"/>
      <c r="CX70" s="230"/>
      <c r="CY70" s="230"/>
      <c r="CZ70" s="230"/>
      <c r="DA70" s="230"/>
      <c r="DB70" s="230"/>
      <c r="DC70" s="230"/>
      <c r="DD70" s="230"/>
      <c r="DE70" s="230"/>
      <c r="DF70" s="230"/>
      <c r="DG70" s="230"/>
      <c r="DH70" s="230"/>
      <c r="DI70" s="230"/>
      <c r="DJ70" s="230"/>
      <c r="DK70" s="230"/>
      <c r="DL70" s="230"/>
      <c r="DM70" s="230"/>
      <c r="DN70" s="230"/>
      <c r="DO70" s="230"/>
      <c r="DP70" s="230"/>
      <c r="DQ70" s="230"/>
      <c r="DR70" s="230"/>
      <c r="DS70" s="230"/>
      <c r="DT70" s="230"/>
      <c r="DU70" s="230"/>
      <c r="DV70" s="230"/>
      <c r="DW70" s="230"/>
      <c r="DX70" s="230"/>
      <c r="DY70" s="230"/>
      <c r="DZ70" s="230"/>
      <c r="EA70" s="230"/>
      <c r="EB70" s="230"/>
      <c r="EC70" s="230"/>
      <c r="ED70" s="230"/>
      <c r="EE70" s="230"/>
      <c r="EF70" s="230"/>
      <c r="EG70" s="230"/>
      <c r="EH70" s="230"/>
      <c r="EI70" s="230"/>
      <c r="EJ70" s="230"/>
      <c r="EK70" s="230"/>
      <c r="EL70" s="230"/>
      <c r="EM70" s="230"/>
      <c r="EN70" s="230"/>
      <c r="EO70" s="230"/>
      <c r="EP70" s="230"/>
      <c r="EQ70" s="230"/>
      <c r="ER70" s="230"/>
      <c r="ES70" s="230"/>
      <c r="ET70" s="230"/>
      <c r="EU70" s="230"/>
      <c r="EV70" s="230"/>
      <c r="EW70" s="230"/>
      <c r="EX70" s="230"/>
      <c r="EY70" s="230"/>
      <c r="EZ70" s="230"/>
      <c r="FA70" s="230"/>
      <c r="FB70" s="230"/>
      <c r="FC70" s="230"/>
      <c r="FD70" s="230"/>
      <c r="FE70" s="230"/>
      <c r="FF70" s="230"/>
      <c r="FG70" s="230"/>
      <c r="FH70" s="230"/>
      <c r="FI70" s="230"/>
      <c r="FJ70" s="230"/>
      <c r="FK70" s="230"/>
      <c r="FL70" s="230"/>
      <c r="FM70" s="230"/>
      <c r="FN70" s="230"/>
      <c r="FO70" s="230"/>
      <c r="FP70" s="230"/>
      <c r="FQ70" s="230"/>
      <c r="FR70" s="230"/>
      <c r="FS70" s="230"/>
      <c r="FT70" s="230"/>
      <c r="FU70" s="230"/>
      <c r="FV70" s="230"/>
      <c r="FW70" s="230"/>
      <c r="FX70" s="230"/>
      <c r="FY70" s="230"/>
      <c r="FZ70" s="230"/>
      <c r="GA70" s="230"/>
      <c r="GB70" s="230"/>
      <c r="GC70" s="230"/>
      <c r="GD70" s="230"/>
      <c r="GE70" s="230"/>
      <c r="GF70" s="230"/>
      <c r="GG70" s="230"/>
      <c r="GH70" s="230"/>
      <c r="GI70" s="230"/>
      <c r="GJ70" s="230"/>
      <c r="GK70" s="230"/>
      <c r="GL70" s="230"/>
      <c r="GM70" s="230"/>
      <c r="GN70" s="230"/>
      <c r="GO70" s="230"/>
      <c r="GP70" s="230"/>
      <c r="GQ70" s="230"/>
      <c r="GR70" s="230"/>
      <c r="GS70" s="230"/>
      <c r="GT70" s="230"/>
      <c r="GU70" s="230"/>
      <c r="GV70" s="230"/>
      <c r="GW70" s="230"/>
      <c r="GX70" s="230"/>
      <c r="GY70" s="230"/>
      <c r="GZ70" s="230"/>
      <c r="HA70" s="230"/>
      <c r="HB70" s="230"/>
      <c r="HC70" s="230"/>
      <c r="HD70" s="230"/>
      <c r="HE70" s="230"/>
      <c r="HF70" s="230"/>
      <c r="HG70" s="230"/>
      <c r="HH70" s="230"/>
      <c r="HI70" s="230"/>
      <c r="HJ70" s="230"/>
      <c r="HK70" s="230"/>
      <c r="HL70" s="230"/>
      <c r="HM70" s="230"/>
      <c r="HN70" s="230"/>
      <c r="HO70" s="230"/>
      <c r="HP70" s="230"/>
      <c r="HQ70" s="230"/>
      <c r="HR70" s="230"/>
      <c r="HS70" s="230"/>
      <c r="HT70" s="230"/>
      <c r="HU70" s="230"/>
      <c r="HV70" s="230"/>
      <c r="HW70" s="230"/>
      <c r="HX70" s="230"/>
      <c r="HY70" s="230"/>
      <c r="HZ70" s="230"/>
      <c r="IA70" s="230"/>
      <c r="IB70" s="230"/>
      <c r="IC70" s="230"/>
      <c r="ID70" s="230"/>
      <c r="IE70" s="230"/>
      <c r="IF70" s="230"/>
      <c r="IG70" s="230"/>
      <c r="AME70" s="0"/>
      <c r="AMF70" s="0"/>
      <c r="AMG70" s="0"/>
      <c r="AMH70" s="0"/>
      <c r="AMI70" s="0"/>
      <c r="AMJ70" s="0"/>
    </row>
    <row r="71" customFormat="false" ht="12" hidden="false" customHeight="true" outlineLevel="0" collapsed="false">
      <c r="D71" s="401"/>
      <c r="E71" s="401"/>
      <c r="F71" s="401"/>
      <c r="G71" s="401"/>
      <c r="H71" s="401"/>
      <c r="I71" s="401"/>
      <c r="J71" s="40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</row>
    <row r="72" customFormat="false" ht="40.5" hidden="false" customHeight="true" outlineLevel="0" collapsed="false">
      <c r="A72" s="974" t="s">
        <v>842</v>
      </c>
      <c r="B72" s="747" t="s">
        <v>843</v>
      </c>
      <c r="C72" s="747"/>
      <c r="D72" s="747"/>
      <c r="E72" s="747"/>
      <c r="F72" s="747"/>
      <c r="G72" s="747"/>
      <c r="H72" s="747"/>
      <c r="I72" s="747"/>
      <c r="J72" s="747"/>
      <c r="K72" s="747"/>
      <c r="L72" s="747"/>
      <c r="M72" s="747"/>
      <c r="N72" s="747"/>
      <c r="O72" s="747"/>
      <c r="P72" s="747"/>
      <c r="Q72" s="747"/>
      <c r="R72" s="747"/>
      <c r="S72" s="747"/>
      <c r="T72" s="747"/>
      <c r="U72" s="747"/>
      <c r="V72" s="747"/>
      <c r="W72" s="748" t="s">
        <v>846</v>
      </c>
      <c r="X72" s="751"/>
      <c r="Y72" s="751"/>
      <c r="Z72" s="750"/>
      <c r="AA72" s="752"/>
      <c r="AB72" s="299"/>
      <c r="AD72" s="975"/>
    </row>
    <row r="73" customFormat="false" ht="30" hidden="false" customHeight="true" outlineLevel="0" collapsed="false">
      <c r="A73" s="936" t="n">
        <v>1</v>
      </c>
      <c r="B73" s="978"/>
      <c r="C73" s="978"/>
      <c r="D73" s="978"/>
      <c r="E73" s="978"/>
      <c r="F73" s="978"/>
      <c r="G73" s="978"/>
      <c r="H73" s="978"/>
      <c r="I73" s="978"/>
      <c r="J73" s="978"/>
      <c r="K73" s="978"/>
      <c r="L73" s="978"/>
      <c r="M73" s="978"/>
      <c r="N73" s="978"/>
      <c r="O73" s="978"/>
      <c r="P73" s="978"/>
      <c r="Q73" s="978"/>
      <c r="R73" s="979"/>
      <c r="S73" s="979"/>
      <c r="T73" s="979"/>
      <c r="U73" s="979"/>
      <c r="V73" s="979"/>
      <c r="W73" s="757"/>
      <c r="X73" s="758"/>
      <c r="Y73" s="758"/>
      <c r="AA73" s="759"/>
      <c r="AB73" s="758"/>
      <c r="AD73" s="980"/>
    </row>
    <row r="74" customFormat="false" ht="30" hidden="false" customHeight="true" outlineLevel="0" collapsed="false">
      <c r="A74" s="935" t="n">
        <v>2</v>
      </c>
      <c r="B74" s="983"/>
      <c r="C74" s="983"/>
      <c r="D74" s="983"/>
      <c r="E74" s="983"/>
      <c r="F74" s="983"/>
      <c r="G74" s="983"/>
      <c r="H74" s="983"/>
      <c r="I74" s="983"/>
      <c r="J74" s="983"/>
      <c r="K74" s="983"/>
      <c r="L74" s="983"/>
      <c r="M74" s="983"/>
      <c r="N74" s="983"/>
      <c r="O74" s="983"/>
      <c r="P74" s="983"/>
      <c r="Q74" s="983"/>
      <c r="R74" s="979"/>
      <c r="S74" s="979"/>
      <c r="T74" s="979"/>
      <c r="U74" s="979"/>
      <c r="V74" s="979"/>
      <c r="W74" s="298"/>
      <c r="X74" s="299"/>
      <c r="Y74" s="299"/>
      <c r="AA74" s="300"/>
      <c r="AB74" s="299"/>
      <c r="AD74" s="984"/>
    </row>
    <row r="75" s="401" customFormat="true" ht="30" hidden="false" customHeight="true" outlineLevel="0" collapsed="false">
      <c r="A75" s="936" t="n">
        <v>3</v>
      </c>
      <c r="B75" s="978"/>
      <c r="C75" s="978"/>
      <c r="D75" s="978"/>
      <c r="E75" s="978"/>
      <c r="F75" s="978"/>
      <c r="G75" s="978"/>
      <c r="H75" s="978"/>
      <c r="I75" s="978"/>
      <c r="J75" s="978"/>
      <c r="K75" s="978"/>
      <c r="L75" s="978"/>
      <c r="M75" s="978"/>
      <c r="N75" s="978"/>
      <c r="O75" s="978"/>
      <c r="P75" s="978"/>
      <c r="Q75" s="978"/>
      <c r="R75" s="979"/>
      <c r="S75" s="979"/>
      <c r="T75" s="979"/>
      <c r="U75" s="979"/>
      <c r="V75" s="979"/>
      <c r="W75" s="303"/>
      <c r="X75" s="305"/>
      <c r="Y75" s="305"/>
      <c r="Z75" s="402"/>
      <c r="AA75" s="306"/>
      <c r="AB75" s="758"/>
      <c r="AC75" s="187"/>
      <c r="AD75" s="980"/>
      <c r="AE75" s="187"/>
      <c r="AF75" s="187"/>
      <c r="AG75" s="187"/>
      <c r="AH75" s="187"/>
      <c r="AI75" s="187"/>
      <c r="AJ75" s="187"/>
      <c r="AK75" s="187"/>
      <c r="AL75" s="187"/>
      <c r="AM75" s="187"/>
      <c r="AN75" s="187"/>
      <c r="AO75" s="187"/>
      <c r="AP75" s="187"/>
      <c r="AQ75" s="187"/>
      <c r="AR75" s="187"/>
      <c r="AS75" s="187"/>
      <c r="AT75" s="187"/>
      <c r="AU75" s="187"/>
      <c r="AV75" s="187"/>
      <c r="AW75" s="187"/>
      <c r="AX75" s="187"/>
      <c r="AY75" s="187"/>
      <c r="AZ75" s="187"/>
      <c r="BA75" s="187"/>
      <c r="BB75" s="187"/>
      <c r="BC75" s="187"/>
      <c r="BD75" s="187"/>
      <c r="BE75" s="187"/>
      <c r="BF75" s="187"/>
      <c r="BG75" s="187"/>
      <c r="BH75" s="187"/>
      <c r="BI75" s="187"/>
      <c r="BJ75" s="187"/>
      <c r="BK75" s="187"/>
      <c r="BL75" s="187"/>
      <c r="BM75" s="187"/>
      <c r="BN75" s="187"/>
      <c r="BO75" s="187"/>
      <c r="BP75" s="187"/>
      <c r="BQ75" s="187"/>
      <c r="BR75" s="187"/>
      <c r="BS75" s="187"/>
      <c r="BT75" s="187"/>
      <c r="BU75" s="187"/>
      <c r="BV75" s="187"/>
      <c r="BW75" s="187"/>
      <c r="BX75" s="187"/>
      <c r="BY75" s="187"/>
      <c r="BZ75" s="187"/>
      <c r="CA75" s="187"/>
      <c r="CB75" s="187"/>
      <c r="CC75" s="187"/>
      <c r="CD75" s="187"/>
      <c r="CE75" s="187"/>
      <c r="CF75" s="187"/>
      <c r="CG75" s="187"/>
      <c r="CH75" s="187"/>
      <c r="CI75" s="187"/>
      <c r="CJ75" s="187"/>
      <c r="CK75" s="187"/>
      <c r="CL75" s="187"/>
      <c r="CM75" s="187"/>
      <c r="CN75" s="187"/>
      <c r="CO75" s="187"/>
      <c r="CP75" s="187"/>
      <c r="CQ75" s="187"/>
      <c r="CR75" s="187"/>
      <c r="CS75" s="187"/>
      <c r="CT75" s="187"/>
      <c r="CU75" s="187"/>
      <c r="CV75" s="187"/>
      <c r="CW75" s="187"/>
      <c r="CX75" s="187"/>
      <c r="CY75" s="187"/>
      <c r="CZ75" s="187"/>
      <c r="DA75" s="187"/>
      <c r="DB75" s="187"/>
      <c r="DC75" s="187"/>
      <c r="DD75" s="187"/>
      <c r="DE75" s="187"/>
      <c r="DF75" s="187"/>
      <c r="DG75" s="187"/>
      <c r="DH75" s="187"/>
      <c r="DI75" s="187"/>
      <c r="DJ75" s="187"/>
      <c r="DK75" s="187"/>
      <c r="DL75" s="187"/>
      <c r="DM75" s="187"/>
      <c r="DN75" s="187"/>
      <c r="DO75" s="187"/>
      <c r="DP75" s="187"/>
      <c r="DQ75" s="187"/>
      <c r="DR75" s="187"/>
      <c r="DS75" s="187"/>
      <c r="DT75" s="187"/>
      <c r="DU75" s="187"/>
      <c r="DV75" s="187"/>
      <c r="DW75" s="187"/>
      <c r="DX75" s="187"/>
      <c r="DY75" s="187"/>
      <c r="DZ75" s="187"/>
      <c r="EA75" s="187"/>
      <c r="EB75" s="187"/>
      <c r="EC75" s="187"/>
      <c r="ED75" s="187"/>
      <c r="EE75" s="187"/>
      <c r="EF75" s="187"/>
      <c r="EG75" s="187"/>
      <c r="EH75" s="187"/>
      <c r="EI75" s="187"/>
      <c r="EJ75" s="187"/>
      <c r="EK75" s="187"/>
      <c r="EL75" s="187"/>
      <c r="EM75" s="187"/>
      <c r="EN75" s="187"/>
      <c r="EO75" s="187"/>
      <c r="EP75" s="187"/>
      <c r="EQ75" s="187"/>
      <c r="ER75" s="187"/>
      <c r="ES75" s="187"/>
      <c r="ET75" s="187"/>
      <c r="EU75" s="187"/>
      <c r="EV75" s="187"/>
      <c r="EW75" s="187"/>
      <c r="EX75" s="187"/>
      <c r="EY75" s="187"/>
      <c r="EZ75" s="187"/>
      <c r="FA75" s="187"/>
      <c r="FB75" s="187"/>
      <c r="FC75" s="187"/>
      <c r="FD75" s="187"/>
      <c r="FE75" s="187"/>
      <c r="FF75" s="187"/>
      <c r="FG75" s="187"/>
      <c r="FH75" s="187"/>
      <c r="FI75" s="187"/>
      <c r="FJ75" s="187"/>
      <c r="FK75" s="187"/>
      <c r="FL75" s="187"/>
      <c r="FM75" s="187"/>
      <c r="FN75" s="187"/>
      <c r="FO75" s="187"/>
      <c r="FP75" s="187"/>
      <c r="FQ75" s="187"/>
      <c r="FR75" s="187"/>
      <c r="FS75" s="187"/>
      <c r="FT75" s="187"/>
      <c r="FU75" s="187"/>
      <c r="FV75" s="187"/>
      <c r="FW75" s="187"/>
      <c r="FX75" s="187"/>
      <c r="FY75" s="187"/>
      <c r="FZ75" s="187"/>
      <c r="GA75" s="187"/>
      <c r="GB75" s="187"/>
      <c r="GC75" s="187"/>
      <c r="GD75" s="187"/>
      <c r="GE75" s="187"/>
      <c r="GF75" s="187"/>
      <c r="GG75" s="187"/>
      <c r="GH75" s="187"/>
      <c r="GI75" s="187"/>
      <c r="GJ75" s="187"/>
      <c r="GK75" s="187"/>
      <c r="GL75" s="187"/>
      <c r="GM75" s="187"/>
      <c r="GN75" s="187"/>
      <c r="GO75" s="187"/>
      <c r="GP75" s="187"/>
      <c r="GQ75" s="187"/>
      <c r="GR75" s="187"/>
      <c r="GS75" s="187"/>
      <c r="GT75" s="187"/>
      <c r="GU75" s="187"/>
      <c r="GV75" s="187"/>
      <c r="GW75" s="187"/>
      <c r="GX75" s="187"/>
      <c r="GY75" s="187"/>
      <c r="GZ75" s="187"/>
      <c r="HA75" s="187"/>
      <c r="HB75" s="187"/>
      <c r="HC75" s="187"/>
      <c r="HD75" s="187"/>
      <c r="HE75" s="187"/>
      <c r="HF75" s="187"/>
      <c r="HG75" s="187"/>
      <c r="HH75" s="187"/>
      <c r="HI75" s="187"/>
      <c r="HJ75" s="187"/>
      <c r="HK75" s="187"/>
      <c r="HL75" s="187"/>
      <c r="HM75" s="187"/>
      <c r="HN75" s="187"/>
      <c r="HO75" s="187"/>
      <c r="HP75" s="187"/>
      <c r="HQ75" s="187"/>
      <c r="HR75" s="187"/>
      <c r="HS75" s="187"/>
      <c r="HT75" s="187"/>
      <c r="HU75" s="187"/>
      <c r="HV75" s="187"/>
      <c r="HW75" s="187"/>
      <c r="HX75" s="187"/>
      <c r="HY75" s="187"/>
      <c r="HZ75" s="187"/>
      <c r="IA75" s="187"/>
      <c r="IB75" s="187"/>
      <c r="IC75" s="187"/>
      <c r="ID75" s="187"/>
      <c r="IE75" s="187"/>
      <c r="IF75" s="187"/>
      <c r="IG75" s="187"/>
    </row>
    <row r="76" customFormat="false" ht="30" hidden="false" customHeight="true" outlineLevel="0" collapsed="false">
      <c r="A76" s="935" t="n">
        <v>4</v>
      </c>
      <c r="B76" s="983"/>
      <c r="C76" s="983"/>
      <c r="D76" s="983"/>
      <c r="E76" s="983"/>
      <c r="F76" s="983"/>
      <c r="G76" s="983"/>
      <c r="H76" s="983"/>
      <c r="I76" s="983"/>
      <c r="J76" s="983"/>
      <c r="K76" s="983"/>
      <c r="L76" s="983"/>
      <c r="M76" s="983"/>
      <c r="N76" s="983"/>
      <c r="O76" s="983"/>
      <c r="P76" s="983"/>
      <c r="Q76" s="983"/>
      <c r="R76" s="987"/>
      <c r="S76" s="987"/>
      <c r="T76" s="987"/>
      <c r="U76" s="987"/>
      <c r="V76" s="987"/>
      <c r="W76" s="748" t="s">
        <v>851</v>
      </c>
      <c r="X76" s="751"/>
      <c r="Y76" s="751"/>
      <c r="Z76" s="750"/>
      <c r="AA76" s="752"/>
      <c r="AB76" s="299"/>
      <c r="AD76" s="984"/>
    </row>
    <row r="77" s="401" customFormat="true" ht="30" hidden="false" customHeight="true" outlineLevel="0" collapsed="false">
      <c r="A77" s="936" t="n">
        <v>5</v>
      </c>
      <c r="B77" s="978"/>
      <c r="C77" s="978"/>
      <c r="D77" s="978"/>
      <c r="E77" s="978"/>
      <c r="F77" s="978"/>
      <c r="G77" s="978"/>
      <c r="H77" s="978"/>
      <c r="I77" s="978"/>
      <c r="J77" s="978"/>
      <c r="K77" s="978"/>
      <c r="L77" s="978"/>
      <c r="M77" s="978"/>
      <c r="N77" s="978"/>
      <c r="O77" s="978"/>
      <c r="P77" s="978"/>
      <c r="Q77" s="978"/>
      <c r="R77" s="987"/>
      <c r="S77" s="987"/>
      <c r="T77" s="987"/>
      <c r="U77" s="987"/>
      <c r="V77" s="987"/>
      <c r="W77" s="757"/>
      <c r="X77" s="758"/>
      <c r="Y77" s="758"/>
      <c r="AA77" s="759"/>
      <c r="AB77" s="758"/>
      <c r="AD77" s="980"/>
      <c r="AE77" s="187"/>
      <c r="AME77" s="0"/>
      <c r="AMF77" s="0"/>
      <c r="AMG77" s="0"/>
      <c r="AMH77" s="0"/>
      <c r="AMI77" s="0"/>
      <c r="AMJ77" s="0"/>
    </row>
    <row r="78" customFormat="false" ht="30" hidden="false" customHeight="true" outlineLevel="0" collapsed="false">
      <c r="A78" s="935" t="n">
        <v>6</v>
      </c>
      <c r="B78" s="983"/>
      <c r="C78" s="983"/>
      <c r="D78" s="983"/>
      <c r="E78" s="983"/>
      <c r="F78" s="983"/>
      <c r="G78" s="983"/>
      <c r="H78" s="983"/>
      <c r="I78" s="983"/>
      <c r="J78" s="983"/>
      <c r="K78" s="983"/>
      <c r="L78" s="983"/>
      <c r="M78" s="983"/>
      <c r="N78" s="983"/>
      <c r="O78" s="983"/>
      <c r="P78" s="983"/>
      <c r="Q78" s="983"/>
      <c r="R78" s="987"/>
      <c r="S78" s="987"/>
      <c r="T78" s="987"/>
      <c r="U78" s="987"/>
      <c r="V78" s="987"/>
      <c r="W78" s="298"/>
      <c r="X78" s="299"/>
      <c r="Y78" s="299"/>
      <c r="AA78" s="300"/>
      <c r="AB78" s="299"/>
      <c r="AD78" s="988"/>
    </row>
    <row r="79" customFormat="false" ht="30" hidden="false" customHeight="true" outlineLevel="0" collapsed="false">
      <c r="A79" s="936" t="n">
        <v>7</v>
      </c>
      <c r="B79" s="978"/>
      <c r="C79" s="978"/>
      <c r="D79" s="978"/>
      <c r="E79" s="978"/>
      <c r="F79" s="978"/>
      <c r="G79" s="978"/>
      <c r="H79" s="978"/>
      <c r="I79" s="978"/>
      <c r="J79" s="978"/>
      <c r="K79" s="978"/>
      <c r="L79" s="978"/>
      <c r="M79" s="978"/>
      <c r="N79" s="978"/>
      <c r="O79" s="978"/>
      <c r="P79" s="978"/>
      <c r="Q79" s="978"/>
      <c r="R79" s="987"/>
      <c r="S79" s="987"/>
      <c r="T79" s="987"/>
      <c r="U79" s="987"/>
      <c r="V79" s="987"/>
      <c r="W79" s="991"/>
      <c r="X79" s="992"/>
      <c r="Y79" s="992"/>
      <c r="Z79" s="402"/>
      <c r="AA79" s="993"/>
      <c r="AB79" s="299"/>
      <c r="AD79" s="758"/>
    </row>
    <row r="80" customFormat="false" ht="30" hidden="false" customHeight="true" outlineLevel="0" collapsed="false">
      <c r="A80" s="935" t="n">
        <v>8</v>
      </c>
      <c r="B80" s="983"/>
      <c r="C80" s="983"/>
      <c r="D80" s="983"/>
      <c r="E80" s="983"/>
      <c r="F80" s="983"/>
      <c r="G80" s="983"/>
      <c r="H80" s="983"/>
      <c r="I80" s="983"/>
      <c r="J80" s="983"/>
      <c r="K80" s="983"/>
      <c r="L80" s="983"/>
      <c r="M80" s="983"/>
      <c r="N80" s="983"/>
      <c r="O80" s="983"/>
      <c r="P80" s="983"/>
      <c r="Q80" s="983"/>
      <c r="R80" s="987"/>
      <c r="S80" s="987"/>
      <c r="T80" s="987"/>
      <c r="U80" s="987"/>
      <c r="V80" s="987"/>
      <c r="W80" s="748" t="s">
        <v>854</v>
      </c>
      <c r="X80" s="751"/>
      <c r="Y80" s="751"/>
      <c r="Z80" s="750"/>
      <c r="AA80" s="752"/>
      <c r="AB80" s="299"/>
      <c r="AD80" s="758"/>
    </row>
    <row r="81" customFormat="false" ht="30" hidden="false" customHeight="true" outlineLevel="0" collapsed="false">
      <c r="A81" s="936" t="n">
        <v>9</v>
      </c>
      <c r="B81" s="978"/>
      <c r="C81" s="978"/>
      <c r="D81" s="978"/>
      <c r="E81" s="978"/>
      <c r="F81" s="978"/>
      <c r="G81" s="978"/>
      <c r="H81" s="978"/>
      <c r="I81" s="978"/>
      <c r="J81" s="978"/>
      <c r="K81" s="978"/>
      <c r="L81" s="978"/>
      <c r="M81" s="978"/>
      <c r="N81" s="978"/>
      <c r="O81" s="978"/>
      <c r="P81" s="978"/>
      <c r="Q81" s="978"/>
      <c r="R81" s="987"/>
      <c r="S81" s="987"/>
      <c r="T81" s="987"/>
      <c r="U81" s="987"/>
      <c r="V81" s="987"/>
      <c r="W81" s="757"/>
      <c r="X81" s="758"/>
      <c r="Y81" s="758"/>
      <c r="AA81" s="759"/>
      <c r="AB81" s="758"/>
      <c r="AD81" s="758"/>
      <c r="AE81" s="758"/>
    </row>
    <row r="82" customFormat="false" ht="14.25" hidden="false" customHeight="true" outlineLevel="0" collapsed="false">
      <c r="B82" s="994"/>
      <c r="C82" s="994"/>
      <c r="D82" s="994"/>
      <c r="E82" s="994"/>
      <c r="F82" s="994"/>
      <c r="G82" s="994"/>
      <c r="H82" s="994"/>
      <c r="I82" s="994"/>
      <c r="J82" s="994"/>
      <c r="K82" s="994"/>
      <c r="L82" s="994"/>
      <c r="M82" s="994"/>
      <c r="N82" s="994"/>
      <c r="O82" s="994"/>
      <c r="P82" s="994"/>
      <c r="Q82" s="994"/>
      <c r="R82" s="996"/>
      <c r="S82" s="996"/>
      <c r="T82" s="996"/>
      <c r="U82" s="996"/>
      <c r="V82" s="996"/>
      <c r="W82" s="298"/>
      <c r="X82" s="299"/>
      <c r="Y82" s="299"/>
      <c r="AA82" s="300"/>
      <c r="AB82" s="299"/>
      <c r="AD82" s="758"/>
      <c r="AE82" s="758"/>
    </row>
    <row r="83" customFormat="false" ht="14.25" hidden="false" customHeight="true" outlineLevel="0" collapsed="false">
      <c r="B83" s="996"/>
      <c r="C83" s="996"/>
      <c r="D83" s="996"/>
      <c r="E83" s="996"/>
      <c r="F83" s="996"/>
      <c r="G83" s="996"/>
      <c r="H83" s="996"/>
      <c r="I83" s="996"/>
      <c r="J83" s="996"/>
      <c r="K83" s="996"/>
      <c r="L83" s="996"/>
      <c r="M83" s="996"/>
      <c r="N83" s="996"/>
      <c r="O83" s="996"/>
      <c r="P83" s="996"/>
      <c r="Q83" s="996"/>
      <c r="R83" s="996"/>
      <c r="S83" s="996"/>
      <c r="T83" s="996"/>
      <c r="U83" s="996"/>
      <c r="V83" s="996"/>
      <c r="W83" s="303"/>
      <c r="X83" s="305"/>
      <c r="Y83" s="305"/>
      <c r="Z83" s="402"/>
      <c r="AA83" s="306"/>
      <c r="AB83" s="758"/>
      <c r="AC83" s="758"/>
      <c r="AD83" s="758"/>
      <c r="AE83" s="758"/>
    </row>
    <row r="84" customFormat="false" ht="14.25" hidden="false" customHeight="true" outlineLevel="0" collapsed="false">
      <c r="B84" s="994"/>
      <c r="C84" s="994"/>
      <c r="D84" s="994"/>
      <c r="E84" s="994"/>
      <c r="F84" s="994"/>
      <c r="G84" s="994"/>
      <c r="H84" s="994"/>
      <c r="I84" s="994"/>
      <c r="J84" s="994"/>
      <c r="K84" s="994"/>
      <c r="L84" s="994"/>
      <c r="M84" s="994"/>
      <c r="N84" s="994"/>
      <c r="O84" s="994"/>
      <c r="P84" s="994"/>
      <c r="Q84" s="994"/>
      <c r="R84" s="996"/>
      <c r="S84" s="996"/>
      <c r="T84" s="996"/>
      <c r="U84" s="996"/>
      <c r="V84" s="996"/>
      <c r="W84" s="998"/>
      <c r="X84" s="299"/>
      <c r="Y84" s="299"/>
      <c r="AA84" s="299"/>
      <c r="AB84" s="299"/>
      <c r="AC84" s="758"/>
      <c r="AD84" s="758"/>
      <c r="AE84" s="758"/>
    </row>
    <row r="85" customFormat="false" ht="14.25" hidden="false" customHeight="true" outlineLevel="0" collapsed="false">
      <c r="B85" s="996"/>
      <c r="C85" s="996"/>
      <c r="D85" s="996"/>
      <c r="E85" s="996"/>
      <c r="F85" s="996"/>
      <c r="G85" s="996"/>
      <c r="H85" s="996"/>
      <c r="I85" s="996"/>
      <c r="J85" s="996"/>
      <c r="K85" s="996"/>
      <c r="L85" s="996"/>
      <c r="M85" s="996"/>
      <c r="N85" s="996"/>
      <c r="O85" s="996"/>
      <c r="P85" s="996"/>
      <c r="Q85" s="996"/>
      <c r="R85" s="996"/>
      <c r="S85" s="996"/>
      <c r="T85" s="996"/>
      <c r="U85" s="996"/>
      <c r="V85" s="996"/>
      <c r="AC85" s="758"/>
      <c r="AD85" s="758"/>
      <c r="AE85" s="758"/>
    </row>
    <row r="86" s="268" customFormat="true" ht="14.25" hidden="false" customHeight="true" outlineLevel="0" collapsed="false">
      <c r="A86" s="615"/>
      <c r="B86" s="994"/>
      <c r="C86" s="994"/>
      <c r="D86" s="994"/>
      <c r="E86" s="994"/>
      <c r="F86" s="994"/>
      <c r="G86" s="994"/>
      <c r="H86" s="994"/>
      <c r="I86" s="994"/>
      <c r="J86" s="994"/>
      <c r="K86" s="994"/>
      <c r="L86" s="994"/>
      <c r="M86" s="994"/>
      <c r="N86" s="994"/>
      <c r="O86" s="994"/>
      <c r="P86" s="994"/>
      <c r="Q86" s="994"/>
      <c r="R86" s="996"/>
      <c r="S86" s="996"/>
      <c r="T86" s="996"/>
      <c r="U86" s="996"/>
      <c r="V86" s="996"/>
      <c r="W86" s="187"/>
      <c r="X86" s="187"/>
      <c r="Y86" s="187"/>
      <c r="Z86" s="187"/>
      <c r="AA86" s="187"/>
      <c r="AB86" s="187"/>
      <c r="AC86" s="758"/>
      <c r="AD86" s="758"/>
      <c r="AE86" s="758"/>
      <c r="AF86" s="187"/>
      <c r="AG86" s="187"/>
      <c r="AH86" s="187"/>
      <c r="AI86" s="187"/>
      <c r="AJ86" s="187"/>
      <c r="AK86" s="187"/>
      <c r="AL86" s="187"/>
      <c r="AM86" s="187"/>
      <c r="AN86" s="187"/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/>
      <c r="BB86" s="187"/>
      <c r="BC86" s="187"/>
      <c r="BD86" s="187"/>
      <c r="BE86" s="187"/>
      <c r="BF86" s="187"/>
      <c r="BG86" s="187"/>
      <c r="BH86" s="187"/>
      <c r="BI86" s="187"/>
      <c r="BJ86" s="187"/>
      <c r="BK86" s="187"/>
      <c r="BL86" s="187"/>
      <c r="BM86" s="187"/>
      <c r="BN86" s="187"/>
      <c r="BO86" s="187"/>
      <c r="BP86" s="187"/>
      <c r="BQ86" s="187"/>
      <c r="BR86" s="187"/>
      <c r="BS86" s="187"/>
      <c r="BT86" s="187"/>
      <c r="BU86" s="187"/>
      <c r="BV86" s="187"/>
      <c r="BW86" s="187"/>
      <c r="BX86" s="187"/>
      <c r="BY86" s="187"/>
      <c r="BZ86" s="187"/>
      <c r="CA86" s="187"/>
      <c r="CB86" s="187"/>
      <c r="CC86" s="187"/>
      <c r="CD86" s="187"/>
      <c r="CE86" s="187"/>
      <c r="CF86" s="187"/>
      <c r="CG86" s="187"/>
      <c r="CH86" s="187"/>
      <c r="CI86" s="187"/>
      <c r="CJ86" s="187"/>
      <c r="CK86" s="187"/>
      <c r="CL86" s="187"/>
      <c r="CM86" s="187"/>
      <c r="CN86" s="187"/>
      <c r="CO86" s="187"/>
      <c r="CP86" s="187"/>
      <c r="CQ86" s="187"/>
      <c r="CR86" s="187"/>
      <c r="CS86" s="187"/>
      <c r="CT86" s="187"/>
      <c r="CU86" s="187"/>
      <c r="CV86" s="187"/>
      <c r="CW86" s="187"/>
      <c r="CX86" s="187"/>
      <c r="CY86" s="187"/>
      <c r="CZ86" s="187"/>
      <c r="DA86" s="187"/>
      <c r="DB86" s="187"/>
      <c r="DC86" s="187"/>
      <c r="DD86" s="187"/>
      <c r="DE86" s="187"/>
      <c r="DF86" s="187"/>
      <c r="DG86" s="187"/>
      <c r="DH86" s="187"/>
      <c r="DI86" s="187"/>
      <c r="DJ86" s="187"/>
      <c r="DK86" s="187"/>
      <c r="DL86" s="187"/>
      <c r="DM86" s="187"/>
      <c r="DN86" s="187"/>
      <c r="DO86" s="187"/>
      <c r="DP86" s="187"/>
      <c r="DQ86" s="187"/>
      <c r="DR86" s="187"/>
      <c r="DS86" s="187"/>
      <c r="DT86" s="187"/>
      <c r="DU86" s="187"/>
      <c r="DV86" s="187"/>
      <c r="DW86" s="187"/>
      <c r="DX86" s="187"/>
      <c r="DY86" s="187"/>
      <c r="DZ86" s="187"/>
      <c r="EA86" s="187"/>
      <c r="EB86" s="187"/>
      <c r="EC86" s="187"/>
      <c r="ED86" s="187"/>
      <c r="EE86" s="187"/>
      <c r="EF86" s="187"/>
      <c r="EG86" s="187"/>
      <c r="EH86" s="187"/>
      <c r="EI86" s="187"/>
      <c r="EJ86" s="187"/>
      <c r="EK86" s="187"/>
      <c r="EL86" s="187"/>
      <c r="EM86" s="187"/>
      <c r="EN86" s="187"/>
      <c r="EO86" s="187"/>
      <c r="EP86" s="187"/>
      <c r="EQ86" s="187"/>
      <c r="ER86" s="187"/>
      <c r="ES86" s="187"/>
      <c r="ET86" s="187"/>
      <c r="EU86" s="187"/>
      <c r="EV86" s="187"/>
      <c r="EW86" s="187"/>
      <c r="EX86" s="187"/>
      <c r="EY86" s="187"/>
      <c r="EZ86" s="187"/>
      <c r="FA86" s="187"/>
      <c r="FB86" s="187"/>
      <c r="FC86" s="187"/>
      <c r="FD86" s="187"/>
      <c r="FE86" s="187"/>
      <c r="FF86" s="187"/>
      <c r="FG86" s="187"/>
      <c r="FH86" s="187"/>
      <c r="FI86" s="187"/>
      <c r="FJ86" s="187"/>
      <c r="FK86" s="187"/>
      <c r="FL86" s="187"/>
      <c r="FM86" s="187"/>
      <c r="FN86" s="187"/>
      <c r="FO86" s="187"/>
      <c r="FP86" s="187"/>
      <c r="FQ86" s="187"/>
      <c r="FR86" s="187"/>
      <c r="FS86" s="187"/>
      <c r="FT86" s="187"/>
      <c r="FU86" s="187"/>
      <c r="FV86" s="187"/>
      <c r="FW86" s="187"/>
      <c r="FX86" s="187"/>
      <c r="FY86" s="187"/>
      <c r="FZ86" s="187"/>
      <c r="GA86" s="187"/>
      <c r="GB86" s="187"/>
      <c r="GC86" s="187"/>
      <c r="GD86" s="187"/>
      <c r="GE86" s="187"/>
      <c r="GF86" s="187"/>
      <c r="GG86" s="187"/>
      <c r="GH86" s="187"/>
      <c r="GI86" s="187"/>
      <c r="GJ86" s="187"/>
      <c r="GK86" s="187"/>
      <c r="GL86" s="187"/>
      <c r="GM86" s="187"/>
      <c r="GN86" s="187"/>
      <c r="GO86" s="187"/>
      <c r="GP86" s="187"/>
      <c r="GQ86" s="187"/>
      <c r="GR86" s="187"/>
      <c r="GS86" s="187"/>
      <c r="GT86" s="187"/>
      <c r="GU86" s="187"/>
      <c r="GV86" s="187"/>
      <c r="GW86" s="187"/>
      <c r="GX86" s="187"/>
      <c r="GY86" s="187"/>
      <c r="GZ86" s="187"/>
      <c r="HA86" s="187"/>
      <c r="HB86" s="187"/>
      <c r="HC86" s="187"/>
      <c r="HD86" s="187"/>
      <c r="HE86" s="187"/>
      <c r="HF86" s="187"/>
      <c r="HG86" s="187"/>
      <c r="HH86" s="187"/>
      <c r="HI86" s="187"/>
      <c r="HJ86" s="187"/>
      <c r="HK86" s="187"/>
      <c r="HL86" s="187"/>
      <c r="HM86" s="187"/>
      <c r="HN86" s="187"/>
      <c r="HO86" s="187"/>
      <c r="HP86" s="187"/>
      <c r="HQ86" s="187"/>
      <c r="HR86" s="187"/>
      <c r="HS86" s="187"/>
      <c r="HT86" s="187"/>
      <c r="HU86" s="187"/>
      <c r="HV86" s="187"/>
      <c r="HW86" s="187"/>
      <c r="HX86" s="187"/>
      <c r="HY86" s="187"/>
      <c r="HZ86" s="187"/>
      <c r="IA86" s="187"/>
      <c r="IB86" s="187"/>
      <c r="IC86" s="187"/>
      <c r="ID86" s="187"/>
      <c r="IE86" s="187"/>
      <c r="IF86" s="187"/>
      <c r="IG86" s="187"/>
    </row>
    <row r="87" s="268" customFormat="true" ht="14.25" hidden="false" customHeight="true" outlineLevel="0" collapsed="false">
      <c r="A87" s="615"/>
      <c r="B87" s="996"/>
      <c r="C87" s="996"/>
      <c r="D87" s="996"/>
      <c r="E87" s="996"/>
      <c r="F87" s="996"/>
      <c r="G87" s="996"/>
      <c r="H87" s="996"/>
      <c r="I87" s="996"/>
      <c r="J87" s="996"/>
      <c r="K87" s="996"/>
      <c r="L87" s="996"/>
      <c r="M87" s="996"/>
      <c r="N87" s="996"/>
      <c r="O87" s="996"/>
      <c r="P87" s="996"/>
      <c r="Q87" s="996"/>
      <c r="R87" s="996"/>
      <c r="S87" s="996"/>
      <c r="T87" s="996"/>
      <c r="U87" s="996"/>
      <c r="V87" s="996"/>
      <c r="W87" s="758"/>
      <c r="X87" s="758"/>
      <c r="Y87" s="758"/>
      <c r="Z87" s="187"/>
      <c r="AA87" s="758"/>
      <c r="AB87" s="758"/>
      <c r="AC87" s="758"/>
      <c r="AD87" s="758"/>
      <c r="AE87" s="758"/>
      <c r="AF87" s="187"/>
      <c r="AG87" s="187"/>
      <c r="AH87" s="187"/>
      <c r="AI87" s="187"/>
      <c r="AJ87" s="187"/>
      <c r="AK87" s="187"/>
      <c r="AL87" s="187"/>
      <c r="AM87" s="187"/>
      <c r="AN87" s="187"/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7"/>
      <c r="BA87" s="187"/>
      <c r="BB87" s="187"/>
      <c r="BC87" s="187"/>
      <c r="BD87" s="187"/>
      <c r="BE87" s="187"/>
      <c r="BF87" s="187"/>
      <c r="BG87" s="187"/>
      <c r="BH87" s="187"/>
      <c r="BI87" s="187"/>
      <c r="BJ87" s="187"/>
      <c r="BK87" s="187"/>
      <c r="BL87" s="187"/>
      <c r="BM87" s="187"/>
      <c r="BN87" s="187"/>
      <c r="BO87" s="187"/>
      <c r="BP87" s="187"/>
      <c r="BQ87" s="187"/>
      <c r="BR87" s="187"/>
      <c r="BS87" s="187"/>
      <c r="BT87" s="187"/>
      <c r="BU87" s="187"/>
      <c r="BV87" s="187"/>
      <c r="BW87" s="187"/>
      <c r="BX87" s="187"/>
      <c r="BY87" s="187"/>
      <c r="BZ87" s="187"/>
      <c r="CA87" s="187"/>
      <c r="CB87" s="187"/>
      <c r="CC87" s="187"/>
      <c r="CD87" s="187"/>
      <c r="CE87" s="187"/>
      <c r="CF87" s="187"/>
      <c r="CG87" s="187"/>
      <c r="CH87" s="187"/>
      <c r="CI87" s="187"/>
      <c r="CJ87" s="187"/>
      <c r="CK87" s="187"/>
      <c r="CL87" s="187"/>
      <c r="CM87" s="187"/>
      <c r="CN87" s="187"/>
      <c r="CO87" s="187"/>
      <c r="CP87" s="187"/>
      <c r="CQ87" s="187"/>
      <c r="CR87" s="187"/>
      <c r="CS87" s="187"/>
      <c r="CT87" s="187"/>
      <c r="CU87" s="187"/>
      <c r="CV87" s="187"/>
      <c r="CW87" s="187"/>
      <c r="CX87" s="187"/>
      <c r="CY87" s="187"/>
      <c r="CZ87" s="187"/>
      <c r="DA87" s="187"/>
      <c r="DB87" s="187"/>
      <c r="DC87" s="187"/>
      <c r="DD87" s="187"/>
      <c r="DE87" s="187"/>
      <c r="DF87" s="187"/>
      <c r="DG87" s="187"/>
      <c r="DH87" s="187"/>
      <c r="DI87" s="187"/>
      <c r="DJ87" s="187"/>
      <c r="DK87" s="187"/>
      <c r="DL87" s="187"/>
      <c r="DM87" s="187"/>
      <c r="DN87" s="187"/>
      <c r="DO87" s="187"/>
      <c r="DP87" s="187"/>
      <c r="DQ87" s="187"/>
      <c r="DR87" s="187"/>
      <c r="DS87" s="187"/>
      <c r="DT87" s="187"/>
      <c r="DU87" s="187"/>
      <c r="DV87" s="187"/>
      <c r="DW87" s="187"/>
      <c r="DX87" s="187"/>
      <c r="DY87" s="187"/>
      <c r="DZ87" s="187"/>
      <c r="EA87" s="187"/>
      <c r="EB87" s="187"/>
      <c r="EC87" s="187"/>
      <c r="ED87" s="187"/>
      <c r="EE87" s="187"/>
      <c r="EF87" s="187"/>
      <c r="EG87" s="187"/>
      <c r="EH87" s="187"/>
      <c r="EI87" s="187"/>
      <c r="EJ87" s="187"/>
      <c r="EK87" s="187"/>
      <c r="EL87" s="187"/>
      <c r="EM87" s="187"/>
      <c r="EN87" s="187"/>
      <c r="EO87" s="187"/>
      <c r="EP87" s="187"/>
      <c r="EQ87" s="187"/>
      <c r="ER87" s="187"/>
      <c r="ES87" s="187"/>
      <c r="ET87" s="187"/>
      <c r="EU87" s="187"/>
      <c r="EV87" s="187"/>
      <c r="EW87" s="187"/>
      <c r="EX87" s="187"/>
      <c r="EY87" s="187"/>
      <c r="EZ87" s="187"/>
      <c r="FA87" s="187"/>
      <c r="FB87" s="187"/>
      <c r="FC87" s="187"/>
      <c r="FD87" s="187"/>
      <c r="FE87" s="187"/>
      <c r="FF87" s="187"/>
      <c r="FG87" s="187"/>
      <c r="FH87" s="187"/>
      <c r="FI87" s="187"/>
      <c r="FJ87" s="187"/>
      <c r="FK87" s="187"/>
      <c r="FL87" s="187"/>
      <c r="FM87" s="187"/>
      <c r="FN87" s="187"/>
      <c r="FO87" s="187"/>
      <c r="FP87" s="187"/>
      <c r="FQ87" s="187"/>
      <c r="FR87" s="187"/>
      <c r="FS87" s="187"/>
      <c r="FT87" s="187"/>
      <c r="FU87" s="187"/>
      <c r="FV87" s="187"/>
      <c r="FW87" s="187"/>
      <c r="FX87" s="187"/>
      <c r="FY87" s="187"/>
      <c r="FZ87" s="187"/>
      <c r="GA87" s="187"/>
      <c r="GB87" s="187"/>
      <c r="GC87" s="187"/>
      <c r="GD87" s="187"/>
      <c r="GE87" s="187"/>
      <c r="GF87" s="187"/>
      <c r="GG87" s="187"/>
      <c r="GH87" s="187"/>
      <c r="GI87" s="187"/>
      <c r="GJ87" s="187"/>
      <c r="GK87" s="187"/>
      <c r="GL87" s="187"/>
      <c r="GM87" s="187"/>
      <c r="GN87" s="187"/>
      <c r="GO87" s="187"/>
      <c r="GP87" s="187"/>
      <c r="GQ87" s="187"/>
      <c r="GR87" s="187"/>
      <c r="GS87" s="187"/>
      <c r="GT87" s="187"/>
      <c r="GU87" s="187"/>
      <c r="GV87" s="187"/>
      <c r="GW87" s="187"/>
      <c r="GX87" s="187"/>
      <c r="GY87" s="187"/>
      <c r="GZ87" s="187"/>
      <c r="HA87" s="187"/>
      <c r="HB87" s="187"/>
      <c r="HC87" s="187"/>
      <c r="HD87" s="187"/>
      <c r="HE87" s="187"/>
      <c r="HF87" s="187"/>
      <c r="HG87" s="187"/>
      <c r="HH87" s="187"/>
      <c r="HI87" s="187"/>
      <c r="HJ87" s="187"/>
      <c r="HK87" s="187"/>
      <c r="HL87" s="187"/>
      <c r="HM87" s="187"/>
      <c r="HN87" s="187"/>
      <c r="HO87" s="187"/>
      <c r="HP87" s="187"/>
      <c r="HQ87" s="187"/>
      <c r="HR87" s="187"/>
      <c r="HS87" s="187"/>
      <c r="HT87" s="187"/>
      <c r="HU87" s="187"/>
      <c r="HV87" s="187"/>
      <c r="HW87" s="187"/>
      <c r="HX87" s="187"/>
      <c r="HY87" s="187"/>
      <c r="HZ87" s="187"/>
      <c r="IA87" s="187"/>
      <c r="IB87" s="187"/>
      <c r="IC87" s="187"/>
      <c r="ID87" s="187"/>
      <c r="IE87" s="187"/>
      <c r="IF87" s="187"/>
      <c r="IG87" s="187"/>
    </row>
    <row r="88" s="268" customFormat="true" ht="12.75" hidden="false" customHeight="true" outlineLevel="0" collapsed="false">
      <c r="A88" s="25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  <c r="AA88" s="255"/>
      <c r="AB88" s="255"/>
      <c r="AC88" s="269"/>
      <c r="AD88" s="269"/>
      <c r="AE88" s="269"/>
      <c r="AF88" s="255"/>
      <c r="AG88" s="255"/>
      <c r="AH88" s="255"/>
      <c r="AI88" s="255"/>
      <c r="AJ88" s="255"/>
      <c r="AK88" s="255"/>
      <c r="AL88" s="255"/>
      <c r="AM88" s="255"/>
      <c r="AN88" s="255"/>
      <c r="AO88" s="255"/>
      <c r="AP88" s="255"/>
      <c r="AQ88" s="255"/>
      <c r="AR88" s="255"/>
      <c r="AS88" s="255"/>
      <c r="AT88" s="255"/>
      <c r="AU88" s="255"/>
      <c r="AV88" s="255"/>
      <c r="AW88" s="255"/>
      <c r="AX88" s="255"/>
      <c r="AY88" s="255"/>
      <c r="AZ88" s="255"/>
      <c r="BA88" s="255"/>
      <c r="BB88" s="255"/>
      <c r="BC88" s="255"/>
      <c r="BD88" s="255"/>
      <c r="BE88" s="255"/>
      <c r="BF88" s="255"/>
      <c r="BG88" s="255"/>
      <c r="BH88" s="255"/>
      <c r="BI88" s="255"/>
      <c r="BJ88" s="255"/>
      <c r="BK88" s="255"/>
      <c r="BL88" s="255"/>
      <c r="BM88" s="255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55"/>
      <c r="BY88" s="255"/>
      <c r="BZ88" s="255"/>
      <c r="CA88" s="255"/>
      <c r="CB88" s="255"/>
      <c r="CC88" s="255"/>
      <c r="CD88" s="255"/>
      <c r="CE88" s="255"/>
      <c r="CF88" s="255"/>
      <c r="CG88" s="255"/>
      <c r="CH88" s="255"/>
      <c r="CI88" s="255"/>
      <c r="CJ88" s="255"/>
      <c r="CK88" s="255"/>
      <c r="CL88" s="255"/>
      <c r="CM88" s="255"/>
      <c r="CN88" s="255"/>
      <c r="CO88" s="255"/>
      <c r="CP88" s="255"/>
      <c r="CQ88" s="255"/>
      <c r="CR88" s="255"/>
      <c r="CS88" s="255"/>
      <c r="CT88" s="255"/>
      <c r="CU88" s="255"/>
      <c r="CV88" s="255"/>
      <c r="CW88" s="255"/>
      <c r="CX88" s="255"/>
      <c r="CY88" s="255"/>
      <c r="CZ88" s="255"/>
      <c r="DA88" s="255"/>
      <c r="DB88" s="255"/>
      <c r="DC88" s="255"/>
      <c r="DD88" s="255"/>
      <c r="DE88" s="255"/>
      <c r="DF88" s="255"/>
      <c r="DG88" s="255"/>
      <c r="DH88" s="255"/>
      <c r="DI88" s="255"/>
      <c r="DJ88" s="255"/>
      <c r="DK88" s="255"/>
      <c r="DL88" s="255"/>
      <c r="DM88" s="255"/>
      <c r="DN88" s="255"/>
      <c r="DO88" s="255"/>
      <c r="DP88" s="255"/>
      <c r="DQ88" s="255"/>
      <c r="DR88" s="255"/>
      <c r="DS88" s="255"/>
      <c r="DT88" s="255"/>
      <c r="DU88" s="255"/>
      <c r="DV88" s="255"/>
      <c r="DW88" s="255"/>
      <c r="DX88" s="255"/>
      <c r="DY88" s="255"/>
      <c r="DZ88" s="255"/>
      <c r="EA88" s="255"/>
      <c r="EB88" s="255"/>
      <c r="EC88" s="255"/>
      <c r="ED88" s="255"/>
      <c r="EE88" s="255"/>
      <c r="EF88" s="255"/>
      <c r="EG88" s="255"/>
      <c r="EH88" s="255"/>
      <c r="EI88" s="255"/>
      <c r="EJ88" s="255"/>
      <c r="EK88" s="255"/>
      <c r="EL88" s="255"/>
      <c r="EM88" s="255"/>
      <c r="EN88" s="255"/>
      <c r="EO88" s="255"/>
      <c r="EP88" s="255"/>
      <c r="EQ88" s="255"/>
      <c r="ER88" s="255"/>
      <c r="ES88" s="255"/>
      <c r="ET88" s="255"/>
      <c r="EU88" s="255"/>
      <c r="EV88" s="255"/>
      <c r="EW88" s="255"/>
      <c r="EX88" s="255"/>
      <c r="EY88" s="255"/>
      <c r="EZ88" s="255"/>
      <c r="FA88" s="255"/>
      <c r="FB88" s="255"/>
      <c r="FC88" s="255"/>
      <c r="FD88" s="255"/>
      <c r="FE88" s="255"/>
      <c r="FF88" s="255"/>
      <c r="FG88" s="255"/>
      <c r="FH88" s="255"/>
      <c r="FI88" s="255"/>
      <c r="FJ88" s="255"/>
      <c r="FK88" s="255"/>
      <c r="FL88" s="255"/>
      <c r="FM88" s="255"/>
      <c r="FN88" s="255"/>
      <c r="FO88" s="255"/>
      <c r="FP88" s="255"/>
      <c r="FQ88" s="255"/>
      <c r="FR88" s="255"/>
      <c r="FS88" s="255"/>
      <c r="FT88" s="255"/>
      <c r="FU88" s="255"/>
      <c r="FV88" s="255"/>
      <c r="FW88" s="255"/>
      <c r="FX88" s="255"/>
      <c r="FY88" s="255"/>
      <c r="FZ88" s="255"/>
      <c r="GA88" s="255"/>
      <c r="GB88" s="255"/>
      <c r="GC88" s="255"/>
      <c r="GD88" s="255"/>
      <c r="GE88" s="255"/>
      <c r="GF88" s="255"/>
      <c r="GG88" s="255"/>
      <c r="GH88" s="255"/>
      <c r="GI88" s="255"/>
      <c r="GJ88" s="255"/>
      <c r="GK88" s="255"/>
      <c r="GL88" s="255"/>
      <c r="GM88" s="255"/>
      <c r="GN88" s="255"/>
      <c r="GO88" s="255"/>
      <c r="GP88" s="255"/>
      <c r="GQ88" s="255"/>
      <c r="GR88" s="255"/>
      <c r="GS88" s="255"/>
      <c r="GT88" s="255"/>
      <c r="GU88" s="255"/>
      <c r="GV88" s="255"/>
      <c r="GW88" s="255"/>
      <c r="GX88" s="255"/>
      <c r="GY88" s="255"/>
      <c r="GZ88" s="255"/>
      <c r="HA88" s="255"/>
      <c r="HB88" s="255"/>
      <c r="HC88" s="255"/>
      <c r="HD88" s="255"/>
      <c r="HE88" s="255"/>
      <c r="HF88" s="255"/>
      <c r="HG88" s="255"/>
      <c r="HH88" s="255"/>
      <c r="HI88" s="255"/>
      <c r="HJ88" s="255"/>
      <c r="HK88" s="255"/>
      <c r="HL88" s="255"/>
      <c r="HM88" s="255"/>
      <c r="HN88" s="255"/>
      <c r="HO88" s="255"/>
      <c r="HP88" s="255"/>
      <c r="HQ88" s="255"/>
      <c r="HR88" s="255"/>
      <c r="HS88" s="255"/>
      <c r="HT88" s="255"/>
      <c r="HU88" s="255"/>
      <c r="HV88" s="255"/>
      <c r="HW88" s="255"/>
      <c r="HX88" s="255"/>
      <c r="HY88" s="255"/>
      <c r="HZ88" s="255"/>
      <c r="IA88" s="255"/>
      <c r="IB88" s="255"/>
      <c r="IC88" s="255"/>
      <c r="ID88" s="255"/>
      <c r="IE88" s="255"/>
      <c r="IF88" s="255"/>
      <c r="IG88" s="255"/>
    </row>
    <row r="89" s="268" customFormat="true" ht="18.75" hidden="false" customHeight="true" outlineLevel="0" collapsed="false">
      <c r="A89" s="307"/>
      <c r="B89" s="307"/>
      <c r="C89" s="307"/>
      <c r="D89" s="307"/>
      <c r="E89" s="308" t="s">
        <v>858</v>
      </c>
      <c r="F89" s="308"/>
      <c r="G89" s="308"/>
      <c r="H89" s="308"/>
      <c r="I89" s="308"/>
      <c r="J89" s="308"/>
      <c r="K89" s="308"/>
      <c r="L89" s="307"/>
      <c r="M89" s="307"/>
      <c r="N89" s="307"/>
      <c r="O89" s="307"/>
      <c r="P89" s="307"/>
      <c r="R89" s="307"/>
      <c r="S89" s="307"/>
      <c r="T89" s="307"/>
      <c r="U89" s="308"/>
      <c r="V89" s="310"/>
      <c r="W89" s="308"/>
      <c r="X89" s="269"/>
      <c r="Y89" s="308" t="s">
        <v>859</v>
      </c>
      <c r="Z89" s="269"/>
      <c r="AA89" s="255"/>
      <c r="AB89" s="255"/>
      <c r="AC89" s="308" t="s">
        <v>859</v>
      </c>
      <c r="AD89" s="255"/>
      <c r="AE89" s="255"/>
      <c r="AF89" s="255"/>
      <c r="AG89" s="255"/>
      <c r="AH89" s="255"/>
      <c r="AI89" s="255"/>
      <c r="AJ89" s="255"/>
      <c r="AK89" s="255"/>
      <c r="AL89" s="255"/>
      <c r="AM89" s="255"/>
      <c r="AN89" s="255"/>
      <c r="AO89" s="255"/>
      <c r="AP89" s="255"/>
      <c r="AQ89" s="255"/>
      <c r="AR89" s="255"/>
      <c r="AS89" s="255"/>
      <c r="AT89" s="255"/>
      <c r="AU89" s="255"/>
      <c r="AV89" s="255"/>
      <c r="AW89" s="255"/>
      <c r="AX89" s="255"/>
      <c r="AY89" s="255"/>
      <c r="AZ89" s="255"/>
      <c r="BA89" s="255"/>
      <c r="BB89" s="255"/>
      <c r="BC89" s="255"/>
      <c r="BD89" s="255"/>
      <c r="BE89" s="255"/>
      <c r="BF89" s="255"/>
      <c r="BG89" s="255"/>
      <c r="BH89" s="255"/>
      <c r="BI89" s="255"/>
      <c r="BJ89" s="255"/>
      <c r="BK89" s="255"/>
      <c r="BL89" s="255"/>
      <c r="BM89" s="255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55"/>
      <c r="BY89" s="255"/>
      <c r="BZ89" s="255"/>
      <c r="CA89" s="255"/>
      <c r="CB89" s="255"/>
      <c r="CC89" s="255"/>
      <c r="CD89" s="255"/>
      <c r="CE89" s="255"/>
      <c r="CF89" s="255"/>
      <c r="CG89" s="255"/>
      <c r="CH89" s="255"/>
      <c r="CI89" s="255"/>
      <c r="CJ89" s="255"/>
      <c r="CK89" s="255"/>
      <c r="CL89" s="255"/>
      <c r="CM89" s="255"/>
      <c r="CN89" s="255"/>
      <c r="CO89" s="255"/>
      <c r="CP89" s="255"/>
      <c r="CQ89" s="255"/>
      <c r="CR89" s="255"/>
      <c r="CS89" s="255"/>
      <c r="CT89" s="255"/>
      <c r="CU89" s="255"/>
      <c r="CV89" s="255"/>
      <c r="CW89" s="255"/>
      <c r="CX89" s="255"/>
      <c r="CY89" s="255"/>
      <c r="CZ89" s="255"/>
      <c r="DA89" s="255"/>
      <c r="DB89" s="255"/>
      <c r="DC89" s="255"/>
      <c r="DD89" s="255"/>
      <c r="DE89" s="255"/>
      <c r="DF89" s="255"/>
      <c r="DG89" s="255"/>
      <c r="DH89" s="255"/>
      <c r="DI89" s="255"/>
      <c r="DJ89" s="255"/>
      <c r="DK89" s="255"/>
      <c r="DL89" s="255"/>
      <c r="DM89" s="255"/>
      <c r="DN89" s="255"/>
      <c r="DO89" s="255"/>
      <c r="DP89" s="255"/>
      <c r="DQ89" s="255"/>
      <c r="DR89" s="255"/>
      <c r="DS89" s="255"/>
      <c r="DT89" s="255"/>
      <c r="DU89" s="255"/>
      <c r="DV89" s="255"/>
      <c r="DW89" s="255"/>
      <c r="DX89" s="255"/>
      <c r="DY89" s="255"/>
      <c r="DZ89" s="255"/>
      <c r="EA89" s="255"/>
      <c r="EB89" s="255"/>
      <c r="EC89" s="255"/>
      <c r="ED89" s="255"/>
      <c r="EE89" s="255"/>
      <c r="EF89" s="255"/>
      <c r="EG89" s="255"/>
      <c r="EH89" s="255"/>
      <c r="EI89" s="255"/>
      <c r="EJ89" s="255"/>
      <c r="EK89" s="255"/>
      <c r="EL89" s="255"/>
      <c r="EM89" s="255"/>
      <c r="EN89" s="255"/>
      <c r="EO89" s="255"/>
      <c r="EP89" s="255"/>
      <c r="EQ89" s="255"/>
      <c r="ER89" s="255"/>
      <c r="ES89" s="255"/>
      <c r="ET89" s="255"/>
      <c r="EU89" s="255"/>
      <c r="EV89" s="255"/>
      <c r="EW89" s="255"/>
      <c r="EX89" s="255"/>
      <c r="EY89" s="255"/>
      <c r="EZ89" s="255"/>
      <c r="FA89" s="255"/>
      <c r="FB89" s="255"/>
      <c r="FC89" s="255"/>
      <c r="FD89" s="255"/>
      <c r="FE89" s="255"/>
      <c r="FF89" s="255"/>
      <c r="FG89" s="255"/>
      <c r="FH89" s="255"/>
      <c r="FI89" s="255"/>
      <c r="FJ89" s="255"/>
      <c r="FK89" s="255"/>
      <c r="FL89" s="255"/>
      <c r="FM89" s="255"/>
      <c r="FN89" s="255"/>
      <c r="FO89" s="255"/>
      <c r="FP89" s="255"/>
      <c r="FQ89" s="255"/>
      <c r="FR89" s="255"/>
      <c r="FS89" s="255"/>
      <c r="FT89" s="255"/>
      <c r="FU89" s="255"/>
      <c r="FV89" s="255"/>
      <c r="FW89" s="255"/>
      <c r="FX89" s="255"/>
      <c r="FY89" s="255"/>
      <c r="FZ89" s="255"/>
      <c r="GA89" s="255"/>
      <c r="GB89" s="255"/>
      <c r="GC89" s="255"/>
      <c r="GD89" s="255"/>
      <c r="GE89" s="255"/>
      <c r="GF89" s="255"/>
      <c r="GG89" s="255"/>
      <c r="GH89" s="255"/>
      <c r="GI89" s="255"/>
      <c r="GJ89" s="255"/>
      <c r="GK89" s="255"/>
      <c r="GL89" s="255"/>
      <c r="GM89" s="255"/>
      <c r="GN89" s="255"/>
      <c r="GO89" s="255"/>
      <c r="GP89" s="255"/>
      <c r="GQ89" s="255"/>
      <c r="GR89" s="255"/>
      <c r="GS89" s="255"/>
      <c r="GT89" s="255"/>
      <c r="GU89" s="255"/>
      <c r="GV89" s="255"/>
      <c r="GW89" s="255"/>
      <c r="GX89" s="255"/>
      <c r="GY89" s="255"/>
      <c r="GZ89" s="255"/>
      <c r="HA89" s="255"/>
      <c r="HB89" s="255"/>
      <c r="HC89" s="255"/>
      <c r="HD89" s="255"/>
      <c r="HE89" s="255"/>
      <c r="HF89" s="255"/>
      <c r="HG89" s="255"/>
      <c r="HH89" s="255"/>
      <c r="HI89" s="255"/>
      <c r="HJ89" s="255"/>
      <c r="HK89" s="255"/>
      <c r="HL89" s="255"/>
      <c r="HM89" s="255"/>
      <c r="HN89" s="255"/>
      <c r="HO89" s="255"/>
      <c r="HP89" s="255"/>
      <c r="HQ89" s="255"/>
      <c r="HR89" s="255"/>
      <c r="HS89" s="255"/>
      <c r="HT89" s="255"/>
      <c r="HU89" s="255"/>
      <c r="HV89" s="255"/>
      <c r="HW89" s="255"/>
      <c r="HX89" s="255"/>
      <c r="HY89" s="255"/>
      <c r="HZ89" s="255"/>
      <c r="IA89" s="255"/>
      <c r="IB89" s="255"/>
      <c r="IC89" s="255"/>
      <c r="ID89" s="255"/>
      <c r="IE89" s="255"/>
      <c r="IF89" s="255"/>
      <c r="IG89" s="255"/>
      <c r="AME89" s="0"/>
      <c r="AMF89" s="0"/>
      <c r="AMG89" s="0"/>
      <c r="AMH89" s="0"/>
      <c r="AMI89" s="0"/>
      <c r="AMJ89" s="0"/>
    </row>
    <row r="90" s="268" customFormat="true" ht="21" hidden="false" customHeight="false" outlineLevel="0" collapsed="false">
      <c r="A90" s="255"/>
      <c r="B90" s="308" t="s">
        <v>377</v>
      </c>
      <c r="C90" s="255"/>
      <c r="D90" s="307"/>
      <c r="E90" s="308" t="s">
        <v>860</v>
      </c>
      <c r="F90" s="308"/>
      <c r="G90" s="308"/>
      <c r="H90" s="308"/>
      <c r="I90" s="308"/>
      <c r="J90" s="308"/>
      <c r="K90" s="308"/>
      <c r="L90" s="307"/>
      <c r="M90" s="307"/>
      <c r="N90" s="307"/>
      <c r="O90" s="307"/>
      <c r="P90" s="307"/>
      <c r="R90" s="307"/>
      <c r="S90" s="307"/>
      <c r="T90" s="307"/>
      <c r="U90" s="307" t="s">
        <v>1005</v>
      </c>
      <c r="V90" s="255"/>
      <c r="W90" s="308"/>
      <c r="X90" s="311"/>
      <c r="Y90" s="308" t="s">
        <v>715</v>
      </c>
      <c r="Z90" s="255"/>
      <c r="AA90" s="255"/>
      <c r="AB90" s="255"/>
      <c r="AC90" s="308" t="s">
        <v>862</v>
      </c>
      <c r="AD90" s="255"/>
      <c r="AE90" s="312" t="s">
        <v>863</v>
      </c>
      <c r="AF90" s="255"/>
      <c r="AG90" s="255"/>
      <c r="AH90" s="255"/>
      <c r="AI90" s="255"/>
      <c r="AJ90" s="255"/>
      <c r="AK90" s="255"/>
      <c r="AL90" s="255"/>
      <c r="AM90" s="255"/>
      <c r="AN90" s="255"/>
      <c r="AO90" s="255"/>
      <c r="AP90" s="255"/>
      <c r="AQ90" s="255"/>
      <c r="AR90" s="255"/>
      <c r="AS90" s="255"/>
      <c r="AT90" s="255"/>
      <c r="AU90" s="255"/>
      <c r="AV90" s="255"/>
      <c r="AW90" s="255"/>
      <c r="AX90" s="255"/>
      <c r="AY90" s="255"/>
      <c r="AZ90" s="255"/>
      <c r="BA90" s="255"/>
      <c r="BB90" s="255"/>
      <c r="BC90" s="255"/>
      <c r="BD90" s="255"/>
      <c r="BE90" s="255"/>
      <c r="BF90" s="255"/>
      <c r="BG90" s="255"/>
      <c r="BH90" s="255"/>
      <c r="BI90" s="255"/>
      <c r="BJ90" s="255"/>
      <c r="BK90" s="255"/>
      <c r="BL90" s="255"/>
      <c r="BM90" s="255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55"/>
      <c r="BY90" s="255"/>
      <c r="BZ90" s="255"/>
      <c r="CA90" s="255"/>
      <c r="CB90" s="255"/>
      <c r="CC90" s="255"/>
      <c r="CD90" s="255"/>
      <c r="CE90" s="255"/>
      <c r="CF90" s="255"/>
      <c r="CG90" s="255"/>
      <c r="CH90" s="255"/>
      <c r="CI90" s="255"/>
      <c r="CJ90" s="255"/>
      <c r="CK90" s="255"/>
      <c r="CL90" s="255"/>
      <c r="CM90" s="255"/>
      <c r="CN90" s="255"/>
      <c r="CO90" s="255"/>
      <c r="CP90" s="255"/>
      <c r="CQ90" s="255"/>
      <c r="CR90" s="255"/>
      <c r="CS90" s="255"/>
      <c r="CT90" s="255"/>
      <c r="CU90" s="255"/>
      <c r="CV90" s="255"/>
      <c r="CW90" s="255"/>
      <c r="CX90" s="255"/>
      <c r="CY90" s="255"/>
      <c r="CZ90" s="255"/>
      <c r="DA90" s="255"/>
      <c r="DB90" s="255"/>
      <c r="DC90" s="255"/>
      <c r="DD90" s="255"/>
      <c r="DE90" s="255"/>
      <c r="DF90" s="255"/>
      <c r="DG90" s="255"/>
      <c r="DH90" s="255"/>
      <c r="DI90" s="255"/>
      <c r="DJ90" s="255"/>
      <c r="DK90" s="255"/>
      <c r="DL90" s="255"/>
      <c r="DM90" s="255"/>
      <c r="DN90" s="255"/>
      <c r="DO90" s="255"/>
      <c r="DP90" s="255"/>
      <c r="DQ90" s="255"/>
      <c r="DR90" s="255"/>
      <c r="DS90" s="255"/>
      <c r="DT90" s="255"/>
      <c r="DU90" s="255"/>
      <c r="DV90" s="255"/>
      <c r="DW90" s="255"/>
      <c r="DX90" s="255"/>
      <c r="DY90" s="255"/>
      <c r="DZ90" s="255"/>
      <c r="EA90" s="255"/>
      <c r="EB90" s="255"/>
      <c r="EC90" s="255"/>
      <c r="ED90" s="255"/>
      <c r="EE90" s="255"/>
      <c r="EF90" s="255"/>
      <c r="EG90" s="255"/>
      <c r="EH90" s="255"/>
      <c r="EI90" s="255"/>
      <c r="EJ90" s="255"/>
      <c r="EK90" s="255"/>
      <c r="EL90" s="255"/>
      <c r="EM90" s="255"/>
      <c r="EN90" s="255"/>
      <c r="EO90" s="255"/>
      <c r="EP90" s="255"/>
      <c r="EQ90" s="255"/>
      <c r="ER90" s="255"/>
      <c r="ES90" s="255"/>
      <c r="ET90" s="255"/>
      <c r="EU90" s="255"/>
      <c r="EV90" s="255"/>
      <c r="EW90" s="255"/>
      <c r="EX90" s="255"/>
      <c r="EY90" s="255"/>
      <c r="EZ90" s="255"/>
      <c r="FA90" s="255"/>
      <c r="FB90" s="255"/>
      <c r="FC90" s="255"/>
      <c r="FD90" s="255"/>
      <c r="FE90" s="255"/>
      <c r="FF90" s="255"/>
      <c r="FG90" s="255"/>
      <c r="FH90" s="255"/>
      <c r="FI90" s="255"/>
      <c r="FJ90" s="255"/>
      <c r="FK90" s="255"/>
      <c r="FL90" s="255"/>
      <c r="FM90" s="255"/>
      <c r="FN90" s="255"/>
      <c r="FO90" s="255"/>
      <c r="FP90" s="255"/>
      <c r="FQ90" s="255"/>
      <c r="FR90" s="255"/>
      <c r="FS90" s="255"/>
      <c r="FT90" s="255"/>
      <c r="FU90" s="255"/>
      <c r="FV90" s="255"/>
      <c r="FW90" s="255"/>
      <c r="FX90" s="255"/>
      <c r="FY90" s="255"/>
      <c r="FZ90" s="255"/>
      <c r="GA90" s="255"/>
      <c r="GB90" s="255"/>
      <c r="GC90" s="255"/>
      <c r="GD90" s="255"/>
      <c r="GE90" s="255"/>
      <c r="GF90" s="255"/>
      <c r="GG90" s="255"/>
      <c r="GH90" s="255"/>
      <c r="GI90" s="255"/>
      <c r="GJ90" s="255"/>
      <c r="GK90" s="255"/>
      <c r="GL90" s="255"/>
      <c r="GM90" s="255"/>
      <c r="GN90" s="255"/>
      <c r="GO90" s="255"/>
      <c r="GP90" s="255"/>
      <c r="GQ90" s="255"/>
      <c r="GR90" s="255"/>
      <c r="GS90" s="255"/>
      <c r="GT90" s="255"/>
      <c r="GU90" s="255"/>
      <c r="GV90" s="255"/>
      <c r="GW90" s="255"/>
      <c r="GX90" s="255"/>
      <c r="GY90" s="255"/>
      <c r="GZ90" s="255"/>
      <c r="HA90" s="255"/>
      <c r="HB90" s="255"/>
      <c r="HC90" s="255"/>
      <c r="HD90" s="255"/>
      <c r="HE90" s="255"/>
      <c r="HF90" s="255"/>
      <c r="HG90" s="255"/>
      <c r="HH90" s="255"/>
      <c r="HI90" s="255"/>
      <c r="HJ90" s="255"/>
      <c r="HK90" s="255"/>
      <c r="HL90" s="255"/>
      <c r="HM90" s="255"/>
      <c r="HN90" s="255"/>
      <c r="HO90" s="255"/>
      <c r="HP90" s="255"/>
      <c r="HQ90" s="255"/>
      <c r="HR90" s="255"/>
      <c r="HS90" s="255"/>
      <c r="HT90" s="255"/>
      <c r="HU90" s="255"/>
      <c r="HV90" s="255"/>
      <c r="HW90" s="255"/>
      <c r="HX90" s="255"/>
      <c r="HY90" s="255"/>
      <c r="HZ90" s="255"/>
      <c r="IA90" s="255"/>
      <c r="IB90" s="255"/>
      <c r="IC90" s="255"/>
      <c r="ID90" s="255"/>
      <c r="IE90" s="255"/>
      <c r="IF90" s="255"/>
      <c r="IG90" s="255"/>
      <c r="AME90" s="0"/>
      <c r="AMF90" s="0"/>
      <c r="AMG90" s="0"/>
      <c r="AMH90" s="0"/>
      <c r="AMI90" s="0"/>
      <c r="AMJ90" s="0"/>
    </row>
    <row r="91" customFormat="false" ht="27" hidden="false" customHeight="true" outlineLevel="0" collapsed="false"/>
  </sheetData>
  <mergeCells count="47">
    <mergeCell ref="A1:C3"/>
    <mergeCell ref="D1:AC3"/>
    <mergeCell ref="AD1:AE1"/>
    <mergeCell ref="AD2:AE2"/>
    <mergeCell ref="AD3:AE3"/>
    <mergeCell ref="Z4:AB4"/>
    <mergeCell ref="AD4:AE4"/>
    <mergeCell ref="Z5:AA5"/>
    <mergeCell ref="Q6:S6"/>
    <mergeCell ref="B7:D7"/>
    <mergeCell ref="AC7:AE7"/>
    <mergeCell ref="B8:D8"/>
    <mergeCell ref="E8:Q8"/>
    <mergeCell ref="R8:U8"/>
    <mergeCell ref="V8:AB8"/>
    <mergeCell ref="B39:D39"/>
    <mergeCell ref="E39:Q39"/>
    <mergeCell ref="R39:AA39"/>
    <mergeCell ref="B40:C67"/>
    <mergeCell ref="B68:D68"/>
    <mergeCell ref="B69:D69"/>
    <mergeCell ref="C70:Q70"/>
    <mergeCell ref="B72:Q72"/>
    <mergeCell ref="R72:V72"/>
    <mergeCell ref="B73:Q73"/>
    <mergeCell ref="R73:V75"/>
    <mergeCell ref="B74:Q74"/>
    <mergeCell ref="B75:Q75"/>
    <mergeCell ref="B76:Q76"/>
    <mergeCell ref="R76:V81"/>
    <mergeCell ref="B77:Q77"/>
    <mergeCell ref="B78:Q78"/>
    <mergeCell ref="B79:Q79"/>
    <mergeCell ref="B80:Q80"/>
    <mergeCell ref="B81:Q81"/>
    <mergeCell ref="B82:Q82"/>
    <mergeCell ref="R82:V82"/>
    <mergeCell ref="B83:Q83"/>
    <mergeCell ref="R83:V83"/>
    <mergeCell ref="B84:Q84"/>
    <mergeCell ref="R84:V84"/>
    <mergeCell ref="B85:Q85"/>
    <mergeCell ref="R85:V85"/>
    <mergeCell ref="B86:Q86"/>
    <mergeCell ref="R86:V86"/>
    <mergeCell ref="B87:Q87"/>
    <mergeCell ref="R87:V87"/>
  </mergeCells>
  <printOptions headings="false" gridLines="false" gridLinesSet="true" horizontalCentered="false" verticalCentered="false"/>
  <pageMargins left="0.459722222222222" right="0.290277777777778" top="0.25" bottom="0.25" header="0.511805555555555" footer="0.511805555555555"/>
  <pageSetup paperSize="1" scale="18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W46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D6" activeCellId="0" sqref="D6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.85"/>
    <col collapsed="false" customWidth="true" hidden="false" outlineLevel="0" max="2" min="2" style="0" width="20.3"/>
    <col collapsed="false" customWidth="true" hidden="false" outlineLevel="0" max="4" min="4" style="0" width="68.42"/>
    <col collapsed="false" customWidth="true" hidden="false" outlineLevel="0" max="5" min="5" style="67" width="40.28"/>
    <col collapsed="false" customWidth="true" hidden="false" outlineLevel="0" max="6" min="6" style="67" width="13.7"/>
    <col collapsed="false" customWidth="true" hidden="false" outlineLevel="0" max="7" min="7" style="68" width="13.7"/>
    <col collapsed="false" customWidth="true" hidden="false" outlineLevel="0" max="8" min="8" style="67" width="12.86"/>
    <col collapsed="false" customWidth="true" hidden="false" outlineLevel="0" max="9" min="9" style="67" width="10.29"/>
    <col collapsed="false" customWidth="true" hidden="false" outlineLevel="0" max="10" min="10" style="67" width="20.14"/>
  </cols>
  <sheetData>
    <row r="1" customFormat="false" ht="24.75" hidden="false" customHeight="true" outlineLevel="0" collapsed="false">
      <c r="B1" s="71"/>
      <c r="C1" s="71"/>
      <c r="D1" s="72" t="s">
        <v>710</v>
      </c>
      <c r="E1" s="72"/>
      <c r="F1" s="72"/>
      <c r="G1" s="72"/>
      <c r="H1" s="72"/>
      <c r="I1" s="73" t="s">
        <v>711</v>
      </c>
      <c r="J1" s="73"/>
    </row>
    <row r="2" customFormat="false" ht="24.75" hidden="false" customHeight="true" outlineLevel="0" collapsed="false">
      <c r="B2" s="71"/>
      <c r="C2" s="71"/>
      <c r="D2" s="72"/>
      <c r="E2" s="72"/>
      <c r="F2" s="72"/>
      <c r="G2" s="72"/>
      <c r="H2" s="72"/>
      <c r="I2" s="73" t="s">
        <v>2</v>
      </c>
      <c r="J2" s="73"/>
    </row>
    <row r="3" customFormat="false" ht="24.75" hidden="false" customHeight="true" outlineLevel="0" collapsed="false">
      <c r="B3" s="71"/>
      <c r="C3" s="71"/>
      <c r="D3" s="72"/>
      <c r="E3" s="72"/>
      <c r="F3" s="72"/>
      <c r="G3" s="72"/>
      <c r="H3" s="72"/>
      <c r="I3" s="73" t="s">
        <v>5</v>
      </c>
      <c r="J3" s="73"/>
    </row>
    <row r="4" customFormat="false" ht="24" hidden="false" customHeight="true" outlineLevel="0" collapsed="false">
      <c r="B4" s="74" t="s">
        <v>85</v>
      </c>
      <c r="C4" s="74"/>
      <c r="D4" s="75" t="s">
        <v>712</v>
      </c>
      <c r="E4" s="76"/>
      <c r="F4" s="76"/>
      <c r="H4" s="76"/>
      <c r="I4" s="76"/>
      <c r="J4" s="77" t="n">
        <f aca="false">Bot!J4</f>
        <v>0</v>
      </c>
    </row>
    <row r="5" customFormat="false" ht="24" hidden="false" customHeight="true" outlineLevel="0" collapsed="false">
      <c r="B5" s="74" t="s">
        <v>713</v>
      </c>
      <c r="C5" s="74"/>
      <c r="D5" s="1149" t="s">
        <v>1053</v>
      </c>
      <c r="E5" s="74" t="s">
        <v>715</v>
      </c>
      <c r="F5" s="79" t="s">
        <v>908</v>
      </c>
      <c r="G5" s="79"/>
      <c r="H5" s="79"/>
      <c r="I5" s="79"/>
      <c r="J5" s="79"/>
    </row>
    <row r="6" customFormat="false" ht="24" hidden="false" customHeight="true" outlineLevel="0" collapsed="false">
      <c r="B6" s="74" t="s">
        <v>717</v>
      </c>
      <c r="C6" s="74"/>
      <c r="D6" s="1150" t="s">
        <v>159</v>
      </c>
      <c r="E6" s="74" t="s">
        <v>719</v>
      </c>
      <c r="F6" s="79" t="s">
        <v>720</v>
      </c>
      <c r="G6" s="79"/>
      <c r="H6" s="79"/>
      <c r="I6" s="79"/>
      <c r="J6" s="79"/>
    </row>
    <row r="7" customFormat="false" ht="24" hidden="false" customHeight="true" outlineLevel="0" collapsed="false">
      <c r="B7" s="74" t="s">
        <v>721</v>
      </c>
      <c r="C7" s="74"/>
      <c r="D7" s="1151" t="s">
        <v>1054</v>
      </c>
      <c r="E7" s="74" t="s">
        <v>723</v>
      </c>
      <c r="F7" s="79"/>
      <c r="G7" s="79"/>
      <c r="H7" s="79"/>
      <c r="I7" s="79"/>
      <c r="J7" s="79"/>
    </row>
    <row r="8" customFormat="false" ht="24" hidden="false" customHeight="true" outlineLevel="0" collapsed="false">
      <c r="B8" s="74" t="s">
        <v>725</v>
      </c>
      <c r="C8" s="74"/>
      <c r="D8" s="1151" t="n">
        <v>1427</v>
      </c>
      <c r="E8" s="74" t="s">
        <v>726</v>
      </c>
      <c r="F8" s="79" t="s">
        <v>720</v>
      </c>
      <c r="G8" s="79"/>
      <c r="H8" s="79"/>
      <c r="I8" s="79"/>
      <c r="J8" s="79"/>
    </row>
    <row r="9" customFormat="false" ht="15" hidden="false" customHeight="true" outlineLevel="0" collapsed="false">
      <c r="D9" s="874"/>
      <c r="G9" s="875"/>
      <c r="H9" s="876"/>
      <c r="I9" s="876"/>
    </row>
    <row r="10" customFormat="false" ht="15" hidden="false" customHeight="true" outlineLevel="0" collapsed="false">
      <c r="B10" s="67"/>
      <c r="C10" s="67"/>
      <c r="D10" s="69"/>
      <c r="E10" s="69"/>
    </row>
    <row r="11" s="99" customFormat="true" ht="27.75" hidden="false" customHeight="true" outlineLevel="0" collapsed="false">
      <c r="B11" s="1006" t="s">
        <v>728</v>
      </c>
      <c r="C11" s="1152"/>
      <c r="D11" s="1008" t="s">
        <v>730</v>
      </c>
      <c r="E11" s="1153" t="n">
        <f aca="false">DImp!AB31-DImp!AB55</f>
        <v>0</v>
      </c>
      <c r="F11" s="1010" t="s">
        <v>732</v>
      </c>
      <c r="G11" s="1011" t="s">
        <v>733</v>
      </c>
      <c r="H11" s="1154" t="s">
        <v>734</v>
      </c>
      <c r="I11" s="1155" t="s">
        <v>735</v>
      </c>
      <c r="J11" s="1156" t="s">
        <v>736</v>
      </c>
    </row>
    <row r="12" s="99" customFormat="true" ht="27.75" hidden="false" customHeight="true" outlineLevel="0" collapsed="false">
      <c r="B12" s="1015" t="s">
        <v>739</v>
      </c>
      <c r="C12" s="1152" t="s">
        <v>729</v>
      </c>
      <c r="D12" s="882" t="s">
        <v>1055</v>
      </c>
      <c r="E12" s="1153"/>
      <c r="F12" s="1016" t="n">
        <f aca="false">DImp!B31</f>
        <v>9664</v>
      </c>
      <c r="G12" s="879" t="s">
        <v>37</v>
      </c>
      <c r="H12" s="1154"/>
      <c r="I12" s="1155"/>
      <c r="J12" s="1156"/>
    </row>
    <row r="13" s="99" customFormat="true" ht="27.75" hidden="false" customHeight="true" outlineLevel="0" collapsed="false">
      <c r="B13" s="1015" t="s">
        <v>739</v>
      </c>
      <c r="C13" s="1152"/>
      <c r="D13" s="882" t="s">
        <v>1056</v>
      </c>
      <c r="E13" s="1153" t="n">
        <v>4</v>
      </c>
      <c r="F13" s="880" t="n">
        <f aca="false">DImp!C31</f>
        <v>9372</v>
      </c>
      <c r="G13" s="1017" t="n">
        <f aca="false">F13/F12</f>
        <v>0.969784768211921</v>
      </c>
      <c r="H13" s="1154"/>
      <c r="I13" s="1155"/>
      <c r="J13" s="1156"/>
    </row>
    <row r="14" s="99" customFormat="true" ht="27.75" hidden="false" customHeight="true" outlineLevel="0" collapsed="false">
      <c r="B14" s="1015" t="s">
        <v>739</v>
      </c>
      <c r="C14" s="1152"/>
      <c r="D14" s="882" t="s">
        <v>742</v>
      </c>
      <c r="E14" s="1153"/>
      <c r="F14" s="1016"/>
      <c r="G14" s="879" t="s">
        <v>37</v>
      </c>
      <c r="H14" s="1154"/>
      <c r="I14" s="1155"/>
      <c r="J14" s="1156"/>
    </row>
    <row r="15" s="99" customFormat="true" ht="27.75" hidden="false" customHeight="true" outlineLevel="0" collapsed="false">
      <c r="B15" s="1018" t="s">
        <v>739</v>
      </c>
      <c r="C15" s="1152"/>
      <c r="D15" s="1019" t="s">
        <v>743</v>
      </c>
      <c r="E15" s="1153" t="n">
        <v>5</v>
      </c>
      <c r="F15" s="1020"/>
      <c r="G15" s="1021" t="s">
        <v>37</v>
      </c>
      <c r="H15" s="1154"/>
      <c r="I15" s="1155"/>
      <c r="J15" s="1156"/>
    </row>
    <row r="16" s="99" customFormat="true" ht="54.75" hidden="false" customHeight="true" outlineLevel="0" collapsed="false">
      <c r="B16" s="1157" t="s">
        <v>750</v>
      </c>
      <c r="C16" s="1158" t="s">
        <v>114</v>
      </c>
      <c r="D16" s="1159" t="s">
        <v>751</v>
      </c>
      <c r="E16" s="1158" t="s">
        <v>752</v>
      </c>
      <c r="F16" s="1158" t="s">
        <v>747</v>
      </c>
      <c r="G16" s="1160" t="str">
        <f aca="false">IF(F16="NA","",IF(F16="SI",1,0))</f>
        <v/>
      </c>
      <c r="H16" s="1161" t="n">
        <v>100</v>
      </c>
      <c r="I16" s="1162" t="str">
        <f aca="false">IF(G16="","",IF(G16=0,0,IF(G16&gt;0,(H16*G16))))</f>
        <v/>
      </c>
      <c r="J16" s="1163" t="str">
        <f aca="false">IF(SUM(K16)=0,"-",(SUM(I16)/SUM(K16)))</f>
        <v>-</v>
      </c>
      <c r="K16" s="150" t="str">
        <f aca="false">IF(F16="NA","No aplica",H16)</f>
        <v>No aplica</v>
      </c>
    </row>
    <row r="17" s="99" customFormat="true" ht="67.5" hidden="false" customHeight="true" outlineLevel="0" collapsed="false">
      <c r="B17" s="1164" t="s">
        <v>759</v>
      </c>
      <c r="C17" s="1165" t="s">
        <v>779</v>
      </c>
      <c r="D17" s="1166" t="s">
        <v>1057</v>
      </c>
      <c r="E17" s="1167" t="s">
        <v>746</v>
      </c>
      <c r="F17" s="1165" t="s">
        <v>747</v>
      </c>
      <c r="G17" s="1168" t="str">
        <f aca="false">IF(F17="NA","",IF(F17="SI",1,0))</f>
        <v/>
      </c>
      <c r="H17" s="1169" t="n">
        <v>3</v>
      </c>
      <c r="I17" s="1170" t="str">
        <f aca="false">IF(G17="","",IF(G17=0,0,IF(G17&gt;0,(H17*G17))))</f>
        <v/>
      </c>
      <c r="J17" s="1171" t="str">
        <f aca="false">IF(SUM(K17:K25)=0,"-",SUM(I17:I25)/SUM(K17:K25))</f>
        <v>-</v>
      </c>
      <c r="K17" s="150" t="str">
        <f aca="false">IF(F17="NA","No aplica",H17)</f>
        <v>No aplica</v>
      </c>
    </row>
    <row r="18" s="99" customFormat="true" ht="67.5" hidden="false" customHeight="true" outlineLevel="0" collapsed="false">
      <c r="B18" s="1164"/>
      <c r="C18" s="1172" t="s">
        <v>114</v>
      </c>
      <c r="D18" s="1173" t="s">
        <v>760</v>
      </c>
      <c r="E18" s="1167" t="s">
        <v>761</v>
      </c>
      <c r="F18" s="1167" t="s">
        <v>747</v>
      </c>
      <c r="G18" s="1174" t="str">
        <f aca="false">IF(F18="NA","",IF(F18="SI",1,0))</f>
        <v/>
      </c>
      <c r="H18" s="1175" t="n">
        <v>5</v>
      </c>
      <c r="I18" s="1176" t="str">
        <f aca="false">IF(G18="","",IF(G18=0,0,IF(G18&gt;0,(H18*G18))))</f>
        <v/>
      </c>
      <c r="J18" s="1171"/>
      <c r="K18" s="150" t="str">
        <f aca="false">IF(F18="NA","No aplica",H18)</f>
        <v>No aplica</v>
      </c>
    </row>
    <row r="19" s="99" customFormat="true" ht="67.5" hidden="false" customHeight="true" outlineLevel="0" collapsed="false">
      <c r="B19" s="1164"/>
      <c r="C19" s="1172"/>
      <c r="D19" s="1173" t="s">
        <v>1058</v>
      </c>
      <c r="E19" s="1167" t="s">
        <v>746</v>
      </c>
      <c r="F19" s="1167" t="s">
        <v>747</v>
      </c>
      <c r="G19" s="1174" t="str">
        <f aca="false">IF(F19="NA","",IF(F19="SI",1,0))</f>
        <v/>
      </c>
      <c r="H19" s="1175" t="n">
        <v>3</v>
      </c>
      <c r="I19" s="1176" t="str">
        <f aca="false">IF(G19="","",IF(G19=0,0,IF(G19&gt;0,(H19*G19))))</f>
        <v/>
      </c>
      <c r="J19" s="1171"/>
      <c r="K19" s="150" t="str">
        <f aca="false">IF(F19="NA","No aplica",H19)</f>
        <v>No aplica</v>
      </c>
    </row>
    <row r="20" s="99" customFormat="true" ht="67.5" hidden="false" customHeight="true" outlineLevel="0" collapsed="false">
      <c r="B20" s="1164"/>
      <c r="C20" s="1172"/>
      <c r="D20" s="1173" t="s">
        <v>1059</v>
      </c>
      <c r="E20" s="1167" t="s">
        <v>746</v>
      </c>
      <c r="F20" s="1167" t="s">
        <v>747</v>
      </c>
      <c r="G20" s="1174" t="str">
        <f aca="false">IF(F20="NA","",IF(F20="SI",1,0))</f>
        <v/>
      </c>
      <c r="H20" s="1175" t="n">
        <v>4</v>
      </c>
      <c r="I20" s="1176" t="str">
        <f aca="false">IF(G20="","",IF(G20=0,0,IF(G20&gt;0,(H20*G20))))</f>
        <v/>
      </c>
      <c r="J20" s="1171"/>
      <c r="K20" s="150" t="str">
        <f aca="false">IF(F20="NA","No aplica",H20)</f>
        <v>No aplica</v>
      </c>
    </row>
    <row r="21" s="99" customFormat="true" ht="67.5" hidden="false" customHeight="true" outlineLevel="0" collapsed="false">
      <c r="B21" s="1164"/>
      <c r="C21" s="1172"/>
      <c r="D21" s="1173" t="s">
        <v>1060</v>
      </c>
      <c r="E21" s="1167" t="s">
        <v>746</v>
      </c>
      <c r="F21" s="1167" t="s">
        <v>747</v>
      </c>
      <c r="G21" s="1174" t="str">
        <f aca="false">IF(F21="NA","",IF(F21="SI",1,0))</f>
        <v/>
      </c>
      <c r="H21" s="1175" t="n">
        <v>5</v>
      </c>
      <c r="I21" s="1176" t="str">
        <f aca="false">IF(G21="","",IF(G21=0,0,IF(G21&gt;0,(H21*G21))))</f>
        <v/>
      </c>
      <c r="J21" s="1171"/>
      <c r="K21" s="150" t="str">
        <f aca="false">IF(F21="NA","No aplica",H21)</f>
        <v>No aplica</v>
      </c>
    </row>
    <row r="22" s="99" customFormat="true" ht="67.5" hidden="false" customHeight="true" outlineLevel="0" collapsed="false">
      <c r="B22" s="1164"/>
      <c r="C22" s="1172"/>
      <c r="D22" s="1173" t="s">
        <v>766</v>
      </c>
      <c r="E22" s="1167" t="s">
        <v>767</v>
      </c>
      <c r="F22" s="1167" t="s">
        <v>747</v>
      </c>
      <c r="G22" s="1177" t="str">
        <f aca="false">IF(F22="NA","",1-(F22/F14))</f>
        <v/>
      </c>
      <c r="H22" s="1175" t="n">
        <v>13</v>
      </c>
      <c r="I22" s="1176" t="str">
        <f aca="false">IF(G22="","",IF(G22=0,0,IF(G22&gt;0,(H22*G22))))</f>
        <v/>
      </c>
      <c r="J22" s="1171"/>
      <c r="K22" s="150" t="str">
        <f aca="false">IF(F22="NA","No aplica",H22)</f>
        <v>No aplica</v>
      </c>
    </row>
    <row r="23" s="99" customFormat="true" ht="67.5" hidden="false" customHeight="true" outlineLevel="0" collapsed="false">
      <c r="B23" s="1164"/>
      <c r="C23" s="1172"/>
      <c r="D23" s="1173" t="s">
        <v>1017</v>
      </c>
      <c r="E23" s="1167" t="s">
        <v>746</v>
      </c>
      <c r="F23" s="1167" t="s">
        <v>747</v>
      </c>
      <c r="G23" s="1174" t="str">
        <f aca="false">IF(F23="NA","",IF(F23="Si",1,0))</f>
        <v/>
      </c>
      <c r="H23" s="1175" t="n">
        <v>3</v>
      </c>
      <c r="I23" s="1176" t="str">
        <f aca="false">IF(G23="","",IF(G23=0,0,IF(G23&gt;0,(H23*G23))))</f>
        <v/>
      </c>
      <c r="J23" s="1171"/>
      <c r="K23" s="150" t="str">
        <f aca="false">IF(F23="NA","No aplica",H23)</f>
        <v>No aplica</v>
      </c>
    </row>
    <row r="24" s="99" customFormat="true" ht="67.5" hidden="false" customHeight="true" outlineLevel="0" collapsed="false">
      <c r="B24" s="1164"/>
      <c r="C24" s="1172"/>
      <c r="D24" s="1173" t="s">
        <v>1018</v>
      </c>
      <c r="E24" s="1167" t="s">
        <v>746</v>
      </c>
      <c r="F24" s="1167" t="s">
        <v>747</v>
      </c>
      <c r="G24" s="1174" t="str">
        <f aca="false">IF(F24="NA","",IF(F24="Si",1,0))</f>
        <v/>
      </c>
      <c r="H24" s="1175" t="n">
        <v>3</v>
      </c>
      <c r="I24" s="1176" t="str">
        <f aca="false">IF(G24="","",IF(G24=0,0,IF(G24&gt;0,(H24*G24))))</f>
        <v/>
      </c>
      <c r="J24" s="1171"/>
      <c r="K24" s="150" t="str">
        <f aca="false">IF(F24="NA","No aplica",H24)</f>
        <v>No aplica</v>
      </c>
    </row>
    <row r="25" s="99" customFormat="true" ht="67.5" hidden="false" customHeight="true" outlineLevel="0" collapsed="false">
      <c r="B25" s="1164"/>
      <c r="C25" s="1172"/>
      <c r="D25" s="1173" t="s">
        <v>1019</v>
      </c>
      <c r="E25" s="1167" t="s">
        <v>746</v>
      </c>
      <c r="F25" s="1167" t="s">
        <v>747</v>
      </c>
      <c r="G25" s="1174" t="str">
        <f aca="false">IF(F25="NA","",IF(F25="Si",1,0))</f>
        <v/>
      </c>
      <c r="H25" s="1175" t="n">
        <v>4</v>
      </c>
      <c r="I25" s="1176" t="str">
        <f aca="false">IF(G25="","",IF(G25=0,0,IF(G25&gt;0,(H25*G25))))</f>
        <v/>
      </c>
      <c r="J25" s="1171"/>
      <c r="K25" s="150" t="str">
        <f aca="false">IF(F25="NA","No aplica",H25)</f>
        <v>No aplica</v>
      </c>
    </row>
    <row r="26" s="99" customFormat="true" ht="33.75" hidden="false" customHeight="true" outlineLevel="0" collapsed="false">
      <c r="B26" s="1157" t="s">
        <v>793</v>
      </c>
      <c r="C26" s="1158" t="s">
        <v>779</v>
      </c>
      <c r="D26" s="1178" t="s">
        <v>780</v>
      </c>
      <c r="E26" s="1179" t="s">
        <v>746</v>
      </c>
      <c r="F26" s="1179" t="s">
        <v>747</v>
      </c>
      <c r="G26" s="1168" t="str">
        <f aca="false">IF(F26="NA","",IF(F26="SI",1,0))</f>
        <v/>
      </c>
      <c r="H26" s="1180" t="n">
        <v>50</v>
      </c>
      <c r="I26" s="1181" t="str">
        <f aca="false">IF(G26="","",IF(G26=0,0,IF(G26&gt;0,(H26*G26))))</f>
        <v/>
      </c>
      <c r="J26" s="1182" t="str">
        <f aca="false">IF(SUM(K26:K27)=0,"-",(SUM(I26:I27)/SUM(K26:K27)))</f>
        <v>-</v>
      </c>
      <c r="K26" s="150" t="str">
        <f aca="false">IF(F26="NA","No aplica",H26)</f>
        <v>No aplica</v>
      </c>
    </row>
    <row r="27" s="99" customFormat="true" ht="33.75" hidden="false" customHeight="true" outlineLevel="0" collapsed="false">
      <c r="B27" s="1157"/>
      <c r="C27" s="1158"/>
      <c r="D27" s="1183" t="s">
        <v>781</v>
      </c>
      <c r="E27" s="1184" t="s">
        <v>746</v>
      </c>
      <c r="F27" s="1184" t="s">
        <v>747</v>
      </c>
      <c r="G27" s="1185" t="str">
        <f aca="false">IF(F27="NA","",IF(F27="SI",1,0))</f>
        <v/>
      </c>
      <c r="H27" s="1186" t="n">
        <v>50</v>
      </c>
      <c r="I27" s="1187" t="str">
        <f aca="false">IF(G27="","",IF(G27=0,0,IF(G27&gt;0,(H27*G27))))</f>
        <v/>
      </c>
      <c r="J27" s="1182"/>
      <c r="K27" s="150" t="str">
        <f aca="false">IF(F27="NA","No aplica",H27)</f>
        <v>No aplica</v>
      </c>
    </row>
    <row r="28" s="99" customFormat="true" ht="33.75" hidden="false" customHeight="true" outlineLevel="0" collapsed="false">
      <c r="B28" s="1164" t="s">
        <v>783</v>
      </c>
      <c r="C28" s="1188" t="s">
        <v>114</v>
      </c>
      <c r="D28" s="1189" t="s">
        <v>943</v>
      </c>
      <c r="E28" s="1188" t="s">
        <v>746</v>
      </c>
      <c r="F28" s="1188" t="s">
        <v>747</v>
      </c>
      <c r="G28" s="1190" t="str">
        <f aca="false">IF(F28="NA","",IF(F28="SI",1,0))</f>
        <v/>
      </c>
      <c r="H28" s="1191" t="n">
        <v>100</v>
      </c>
      <c r="I28" s="1192" t="str">
        <f aca="false">IF(G28="","",IF(G28=0,0,IF(G28&gt;0,(H28*G28))))</f>
        <v/>
      </c>
      <c r="J28" s="1163" t="str">
        <f aca="false">IF(SUM(K28)=0,"-",(SUM(I28)/SUM(K28)))</f>
        <v>-</v>
      </c>
      <c r="K28" s="150" t="str">
        <f aca="false">IF(F28="NA","No aplica",H28)</f>
        <v>No aplica</v>
      </c>
    </row>
    <row r="29" s="99" customFormat="true" ht="46.35" hidden="false" customHeight="false" outlineLevel="0" collapsed="false">
      <c r="B29" s="1157" t="s">
        <v>786</v>
      </c>
      <c r="C29" s="1158" t="s">
        <v>779</v>
      </c>
      <c r="D29" s="1159" t="s">
        <v>1061</v>
      </c>
      <c r="E29" s="1158" t="s">
        <v>746</v>
      </c>
      <c r="F29" s="1158" t="s">
        <v>747</v>
      </c>
      <c r="G29" s="1190" t="str">
        <f aca="false">IF(F29="NA","",IF(F29="SI",1,0))</f>
        <v/>
      </c>
      <c r="H29" s="1161" t="n">
        <v>100</v>
      </c>
      <c r="I29" s="1193" t="str">
        <f aca="false">IF(G29="","",IF(G29=0,0,IF(G29&gt;0,(H29*G29))))</f>
        <v/>
      </c>
      <c r="J29" s="1182" t="str">
        <f aca="false">IF(SUM(K29)=0,"-",(SUM(I29)/SUM(K29)))</f>
        <v>-</v>
      </c>
      <c r="K29" s="150" t="str">
        <f aca="false">IF(F29="NA","No aplica",H29)</f>
        <v>No aplica</v>
      </c>
    </row>
    <row r="30" s="99" customFormat="true" ht="55.5" hidden="false" customHeight="true" outlineLevel="0" collapsed="false">
      <c r="B30" s="1194" t="s">
        <v>788</v>
      </c>
      <c r="C30" s="1188" t="s">
        <v>114</v>
      </c>
      <c r="D30" s="1173" t="s">
        <v>1062</v>
      </c>
      <c r="E30" s="1167" t="s">
        <v>945</v>
      </c>
      <c r="F30" s="1168" t="s">
        <v>747</v>
      </c>
      <c r="G30" s="1195" t="str">
        <f aca="false">IF(F30="Na","",F30)</f>
        <v/>
      </c>
      <c r="H30" s="1165" t="n">
        <v>50</v>
      </c>
      <c r="I30" s="1170" t="str">
        <f aca="false">IF(G30="","",IF(G30=0,0,IF(G30&gt;0,(H30*G30))))</f>
        <v/>
      </c>
      <c r="J30" s="1196" t="str">
        <f aca="false">IF(SUM(K30:K31)=0,"-",SUM(I30:I31)/SUM(K30:K31))</f>
        <v>-</v>
      </c>
      <c r="K30" s="150" t="str">
        <f aca="false">IF(F30="NA","No aplica",H30)</f>
        <v>No aplica</v>
      </c>
    </row>
    <row r="31" s="99" customFormat="true" ht="55.5" hidden="false" customHeight="true" outlineLevel="0" collapsed="false">
      <c r="B31" s="1194"/>
      <c r="C31" s="1188"/>
      <c r="D31" s="1197" t="s">
        <v>946</v>
      </c>
      <c r="E31" s="1172" t="s">
        <v>947</v>
      </c>
      <c r="F31" s="1185" t="s">
        <v>747</v>
      </c>
      <c r="G31" s="1198" t="str">
        <f aca="false">IF(F31="Na","",F31)</f>
        <v/>
      </c>
      <c r="H31" s="1172" t="n">
        <v>50</v>
      </c>
      <c r="I31" s="1199" t="str">
        <f aca="false">IF(G31="","",IF(G31=0,0,IF(G31&gt;0,(H31*G31))))</f>
        <v/>
      </c>
      <c r="J31" s="1196"/>
      <c r="K31" s="150" t="str">
        <f aca="false">IF(F31="NA","No aplica",H31)</f>
        <v>No aplica</v>
      </c>
    </row>
    <row r="32" customFormat="false" ht="15" hidden="false" customHeight="false" outlineLevel="0" collapsed="false">
      <c r="H32" s="724"/>
      <c r="I32" s="724"/>
    </row>
    <row r="33" customFormat="false" ht="32.25" hidden="false" customHeight="true" outlineLevel="0" collapsed="false">
      <c r="E33" s="900" t="str">
        <f aca="false">D6</f>
        <v>Importados</v>
      </c>
      <c r="F33" s="900"/>
      <c r="G33" s="900"/>
      <c r="H33" s="726"/>
    </row>
    <row r="34" customFormat="false" ht="21" hidden="false" customHeight="true" outlineLevel="0" collapsed="false">
      <c r="E34" s="901" t="s">
        <v>750</v>
      </c>
      <c r="F34" s="1200" t="str">
        <f aca="false">J16</f>
        <v>-</v>
      </c>
      <c r="G34" s="1200"/>
    </row>
    <row r="35" customFormat="false" ht="21" hidden="false" customHeight="true" outlineLevel="0" collapsed="false">
      <c r="E35" s="903" t="s">
        <v>759</v>
      </c>
      <c r="F35" s="1059" t="str">
        <f aca="false">J17</f>
        <v>-</v>
      </c>
      <c r="G35" s="1059"/>
    </row>
    <row r="36" customFormat="false" ht="21" hidden="false" customHeight="true" outlineLevel="0" collapsed="false">
      <c r="E36" s="901" t="s">
        <v>793</v>
      </c>
      <c r="F36" s="1057" t="str">
        <f aca="false">J26</f>
        <v>-</v>
      </c>
      <c r="G36" s="1057"/>
    </row>
    <row r="37" customFormat="false" ht="21" hidden="false" customHeight="true" outlineLevel="0" collapsed="false">
      <c r="E37" s="903" t="s">
        <v>783</v>
      </c>
      <c r="F37" s="1059" t="str">
        <f aca="false">J28</f>
        <v>-</v>
      </c>
      <c r="G37" s="1059"/>
    </row>
    <row r="38" customFormat="false" ht="21" hidden="false" customHeight="true" outlineLevel="0" collapsed="false">
      <c r="E38" s="901" t="s">
        <v>786</v>
      </c>
      <c r="F38" s="1057" t="str">
        <f aca="false">J29</f>
        <v>-</v>
      </c>
      <c r="G38" s="1057"/>
    </row>
    <row r="39" customFormat="false" ht="21" hidden="false" customHeight="true" outlineLevel="0" collapsed="false">
      <c r="E39" s="903" t="s">
        <v>788</v>
      </c>
      <c r="F39" s="1201" t="str">
        <f aca="false">J30</f>
        <v>-</v>
      </c>
      <c r="G39" s="1201"/>
    </row>
    <row r="40" customFormat="false" ht="34.5" hidden="false" customHeight="true" outlineLevel="0" collapsed="false">
      <c r="E40" s="906" t="s">
        <v>853</v>
      </c>
      <c r="F40" s="289" t="str">
        <f aca="false">IF(COUNT(F34:F39)&gt;0,AVERAGE(F34:F39),"-")</f>
        <v>-</v>
      </c>
      <c r="G40" s="289"/>
    </row>
    <row r="46" customFormat="false" ht="15" hidden="false" customHeight="false" outlineLevel="0" collapsed="false">
      <c r="W46" s="0" t="n">
        <v>1</v>
      </c>
    </row>
  </sheetData>
  <mergeCells count="36">
    <mergeCell ref="B1:C3"/>
    <mergeCell ref="D1:H3"/>
    <mergeCell ref="I1:J1"/>
    <mergeCell ref="I2:J2"/>
    <mergeCell ref="I3:J3"/>
    <mergeCell ref="B4:C4"/>
    <mergeCell ref="B5:C5"/>
    <mergeCell ref="F5:J5"/>
    <mergeCell ref="B6:C6"/>
    <mergeCell ref="F6:J6"/>
    <mergeCell ref="B7:C7"/>
    <mergeCell ref="F7:J7"/>
    <mergeCell ref="B8:C8"/>
    <mergeCell ref="F8:J8"/>
    <mergeCell ref="C11:C15"/>
    <mergeCell ref="E11:E15"/>
    <mergeCell ref="H11:H15"/>
    <mergeCell ref="I11:I15"/>
    <mergeCell ref="J11:J15"/>
    <mergeCell ref="B17:B25"/>
    <mergeCell ref="J17:J25"/>
    <mergeCell ref="C18:C25"/>
    <mergeCell ref="B26:B27"/>
    <mergeCell ref="C26:C27"/>
    <mergeCell ref="J26:J27"/>
    <mergeCell ref="B30:B31"/>
    <mergeCell ref="C30:C31"/>
    <mergeCell ref="J30:J31"/>
    <mergeCell ref="E33:G33"/>
    <mergeCell ref="F34:G34"/>
    <mergeCell ref="F35:G35"/>
    <mergeCell ref="F36:G36"/>
    <mergeCell ref="F37:G37"/>
    <mergeCell ref="F38:G38"/>
    <mergeCell ref="F39:G39"/>
    <mergeCell ref="F40:G40"/>
  </mergeCells>
  <conditionalFormatting sqref="G16:G31 J16:J31">
    <cfRule type="cellIs" priority="2" operator="greaterThan" aboveAverage="0" equalAverage="0" bottom="0" percent="0" rank="0" text="" dxfId="117">
      <formula>0.949</formula>
    </cfRule>
    <cfRule type="cellIs" priority="3" operator="between" aboveAverage="0" equalAverage="0" bottom="0" percent="0" rank="0" text="" dxfId="118">
      <formula>0.949</formula>
      <formula>0.9</formula>
    </cfRule>
    <cfRule type="cellIs" priority="4" operator="lessThan" aboveAverage="0" equalAverage="0" bottom="0" percent="0" rank="0" text="" dxfId="119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47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82"/>
  <sheetViews>
    <sheetView showFormulas="false" showGridLines="false" showRowColHeaders="true" showZeros="true" rightToLeft="false" tabSelected="false" showOutlineSymbols="true" defaultGridColor="true" view="pageBreakPreview" topLeftCell="A14" colorId="64" zoomScale="32" zoomScaleNormal="32" zoomScalePageLayoutView="32" workbookViewId="0">
      <selection pane="topLeft" activeCell="I41" activeCellId="0" sqref="I41"/>
    </sheetView>
  </sheetViews>
  <sheetFormatPr defaultColWidth="11.31640625" defaultRowHeight="15" zeroHeight="false" outlineLevelRow="0" outlineLevelCol="0"/>
  <cols>
    <col collapsed="false" customWidth="true" hidden="false" outlineLevel="0" max="1" min="1" style="187" width="13.57"/>
    <col collapsed="false" customWidth="true" hidden="false" outlineLevel="0" max="2" min="2" style="187" width="15.19"/>
    <col collapsed="false" customWidth="true" hidden="false" outlineLevel="0" max="3" min="3" style="187" width="14.86"/>
    <col collapsed="false" customWidth="true" hidden="false" outlineLevel="0" max="6" min="4" style="187" width="12.71"/>
    <col collapsed="false" customWidth="true" hidden="false" outlineLevel="0" max="7" min="7" style="187" width="13.89"/>
    <col collapsed="false" customWidth="true" hidden="false" outlineLevel="0" max="8" min="8" style="187" width="7.71"/>
    <col collapsed="false" customWidth="true" hidden="false" outlineLevel="0" max="9" min="9" style="187" width="9.13"/>
    <col collapsed="false" customWidth="true" hidden="false" outlineLevel="0" max="10" min="10" style="187" width="12.76"/>
    <col collapsed="false" customWidth="true" hidden="false" outlineLevel="0" max="13" min="11" style="187" width="12.71"/>
    <col collapsed="false" customWidth="true" hidden="false" outlineLevel="0" max="17" min="14" style="187" width="7.71"/>
    <col collapsed="false" customWidth="true" hidden="false" outlineLevel="0" max="18" min="18" style="187" width="17.36"/>
    <col collapsed="false" customWidth="true" hidden="false" outlineLevel="0" max="20" min="19" style="187" width="12.71"/>
    <col collapsed="false" customWidth="true" hidden="false" outlineLevel="0" max="21" min="21" style="187" width="9.13"/>
    <col collapsed="false" customWidth="true" hidden="false" outlineLevel="0" max="22" min="22" style="187" width="12.42"/>
    <col collapsed="false" customWidth="true" hidden="false" outlineLevel="0" max="23" min="23" style="187" width="13.29"/>
    <col collapsed="false" customWidth="true" hidden="false" outlineLevel="0" max="24" min="24" style="187" width="12.42"/>
    <col collapsed="false" customWidth="true" hidden="false" outlineLevel="0" max="25" min="25" style="187" width="9.13"/>
    <col collapsed="false" customWidth="true" hidden="false" outlineLevel="0" max="26" min="26" style="187" width="17.13"/>
    <col collapsed="false" customWidth="true" hidden="false" outlineLevel="0" max="28" min="27" style="187" width="9.13"/>
    <col collapsed="false" customWidth="true" hidden="false" outlineLevel="0" max="29" min="29" style="187" width="12.42"/>
    <col collapsed="false" customWidth="true" hidden="false" outlineLevel="0" max="30" min="30" style="187" width="13.02"/>
    <col collapsed="false" customWidth="true" hidden="false" outlineLevel="0" max="31" min="31" style="187" width="27.99"/>
    <col collapsed="false" customWidth="true" hidden="false" outlineLevel="0" max="32" min="32" style="187" width="72.02"/>
    <col collapsed="false" customWidth="true" hidden="false" outlineLevel="0" max="33" min="33" style="187" width="50.71"/>
    <col collapsed="false" customWidth="true" hidden="false" outlineLevel="0" max="34" min="34" style="187" width="13.29"/>
    <col collapsed="false" customWidth="false" hidden="false" outlineLevel="0" max="1021" min="35" style="187" width="11.3"/>
    <col collapsed="false" customWidth="true" hidden="false" outlineLevel="0" max="1025" min="1022" style="0" width="9"/>
  </cols>
  <sheetData>
    <row r="1" s="190" customFormat="true" ht="51.75" hidden="false" customHeight="true" outlineLevel="0" collapsed="false">
      <c r="A1" s="71"/>
      <c r="B1" s="71"/>
      <c r="C1" s="71"/>
      <c r="D1" s="71"/>
      <c r="E1" s="313"/>
      <c r="F1" s="188" t="s">
        <v>795</v>
      </c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72" t="s">
        <v>796</v>
      </c>
      <c r="AH1" s="72"/>
    </row>
    <row r="2" s="190" customFormat="true" ht="51.75" hidden="false" customHeight="true" outlineLevel="0" collapsed="false">
      <c r="A2" s="71"/>
      <c r="B2" s="71"/>
      <c r="C2" s="71"/>
      <c r="D2" s="71"/>
      <c r="E2" s="1202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72" t="s">
        <v>2</v>
      </c>
      <c r="AH2" s="72"/>
    </row>
    <row r="3" s="190" customFormat="true" ht="54" hidden="false" customHeight="true" outlineLevel="0" collapsed="false">
      <c r="A3" s="71"/>
      <c r="B3" s="71"/>
      <c r="C3" s="71"/>
      <c r="D3" s="71"/>
      <c r="E3" s="1203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120" t="s">
        <v>5</v>
      </c>
      <c r="AH3" s="1120"/>
    </row>
    <row r="4" customFormat="false" ht="24" hidden="false" customHeight="true" outlineLevel="0" collapsed="false">
      <c r="C4" s="1204" t="s">
        <v>797</v>
      </c>
      <c r="D4" s="397" t="str">
        <f aca="false">Imp!D6</f>
        <v>Importados</v>
      </c>
      <c r="E4" s="397"/>
      <c r="F4" s="1205"/>
      <c r="R4" s="1206" t="s">
        <v>798</v>
      </c>
      <c r="S4" s="1206"/>
      <c r="T4" s="204"/>
      <c r="U4" s="1063" t="n">
        <v>1206</v>
      </c>
      <c r="V4" s="1063"/>
      <c r="W4" s="1063"/>
      <c r="X4" s="1063"/>
      <c r="AE4" s="1207"/>
      <c r="AF4" s="1207"/>
      <c r="AG4" s="200"/>
      <c r="AH4" s="200"/>
    </row>
    <row r="5" customFormat="false" ht="24" hidden="false" customHeight="true" outlineLevel="0" collapsed="false">
      <c r="C5" s="1208" t="s">
        <v>799</v>
      </c>
      <c r="D5" s="397" t="str">
        <f aca="false">Imp!D7</f>
        <v>Marisol Martinez</v>
      </c>
      <c r="E5" s="397"/>
      <c r="F5" s="193"/>
      <c r="G5" s="193"/>
      <c r="R5" s="1206" t="s">
        <v>800</v>
      </c>
      <c r="S5" s="1206"/>
      <c r="T5" s="204"/>
      <c r="U5" s="1066" t="n">
        <f aca="false">Imp!F15</f>
        <v>0</v>
      </c>
      <c r="V5" s="1066"/>
      <c r="W5" s="1066"/>
      <c r="X5" s="1066"/>
      <c r="AA5" s="193"/>
      <c r="AB5" s="193"/>
      <c r="AC5" s="193"/>
      <c r="AD5" s="193"/>
      <c r="AE5" s="193"/>
      <c r="AF5" s="193"/>
    </row>
    <row r="6" s="204" customFormat="true" ht="24" hidden="false" customHeight="true" outlineLevel="0" collapsed="false">
      <c r="F6" s="195"/>
      <c r="R6" s="1206" t="s">
        <v>1049</v>
      </c>
      <c r="S6" s="1206"/>
      <c r="U6" s="1066" t="n">
        <f aca="false">B31</f>
        <v>9664</v>
      </c>
      <c r="V6" s="1066"/>
      <c r="W6" s="1066"/>
      <c r="X6" s="1066"/>
    </row>
    <row r="7" s="255" customFormat="true" ht="21.75" hidden="false" customHeight="true" outlineLevel="0" collapsed="false">
      <c r="C7" s="403"/>
      <c r="D7" s="650" t="s">
        <v>802</v>
      </c>
      <c r="E7" s="650"/>
      <c r="F7" s="650"/>
      <c r="G7" s="650"/>
      <c r="H7" s="650"/>
      <c r="I7" s="650"/>
      <c r="J7" s="650"/>
      <c r="K7" s="650"/>
      <c r="L7" s="650"/>
      <c r="M7" s="650"/>
      <c r="N7" s="650"/>
      <c r="O7" s="650"/>
      <c r="P7" s="650"/>
      <c r="Q7" s="650"/>
      <c r="R7" s="650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</row>
    <row r="8" s="652" customFormat="true" ht="150" hidden="false" customHeight="true" outlineLevel="0" collapsed="false">
      <c r="A8" s="1070" t="s">
        <v>1063</v>
      </c>
      <c r="B8" s="1070" t="s">
        <v>1064</v>
      </c>
      <c r="C8" s="1070" t="s">
        <v>1065</v>
      </c>
      <c r="D8" s="1209" t="s">
        <v>87</v>
      </c>
      <c r="E8" s="1209" t="s">
        <v>806</v>
      </c>
      <c r="F8" s="1209" t="s">
        <v>807</v>
      </c>
      <c r="G8" s="1210" t="s">
        <v>808</v>
      </c>
      <c r="H8" s="1210" t="s">
        <v>809</v>
      </c>
      <c r="I8" s="1210" t="s">
        <v>810</v>
      </c>
      <c r="J8" s="1210" t="s">
        <v>811</v>
      </c>
      <c r="K8" s="1210" t="s">
        <v>812</v>
      </c>
      <c r="L8" s="1210" t="s">
        <v>813</v>
      </c>
      <c r="M8" s="1210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1072" t="s">
        <v>819</v>
      </c>
      <c r="S8" s="1211" t="s">
        <v>822</v>
      </c>
      <c r="T8" s="1211" t="s">
        <v>92</v>
      </c>
      <c r="U8" s="1211" t="s">
        <v>823</v>
      </c>
      <c r="V8" s="1211" t="s">
        <v>824</v>
      </c>
      <c r="W8" s="1211" t="s">
        <v>825</v>
      </c>
      <c r="X8" s="1211" t="s">
        <v>826</v>
      </c>
      <c r="Y8" s="1211" t="s">
        <v>827</v>
      </c>
      <c r="Z8" s="1211" t="s">
        <v>828</v>
      </c>
      <c r="AA8" s="1211" t="s">
        <v>829</v>
      </c>
      <c r="AB8" s="1211" t="s">
        <v>830</v>
      </c>
      <c r="AC8" s="1211" t="s">
        <v>831</v>
      </c>
      <c r="AD8" s="1211" t="s">
        <v>832</v>
      </c>
      <c r="AE8" s="1070" t="s">
        <v>833</v>
      </c>
      <c r="AF8" s="1070" t="s">
        <v>834</v>
      </c>
    </row>
    <row r="9" s="365" customFormat="true" ht="33" hidden="false" customHeight="true" outlineLevel="0" collapsed="false">
      <c r="A9" s="315" t="n">
        <v>1</v>
      </c>
      <c r="B9" s="222" t="n">
        <v>542</v>
      </c>
      <c r="C9" s="222" t="n">
        <v>549</v>
      </c>
      <c r="D9" s="1212" t="n">
        <v>0</v>
      </c>
      <c r="E9" s="1212" t="n">
        <v>0</v>
      </c>
      <c r="F9" s="1212" t="n">
        <v>0</v>
      </c>
      <c r="G9" s="1212" t="n">
        <v>0</v>
      </c>
      <c r="H9" s="1212" t="n">
        <v>0</v>
      </c>
      <c r="I9" s="1212" t="n">
        <v>0</v>
      </c>
      <c r="J9" s="1212" t="n">
        <v>0</v>
      </c>
      <c r="K9" s="1212" t="n">
        <v>0</v>
      </c>
      <c r="L9" s="1212" t="n">
        <v>0</v>
      </c>
      <c r="M9" s="1212" t="n">
        <v>0</v>
      </c>
      <c r="N9" s="1212" t="n">
        <v>0</v>
      </c>
      <c r="O9" s="1212" t="n">
        <v>0</v>
      </c>
      <c r="P9" s="1212" t="n">
        <v>0</v>
      </c>
      <c r="Q9" s="1212" t="n">
        <v>0</v>
      </c>
      <c r="R9" s="1213" t="n">
        <f aca="false">($U$4*(SUM(D9:Q9)))</f>
        <v>0</v>
      </c>
      <c r="S9" s="1212" t="n">
        <v>0</v>
      </c>
      <c r="T9" s="1212" t="n">
        <v>0</v>
      </c>
      <c r="U9" s="1212" t="n">
        <v>0</v>
      </c>
      <c r="V9" s="1212" t="n">
        <v>0</v>
      </c>
      <c r="W9" s="1212" t="n">
        <v>0</v>
      </c>
      <c r="X9" s="1212" t="n">
        <v>0</v>
      </c>
      <c r="Y9" s="1212" t="n">
        <v>0</v>
      </c>
      <c r="Z9" s="1212" t="n">
        <v>0</v>
      </c>
      <c r="AA9" s="1212" t="n">
        <v>0</v>
      </c>
      <c r="AB9" s="1212" t="n">
        <v>0</v>
      </c>
      <c r="AC9" s="1212" t="n">
        <v>0</v>
      </c>
      <c r="AD9" s="1212" t="n">
        <v>0</v>
      </c>
      <c r="AE9" s="1212" t="n">
        <v>115965</v>
      </c>
      <c r="AF9" s="1212" t="str">
        <f aca="false">IFERROR(VLOOKUP(AE9,'Plantilla y Concentrado'!$B$4:$C$677,2,0),"")</f>
        <v>Damazo Perez Rocio</v>
      </c>
    </row>
    <row r="10" s="365" customFormat="true" ht="33" hidden="false" customHeight="true" outlineLevel="0" collapsed="false">
      <c r="A10" s="218" t="n">
        <v>2</v>
      </c>
      <c r="B10" s="218" t="n">
        <v>369</v>
      </c>
      <c r="C10" s="218" t="n">
        <v>339</v>
      </c>
      <c r="D10" s="218" t="n">
        <v>0</v>
      </c>
      <c r="E10" s="218" t="n">
        <v>0</v>
      </c>
      <c r="F10" s="218" t="n">
        <v>0</v>
      </c>
      <c r="G10" s="218" t="n">
        <v>0</v>
      </c>
      <c r="H10" s="218" t="n">
        <v>0</v>
      </c>
      <c r="I10" s="218" t="n">
        <v>0</v>
      </c>
      <c r="J10" s="218" t="n">
        <v>0</v>
      </c>
      <c r="K10" s="218" t="n">
        <v>0</v>
      </c>
      <c r="L10" s="218" t="n">
        <v>0</v>
      </c>
      <c r="M10" s="218" t="n">
        <v>0</v>
      </c>
      <c r="N10" s="218" t="n">
        <v>0</v>
      </c>
      <c r="O10" s="218" t="n">
        <v>0</v>
      </c>
      <c r="P10" s="218" t="n">
        <v>0</v>
      </c>
      <c r="Q10" s="218" t="n">
        <v>0</v>
      </c>
      <c r="R10" s="1078" t="n">
        <f aca="false">($U$4*(SUM(D10:Q10)))</f>
        <v>0</v>
      </c>
      <c r="S10" s="218" t="n">
        <v>0</v>
      </c>
      <c r="T10" s="218" t="n">
        <v>2</v>
      </c>
      <c r="U10" s="218" t="n">
        <v>0</v>
      </c>
      <c r="V10" s="218" t="n">
        <v>0</v>
      </c>
      <c r="W10" s="218" t="n">
        <v>0</v>
      </c>
      <c r="X10" s="218" t="n">
        <v>0</v>
      </c>
      <c r="Y10" s="218" t="n">
        <v>0</v>
      </c>
      <c r="Z10" s="218" t="n">
        <v>0</v>
      </c>
      <c r="AA10" s="218" t="n">
        <v>0</v>
      </c>
      <c r="AB10" s="218" t="n">
        <v>0</v>
      </c>
      <c r="AC10" s="218" t="n">
        <v>0</v>
      </c>
      <c r="AD10" s="218" t="n">
        <v>0</v>
      </c>
      <c r="AE10" s="218" t="n">
        <v>32978</v>
      </c>
      <c r="AF10" s="218" t="str">
        <f aca="false">IFERROR(VLOOKUP(AE10,'Plantilla y Concentrado'!$B$4:$C$677,2,0),"")</f>
        <v>Angeles Garcia Carlos</v>
      </c>
    </row>
    <row r="11" s="365" customFormat="true" ht="33" hidden="false" customHeight="true" outlineLevel="0" collapsed="false">
      <c r="A11" s="222" t="n">
        <v>3</v>
      </c>
      <c r="B11" s="222" t="n">
        <v>785</v>
      </c>
      <c r="C11" s="222" t="n">
        <v>685</v>
      </c>
      <c r="D11" s="1212" t="n">
        <v>1</v>
      </c>
      <c r="E11" s="1212" t="n">
        <v>0</v>
      </c>
      <c r="F11" s="1212" t="n">
        <v>1</v>
      </c>
      <c r="G11" s="1212" t="n">
        <v>0</v>
      </c>
      <c r="H11" s="1212" t="n">
        <v>0</v>
      </c>
      <c r="I11" s="1212" t="n">
        <v>0</v>
      </c>
      <c r="J11" s="1212" t="n">
        <v>0</v>
      </c>
      <c r="K11" s="1212" t="n">
        <v>0</v>
      </c>
      <c r="L11" s="1212" t="n">
        <v>0</v>
      </c>
      <c r="M11" s="1212" t="n">
        <v>1</v>
      </c>
      <c r="N11" s="1212" t="n">
        <v>0</v>
      </c>
      <c r="O11" s="1212" t="n">
        <v>0</v>
      </c>
      <c r="P11" s="1212" t="n">
        <v>0</v>
      </c>
      <c r="Q11" s="1212" t="n">
        <v>0</v>
      </c>
      <c r="R11" s="1213" t="n">
        <f aca="false">($U$4*(SUM(D11:Q11)))</f>
        <v>3618</v>
      </c>
      <c r="S11" s="1212" t="n">
        <v>1</v>
      </c>
      <c r="T11" s="1212" t="n">
        <v>1</v>
      </c>
      <c r="U11" s="1212" t="n">
        <v>0</v>
      </c>
      <c r="V11" s="1212" t="n">
        <v>0</v>
      </c>
      <c r="W11" s="1212" t="n">
        <v>0</v>
      </c>
      <c r="X11" s="1212" t="n">
        <v>0</v>
      </c>
      <c r="Y11" s="1212" t="n">
        <v>0</v>
      </c>
      <c r="Z11" s="1212" t="n">
        <v>0</v>
      </c>
      <c r="AA11" s="1212" t="n">
        <v>0</v>
      </c>
      <c r="AB11" s="1212" t="n">
        <v>0</v>
      </c>
      <c r="AC11" s="1212" t="n">
        <v>0</v>
      </c>
      <c r="AD11" s="1212" t="n">
        <v>0</v>
      </c>
      <c r="AE11" s="1212" t="n">
        <v>144702</v>
      </c>
      <c r="AF11" s="1212" t="str">
        <f aca="false">IFERROR(VLOOKUP(AE11,'Plantilla y Concentrado'!$B$4:$C$677,2,0),"")</f>
        <v>Hernandez Hermenegildo Jose De Jesus</v>
      </c>
    </row>
    <row r="12" s="365" customFormat="true" ht="33" hidden="false" customHeight="true" outlineLevel="0" collapsed="false">
      <c r="A12" s="218" t="n">
        <v>4</v>
      </c>
      <c r="B12" s="218" t="n">
        <v>802</v>
      </c>
      <c r="C12" s="218" t="n">
        <v>802</v>
      </c>
      <c r="D12" s="218" t="n">
        <v>2</v>
      </c>
      <c r="E12" s="218" t="n">
        <v>0</v>
      </c>
      <c r="F12" s="218" t="n">
        <v>1</v>
      </c>
      <c r="G12" s="218" t="n">
        <v>0</v>
      </c>
      <c r="H12" s="218" t="n">
        <v>0</v>
      </c>
      <c r="I12" s="218" t="n">
        <v>0</v>
      </c>
      <c r="J12" s="218" t="n">
        <v>0</v>
      </c>
      <c r="K12" s="218" t="n">
        <v>0</v>
      </c>
      <c r="L12" s="218" t="n">
        <v>0</v>
      </c>
      <c r="M12" s="218" t="n">
        <v>0</v>
      </c>
      <c r="N12" s="218" t="n">
        <v>0</v>
      </c>
      <c r="O12" s="218" t="n">
        <v>0</v>
      </c>
      <c r="P12" s="218" t="n">
        <v>0</v>
      </c>
      <c r="Q12" s="218" t="n">
        <v>0</v>
      </c>
      <c r="R12" s="1078" t="n">
        <v>0</v>
      </c>
      <c r="S12" s="218" t="n">
        <v>0</v>
      </c>
      <c r="T12" s="218" t="n">
        <v>1</v>
      </c>
      <c r="U12" s="218" t="n">
        <v>0</v>
      </c>
      <c r="V12" s="218" t="n">
        <v>0</v>
      </c>
      <c r="W12" s="218" t="n">
        <v>0</v>
      </c>
      <c r="X12" s="218" t="n">
        <v>0</v>
      </c>
      <c r="Y12" s="218" t="n">
        <v>0</v>
      </c>
      <c r="Z12" s="218" t="n">
        <v>0</v>
      </c>
      <c r="AA12" s="218" t="n">
        <v>0</v>
      </c>
      <c r="AB12" s="218" t="n">
        <v>0</v>
      </c>
      <c r="AC12" s="218" t="n">
        <v>0</v>
      </c>
      <c r="AD12" s="218" t="n">
        <v>0</v>
      </c>
      <c r="AE12" s="218" t="n">
        <v>151166</v>
      </c>
      <c r="AF12" s="218" t="str">
        <f aca="false">IFERROR(VLOOKUP(AE12,'Plantilla y Concentrado'!$B$4:$C$677,2,0),"")</f>
        <v>Perez Sanchez Anet Guadalupe</v>
      </c>
    </row>
    <row r="13" s="365" customFormat="true" ht="33" hidden="false" customHeight="true" outlineLevel="0" collapsed="false">
      <c r="A13" s="222" t="n">
        <v>5</v>
      </c>
      <c r="B13" s="222" t="n">
        <v>1195</v>
      </c>
      <c r="C13" s="222" t="n">
        <v>1195</v>
      </c>
      <c r="D13" s="1212" t="n">
        <v>6</v>
      </c>
      <c r="E13" s="1212" t="n">
        <v>0</v>
      </c>
      <c r="F13" s="1212" t="n">
        <v>0</v>
      </c>
      <c r="G13" s="1212" t="n">
        <v>0</v>
      </c>
      <c r="H13" s="1212" t="n">
        <v>0</v>
      </c>
      <c r="I13" s="1212" t="n">
        <v>0</v>
      </c>
      <c r="J13" s="1212" t="n">
        <v>0</v>
      </c>
      <c r="K13" s="1212" t="n">
        <v>0</v>
      </c>
      <c r="L13" s="1212" t="n">
        <v>0</v>
      </c>
      <c r="M13" s="1212" t="n">
        <v>6</v>
      </c>
      <c r="N13" s="1212" t="n">
        <v>0</v>
      </c>
      <c r="O13" s="1212" t="n">
        <v>0</v>
      </c>
      <c r="P13" s="1212" t="n">
        <v>0</v>
      </c>
      <c r="Q13" s="1212" t="n">
        <v>0</v>
      </c>
      <c r="R13" s="1213" t="n">
        <f aca="false">($U$4*(SUM(D13:Q13)))</f>
        <v>14472</v>
      </c>
      <c r="S13" s="1212" t="n">
        <v>0</v>
      </c>
      <c r="T13" s="1212" t="n">
        <v>5</v>
      </c>
      <c r="U13" s="1212" t="n">
        <v>0</v>
      </c>
      <c r="V13" s="1212" t="n">
        <v>0</v>
      </c>
      <c r="W13" s="1212" t="n">
        <v>0</v>
      </c>
      <c r="X13" s="1212" t="n">
        <v>0</v>
      </c>
      <c r="Y13" s="1212" t="n">
        <v>0</v>
      </c>
      <c r="Z13" s="1212" t="n">
        <v>0</v>
      </c>
      <c r="AA13" s="1212" t="n">
        <v>0</v>
      </c>
      <c r="AB13" s="1212" t="n">
        <v>0</v>
      </c>
      <c r="AC13" s="1212" t="n">
        <v>0</v>
      </c>
      <c r="AD13" s="1212" t="n">
        <v>0</v>
      </c>
      <c r="AE13" s="1212" t="n">
        <v>136946</v>
      </c>
      <c r="AF13" s="1212" t="str">
        <f aca="false">IFERROR(VLOOKUP(AE13,'Plantilla y Concentrado'!$B$4:$C$677,2,0),"")</f>
        <v>Lopez Perez Israel</v>
      </c>
    </row>
    <row r="14" s="365" customFormat="true" ht="33" hidden="false" customHeight="true" outlineLevel="0" collapsed="false">
      <c r="A14" s="218" t="n">
        <v>6</v>
      </c>
      <c r="B14" s="218" t="n">
        <v>854</v>
      </c>
      <c r="C14" s="218" t="n">
        <v>854</v>
      </c>
      <c r="D14" s="218" t="n">
        <v>2</v>
      </c>
      <c r="E14" s="218" t="n">
        <v>0</v>
      </c>
      <c r="F14" s="218" t="n">
        <v>1</v>
      </c>
      <c r="G14" s="218" t="n">
        <v>0</v>
      </c>
      <c r="H14" s="218" t="n">
        <v>4</v>
      </c>
      <c r="I14" s="218" t="n">
        <v>0</v>
      </c>
      <c r="J14" s="218" t="n">
        <v>0</v>
      </c>
      <c r="K14" s="218" t="n">
        <v>0</v>
      </c>
      <c r="L14" s="218" t="n">
        <v>0</v>
      </c>
      <c r="M14" s="218" t="n">
        <v>0</v>
      </c>
      <c r="N14" s="218" t="n">
        <v>0</v>
      </c>
      <c r="O14" s="218" t="n">
        <v>0</v>
      </c>
      <c r="P14" s="218" t="n">
        <v>0</v>
      </c>
      <c r="Q14" s="218" t="n">
        <v>0</v>
      </c>
      <c r="R14" s="1078" t="n">
        <f aca="false">($U$4*(SUM(D14:Q14)))</f>
        <v>8442</v>
      </c>
      <c r="S14" s="218" t="n">
        <v>0</v>
      </c>
      <c r="T14" s="218" t="n">
        <v>0</v>
      </c>
      <c r="U14" s="218" t="n">
        <v>0</v>
      </c>
      <c r="V14" s="218" t="n">
        <v>0</v>
      </c>
      <c r="W14" s="218" t="n">
        <v>0</v>
      </c>
      <c r="X14" s="218" t="n">
        <v>0</v>
      </c>
      <c r="Y14" s="218" t="n">
        <v>0</v>
      </c>
      <c r="Z14" s="218" t="n">
        <v>0</v>
      </c>
      <c r="AA14" s="218" t="n">
        <v>0</v>
      </c>
      <c r="AB14" s="218" t="n">
        <v>0</v>
      </c>
      <c r="AC14" s="218" t="n">
        <v>0</v>
      </c>
      <c r="AD14" s="218" t="n">
        <v>0</v>
      </c>
      <c r="AE14" s="218" t="n">
        <v>144702</v>
      </c>
      <c r="AF14" s="218" t="str">
        <f aca="false">IFERROR(VLOOKUP(AE14,'Plantilla y Concentrado'!$B$4:$C$677,2,0),"")</f>
        <v>Hernandez Hermenegildo Jose De Jesus</v>
      </c>
    </row>
    <row r="15" s="365" customFormat="true" ht="33" hidden="false" customHeight="true" outlineLevel="0" collapsed="false">
      <c r="A15" s="222" t="n">
        <v>7</v>
      </c>
      <c r="B15" s="222" t="n">
        <v>414</v>
      </c>
      <c r="C15" s="222" t="n">
        <v>414</v>
      </c>
      <c r="D15" s="1212" t="n">
        <v>0</v>
      </c>
      <c r="E15" s="1212" t="n">
        <v>0</v>
      </c>
      <c r="F15" s="1212" t="n">
        <v>0</v>
      </c>
      <c r="G15" s="1212" t="n">
        <v>0</v>
      </c>
      <c r="H15" s="1212" t="n">
        <v>0</v>
      </c>
      <c r="I15" s="1212" t="n">
        <v>0</v>
      </c>
      <c r="J15" s="1212" t="n">
        <v>0</v>
      </c>
      <c r="K15" s="1212" t="n">
        <v>0</v>
      </c>
      <c r="L15" s="1212" t="n">
        <v>0</v>
      </c>
      <c r="M15" s="1212" t="n">
        <v>0</v>
      </c>
      <c r="N15" s="1212" t="n">
        <v>0</v>
      </c>
      <c r="O15" s="1212" t="n">
        <v>0</v>
      </c>
      <c r="P15" s="1212" t="n">
        <v>0</v>
      </c>
      <c r="Q15" s="1212" t="n">
        <v>0</v>
      </c>
      <c r="R15" s="1213" t="n">
        <f aca="false">($U$4*(SUM(D15:Q15)))</f>
        <v>0</v>
      </c>
      <c r="S15" s="1212" t="n">
        <v>0</v>
      </c>
      <c r="T15" s="1212" t="n">
        <v>0</v>
      </c>
      <c r="U15" s="1212" t="n">
        <v>0</v>
      </c>
      <c r="V15" s="1212" t="n">
        <v>0</v>
      </c>
      <c r="W15" s="1212" t="n">
        <v>0</v>
      </c>
      <c r="X15" s="1212" t="n">
        <v>0</v>
      </c>
      <c r="Y15" s="1212" t="n">
        <v>0</v>
      </c>
      <c r="Z15" s="1212" t="n">
        <v>0</v>
      </c>
      <c r="AA15" s="1212" t="n">
        <v>0</v>
      </c>
      <c r="AB15" s="1212" t="n">
        <v>0</v>
      </c>
      <c r="AC15" s="1212" t="n">
        <v>0</v>
      </c>
      <c r="AD15" s="1212" t="n">
        <v>0</v>
      </c>
      <c r="AE15" s="1212" t="n">
        <v>32978</v>
      </c>
      <c r="AF15" s="1212" t="str">
        <f aca="false">IFERROR(VLOOKUP(AE15,'Plantilla y Concentrado'!$B$4:$C$677,2,0),"")</f>
        <v>Angeles Garcia Carlos</v>
      </c>
    </row>
    <row r="16" s="365" customFormat="true" ht="33" hidden="false" customHeight="true" outlineLevel="0" collapsed="false">
      <c r="A16" s="218" t="n">
        <v>8</v>
      </c>
      <c r="B16" s="218" t="n">
        <v>854</v>
      </c>
      <c r="C16" s="218" t="n">
        <v>854</v>
      </c>
      <c r="D16" s="218" t="n">
        <v>1</v>
      </c>
      <c r="E16" s="218" t="n">
        <v>0</v>
      </c>
      <c r="F16" s="218" t="n">
        <v>1</v>
      </c>
      <c r="G16" s="218" t="n">
        <v>0</v>
      </c>
      <c r="H16" s="218" t="n">
        <v>0</v>
      </c>
      <c r="I16" s="218" t="n">
        <v>0</v>
      </c>
      <c r="J16" s="218" t="n">
        <v>0</v>
      </c>
      <c r="K16" s="218" t="n">
        <v>0</v>
      </c>
      <c r="L16" s="218" t="n">
        <v>0</v>
      </c>
      <c r="M16" s="218" t="n">
        <v>0</v>
      </c>
      <c r="N16" s="218" t="n">
        <v>0</v>
      </c>
      <c r="O16" s="218" t="n">
        <v>0</v>
      </c>
      <c r="P16" s="218" t="n">
        <v>0</v>
      </c>
      <c r="Q16" s="218" t="n">
        <v>0</v>
      </c>
      <c r="R16" s="1078" t="n">
        <f aca="false">($U$4*(SUM(D16:Q16)))</f>
        <v>2412</v>
      </c>
      <c r="S16" s="218" t="n">
        <v>0</v>
      </c>
      <c r="T16" s="218" t="n">
        <v>5</v>
      </c>
      <c r="U16" s="218" t="n">
        <v>0</v>
      </c>
      <c r="V16" s="218" t="n">
        <v>0</v>
      </c>
      <c r="W16" s="218" t="n">
        <v>0</v>
      </c>
      <c r="X16" s="218" t="n">
        <v>0</v>
      </c>
      <c r="Y16" s="218" t="n">
        <v>0</v>
      </c>
      <c r="Z16" s="218" t="n">
        <v>0</v>
      </c>
      <c r="AA16" s="218" t="n">
        <v>0</v>
      </c>
      <c r="AB16" s="218" t="n">
        <v>0</v>
      </c>
      <c r="AC16" s="218" t="n">
        <v>0</v>
      </c>
      <c r="AD16" s="218" t="n">
        <v>0</v>
      </c>
      <c r="AE16" s="218" t="n">
        <v>144702</v>
      </c>
      <c r="AF16" s="218" t="str">
        <f aca="false">IFERROR(VLOOKUP(AE16,'Plantilla y Concentrado'!$B$4:$C$677,2,0),"")</f>
        <v>Hernandez Hermenegildo Jose De Jesus</v>
      </c>
    </row>
    <row r="17" s="365" customFormat="true" ht="33" hidden="false" customHeight="true" outlineLevel="0" collapsed="false">
      <c r="A17" s="222" t="n">
        <v>9</v>
      </c>
      <c r="B17" s="222" t="n">
        <v>637</v>
      </c>
      <c r="C17" s="222" t="n">
        <v>637</v>
      </c>
      <c r="D17" s="1212" t="n">
        <v>3</v>
      </c>
      <c r="E17" s="1212" t="n">
        <v>0</v>
      </c>
      <c r="F17" s="1212" t="n">
        <v>2</v>
      </c>
      <c r="G17" s="1212" t="n">
        <v>0</v>
      </c>
      <c r="H17" s="1212" t="n">
        <v>0</v>
      </c>
      <c r="I17" s="1212" t="n">
        <v>0</v>
      </c>
      <c r="J17" s="1212" t="n">
        <v>0</v>
      </c>
      <c r="K17" s="1212" t="n">
        <v>0</v>
      </c>
      <c r="L17" s="1212" t="n">
        <v>0</v>
      </c>
      <c r="M17" s="1212" t="n">
        <v>0</v>
      </c>
      <c r="N17" s="1212" t="n">
        <v>0</v>
      </c>
      <c r="O17" s="1212" t="n">
        <v>0</v>
      </c>
      <c r="P17" s="1212" t="n">
        <v>0</v>
      </c>
      <c r="Q17" s="1212" t="n">
        <v>0</v>
      </c>
      <c r="R17" s="1213" t="n">
        <f aca="false">($U$4*(SUM(D17:Q17)))</f>
        <v>6030</v>
      </c>
      <c r="S17" s="1212" t="n">
        <v>0</v>
      </c>
      <c r="T17" s="1212" t="n">
        <v>3</v>
      </c>
      <c r="U17" s="1212" t="n">
        <v>0</v>
      </c>
      <c r="V17" s="1212" t="n">
        <v>0</v>
      </c>
      <c r="W17" s="1212" t="n">
        <v>0</v>
      </c>
      <c r="X17" s="1212" t="n">
        <v>0</v>
      </c>
      <c r="Y17" s="1212" t="n">
        <v>0</v>
      </c>
      <c r="Z17" s="1212" t="n">
        <v>0</v>
      </c>
      <c r="AA17" s="1212" t="n">
        <v>0</v>
      </c>
      <c r="AB17" s="1212" t="n">
        <v>0</v>
      </c>
      <c r="AC17" s="1212" t="n">
        <v>0</v>
      </c>
      <c r="AD17" s="1212" t="n">
        <v>0</v>
      </c>
      <c r="AE17" s="1212" t="n">
        <v>136946</v>
      </c>
      <c r="AF17" s="1212" t="str">
        <f aca="false">IFERROR(VLOOKUP(AE17,'Plantilla y Concentrado'!$B$4:$C$677,2,0),"")</f>
        <v>Lopez Perez Israel</v>
      </c>
    </row>
    <row r="18" s="365" customFormat="true" ht="33" hidden="false" customHeight="true" outlineLevel="0" collapsed="false">
      <c r="A18" s="218" t="n">
        <v>10</v>
      </c>
      <c r="B18" s="218" t="n">
        <v>678</v>
      </c>
      <c r="C18" s="218" t="n">
        <v>570</v>
      </c>
      <c r="D18" s="218" t="n">
        <v>0</v>
      </c>
      <c r="E18" s="218" t="n">
        <v>0</v>
      </c>
      <c r="F18" s="218" t="n">
        <v>0</v>
      </c>
      <c r="G18" s="218" t="n">
        <v>0</v>
      </c>
      <c r="H18" s="218" t="n">
        <v>0</v>
      </c>
      <c r="I18" s="218" t="n">
        <v>0</v>
      </c>
      <c r="J18" s="218" t="n">
        <v>0</v>
      </c>
      <c r="K18" s="218" t="n">
        <v>0</v>
      </c>
      <c r="L18" s="218" t="n">
        <v>0</v>
      </c>
      <c r="M18" s="218" t="n">
        <v>0</v>
      </c>
      <c r="N18" s="218" t="n">
        <v>0</v>
      </c>
      <c r="O18" s="218" t="n">
        <v>0</v>
      </c>
      <c r="P18" s="218" t="n">
        <v>0</v>
      </c>
      <c r="Q18" s="218" t="n">
        <v>0</v>
      </c>
      <c r="R18" s="1078" t="n">
        <f aca="false">($U$4*(SUM(D18:Q18)))</f>
        <v>0</v>
      </c>
      <c r="S18" s="218" t="n">
        <v>0</v>
      </c>
      <c r="T18" s="218" t="n">
        <v>0</v>
      </c>
      <c r="U18" s="218" t="n">
        <v>0</v>
      </c>
      <c r="V18" s="218" t="n">
        <v>0</v>
      </c>
      <c r="W18" s="218" t="n">
        <v>0</v>
      </c>
      <c r="X18" s="218" t="n">
        <v>0</v>
      </c>
      <c r="Y18" s="218" t="n">
        <v>0</v>
      </c>
      <c r="Z18" s="218" t="n">
        <v>0</v>
      </c>
      <c r="AA18" s="218" t="n">
        <v>0</v>
      </c>
      <c r="AB18" s="218" t="n">
        <v>0</v>
      </c>
      <c r="AC18" s="218" t="n">
        <v>0</v>
      </c>
      <c r="AD18" s="218" t="n">
        <v>0</v>
      </c>
      <c r="AE18" s="218" t="n">
        <v>115965</v>
      </c>
      <c r="AF18" s="218" t="str">
        <f aca="false">IFERROR(VLOOKUP(AE18,'Plantilla y Concentrado'!$B$4:$C$677,2,0),"")</f>
        <v>Damazo Perez Rocio</v>
      </c>
    </row>
    <row r="19" s="365" customFormat="true" ht="33" hidden="false" customHeight="true" outlineLevel="0" collapsed="false">
      <c r="A19" s="222" t="n">
        <v>11</v>
      </c>
      <c r="B19" s="222" t="n">
        <v>600</v>
      </c>
      <c r="C19" s="222" t="n">
        <v>574</v>
      </c>
      <c r="D19" s="1212" t="n">
        <v>2</v>
      </c>
      <c r="E19" s="1212" t="n">
        <v>0</v>
      </c>
      <c r="F19" s="1212" t="n">
        <v>0</v>
      </c>
      <c r="G19" s="1212" t="n">
        <v>0</v>
      </c>
      <c r="H19" s="1212" t="n">
        <v>0</v>
      </c>
      <c r="I19" s="1212" t="n">
        <v>0</v>
      </c>
      <c r="J19" s="1212" t="n">
        <v>0</v>
      </c>
      <c r="K19" s="1212" t="n">
        <v>0</v>
      </c>
      <c r="L19" s="1212" t="n">
        <v>0</v>
      </c>
      <c r="M19" s="1212" t="n">
        <v>0</v>
      </c>
      <c r="N19" s="1212" t="n">
        <v>0</v>
      </c>
      <c r="O19" s="1212" t="n">
        <v>0</v>
      </c>
      <c r="P19" s="1212" t="n">
        <v>0</v>
      </c>
      <c r="Q19" s="1212" t="n">
        <v>0</v>
      </c>
      <c r="R19" s="1213" t="n">
        <f aca="false">($U$4*(SUM(D19:Q19)))</f>
        <v>2412</v>
      </c>
      <c r="S19" s="1212" t="n">
        <v>1</v>
      </c>
      <c r="T19" s="1212" t="n">
        <v>2</v>
      </c>
      <c r="U19" s="1212" t="n">
        <v>0</v>
      </c>
      <c r="V19" s="1212" t="n">
        <v>0</v>
      </c>
      <c r="W19" s="1212" t="n">
        <v>0</v>
      </c>
      <c r="X19" s="1212" t="n">
        <v>0</v>
      </c>
      <c r="Y19" s="1212" t="n">
        <v>0</v>
      </c>
      <c r="Z19" s="1212" t="n">
        <v>0</v>
      </c>
      <c r="AA19" s="1212" t="n">
        <v>0</v>
      </c>
      <c r="AB19" s="1212" t="n">
        <v>0</v>
      </c>
      <c r="AC19" s="1212" t="n">
        <v>0</v>
      </c>
      <c r="AD19" s="1212" t="n">
        <v>0</v>
      </c>
      <c r="AE19" s="1212" t="n">
        <v>32978</v>
      </c>
      <c r="AF19" s="1212" t="str">
        <f aca="false">IFERROR(VLOOKUP(AE19,'Plantilla y Concentrado'!$B$4:$C$677,2,0),"")</f>
        <v>Angeles Garcia Carlos</v>
      </c>
    </row>
    <row r="20" s="365" customFormat="true" ht="33" hidden="false" customHeight="true" outlineLevel="0" collapsed="false">
      <c r="A20" s="218" t="n">
        <v>12</v>
      </c>
      <c r="B20" s="218" t="n">
        <v>700</v>
      </c>
      <c r="C20" s="218" t="n">
        <v>685</v>
      </c>
      <c r="D20" s="218" t="n">
        <v>0</v>
      </c>
      <c r="E20" s="218" t="n">
        <v>0</v>
      </c>
      <c r="F20" s="218" t="n">
        <v>0</v>
      </c>
      <c r="G20" s="218" t="n">
        <v>0</v>
      </c>
      <c r="H20" s="218" t="n">
        <v>0</v>
      </c>
      <c r="I20" s="218" t="n">
        <v>0</v>
      </c>
      <c r="J20" s="218" t="n">
        <v>0</v>
      </c>
      <c r="K20" s="218" t="n">
        <v>0</v>
      </c>
      <c r="L20" s="218" t="n">
        <v>0</v>
      </c>
      <c r="M20" s="218" t="n">
        <v>0</v>
      </c>
      <c r="N20" s="218" t="n">
        <v>0</v>
      </c>
      <c r="O20" s="218" t="n">
        <v>0</v>
      </c>
      <c r="P20" s="218" t="n">
        <v>0</v>
      </c>
      <c r="Q20" s="218" t="n">
        <v>0</v>
      </c>
      <c r="R20" s="1078" t="n">
        <f aca="false">($U$4*(SUM(D20:Q20)))</f>
        <v>0</v>
      </c>
      <c r="S20" s="218" t="n">
        <v>0</v>
      </c>
      <c r="T20" s="218" t="n">
        <v>2</v>
      </c>
      <c r="U20" s="218" t="n">
        <v>0</v>
      </c>
      <c r="V20" s="218" t="n">
        <v>0</v>
      </c>
      <c r="W20" s="218" t="n">
        <v>0</v>
      </c>
      <c r="X20" s="218" t="n">
        <v>0</v>
      </c>
      <c r="Y20" s="218" t="n">
        <v>0</v>
      </c>
      <c r="Z20" s="218" t="n">
        <v>0</v>
      </c>
      <c r="AA20" s="218" t="n">
        <v>0</v>
      </c>
      <c r="AB20" s="218" t="n">
        <v>0</v>
      </c>
      <c r="AC20" s="218" t="n">
        <v>0</v>
      </c>
      <c r="AD20" s="218" t="n">
        <v>0</v>
      </c>
      <c r="AE20" s="218" t="n">
        <v>115965</v>
      </c>
      <c r="AF20" s="218" t="str">
        <f aca="false">IFERROR(VLOOKUP(AE20,'Plantilla y Concentrado'!$B$4:$C$677,2,0),"")</f>
        <v>Damazo Perez Rocio</v>
      </c>
    </row>
    <row r="21" s="365" customFormat="true" ht="33" hidden="false" customHeight="true" outlineLevel="0" collapsed="false">
      <c r="A21" s="222" t="n">
        <v>13</v>
      </c>
      <c r="B21" s="222" t="n">
        <v>702</v>
      </c>
      <c r="C21" s="222" t="n">
        <v>702</v>
      </c>
      <c r="D21" s="1212" t="n">
        <v>1</v>
      </c>
      <c r="E21" s="1212" t="n">
        <v>0</v>
      </c>
      <c r="F21" s="1212" t="n">
        <v>1</v>
      </c>
      <c r="G21" s="1212" t="n">
        <v>0</v>
      </c>
      <c r="H21" s="1212" t="n">
        <v>0</v>
      </c>
      <c r="I21" s="1212" t="n">
        <v>0</v>
      </c>
      <c r="J21" s="1212" t="n">
        <v>0</v>
      </c>
      <c r="K21" s="1212" t="n">
        <v>0</v>
      </c>
      <c r="L21" s="1212" t="n">
        <v>0</v>
      </c>
      <c r="M21" s="1212" t="n">
        <v>0</v>
      </c>
      <c r="N21" s="1212" t="n">
        <v>0</v>
      </c>
      <c r="O21" s="1212" t="n">
        <v>0</v>
      </c>
      <c r="P21" s="1212" t="n">
        <v>0</v>
      </c>
      <c r="Q21" s="1212" t="n">
        <v>0</v>
      </c>
      <c r="R21" s="1213" t="n">
        <f aca="false">($U$4*(SUM(D21:Q21)))</f>
        <v>2412</v>
      </c>
      <c r="S21" s="1212" t="n">
        <v>0</v>
      </c>
      <c r="T21" s="1212" t="n">
        <v>0</v>
      </c>
      <c r="U21" s="1212" t="n">
        <v>0</v>
      </c>
      <c r="V21" s="1212" t="n">
        <v>0</v>
      </c>
      <c r="W21" s="1212" t="n">
        <v>0</v>
      </c>
      <c r="X21" s="1212" t="n">
        <v>0</v>
      </c>
      <c r="Y21" s="1212" t="n">
        <v>0</v>
      </c>
      <c r="Z21" s="1212" t="n">
        <v>0</v>
      </c>
      <c r="AA21" s="1212" t="n">
        <v>0</v>
      </c>
      <c r="AB21" s="1212" t="n">
        <v>0</v>
      </c>
      <c r="AC21" s="1212" t="n">
        <v>0</v>
      </c>
      <c r="AD21" s="1212" t="n">
        <v>0</v>
      </c>
      <c r="AE21" s="1212" t="n">
        <v>144702</v>
      </c>
      <c r="AF21" s="1212" t="str">
        <f aca="false">IFERROR(VLOOKUP(AE21,'Plantilla y Concentrado'!$B$4:$C$677,2,0),"")</f>
        <v>Hernandez Hermenegildo Jose De Jesus</v>
      </c>
    </row>
    <row r="22" s="365" customFormat="true" ht="33" hidden="false" customHeight="true" outlineLevel="0" collapsed="false">
      <c r="A22" s="218" t="n">
        <v>14</v>
      </c>
      <c r="B22" s="218" t="n">
        <v>267</v>
      </c>
      <c r="C22" s="218" t="n">
        <v>267</v>
      </c>
      <c r="D22" s="218" t="n">
        <v>0</v>
      </c>
      <c r="E22" s="218" t="n">
        <v>0</v>
      </c>
      <c r="F22" s="218" t="n">
        <v>0</v>
      </c>
      <c r="G22" s="218" t="n">
        <v>0</v>
      </c>
      <c r="H22" s="218" t="n">
        <v>0</v>
      </c>
      <c r="I22" s="218" t="n">
        <v>0</v>
      </c>
      <c r="J22" s="218" t="n">
        <v>0</v>
      </c>
      <c r="K22" s="218" t="n">
        <v>0</v>
      </c>
      <c r="L22" s="218" t="n">
        <v>0</v>
      </c>
      <c r="M22" s="218" t="n">
        <v>0</v>
      </c>
      <c r="N22" s="218" t="n">
        <v>0</v>
      </c>
      <c r="O22" s="218" t="n">
        <v>0</v>
      </c>
      <c r="P22" s="218" t="n">
        <v>0</v>
      </c>
      <c r="Q22" s="218" t="n">
        <v>0</v>
      </c>
      <c r="R22" s="1078" t="n">
        <f aca="false">($U$4*(SUM(D22:Q22)))</f>
        <v>0</v>
      </c>
      <c r="S22" s="218" t="n">
        <v>0</v>
      </c>
      <c r="T22" s="218" t="n">
        <v>0</v>
      </c>
      <c r="U22" s="218" t="n">
        <v>0</v>
      </c>
      <c r="V22" s="218" t="n">
        <v>0</v>
      </c>
      <c r="W22" s="218" t="n">
        <v>0</v>
      </c>
      <c r="X22" s="218" t="n">
        <v>0</v>
      </c>
      <c r="Y22" s="218" t="n">
        <v>0</v>
      </c>
      <c r="Z22" s="218" t="n">
        <v>0</v>
      </c>
      <c r="AA22" s="218" t="n">
        <v>0</v>
      </c>
      <c r="AB22" s="218" t="n">
        <v>0</v>
      </c>
      <c r="AC22" s="218" t="n">
        <v>0</v>
      </c>
      <c r="AD22" s="218" t="n">
        <v>0</v>
      </c>
      <c r="AE22" s="218" t="n">
        <v>32978</v>
      </c>
      <c r="AF22" s="218" t="str">
        <f aca="false">IFERROR(VLOOKUP(AE22,'Plantilla y Concentrado'!$B$4:$C$677,2,0),"")</f>
        <v>Angeles Garcia Carlos</v>
      </c>
    </row>
    <row r="23" s="365" customFormat="true" ht="33" hidden="false" customHeight="true" outlineLevel="0" collapsed="false">
      <c r="A23" s="222" t="n">
        <v>15</v>
      </c>
      <c r="B23" s="222" t="n">
        <v>265</v>
      </c>
      <c r="C23" s="222" t="n">
        <v>245</v>
      </c>
      <c r="D23" s="222" t="n">
        <v>0</v>
      </c>
      <c r="E23" s="222" t="n">
        <v>0</v>
      </c>
      <c r="F23" s="222" t="n">
        <v>0</v>
      </c>
      <c r="G23" s="222" t="n">
        <v>0</v>
      </c>
      <c r="H23" s="222" t="n">
        <v>0</v>
      </c>
      <c r="I23" s="222" t="n">
        <v>0</v>
      </c>
      <c r="J23" s="222" t="n">
        <v>0</v>
      </c>
      <c r="K23" s="222" t="n">
        <v>0</v>
      </c>
      <c r="L23" s="222" t="n">
        <v>0</v>
      </c>
      <c r="M23" s="222" t="n">
        <v>0</v>
      </c>
      <c r="N23" s="222" t="n">
        <v>0</v>
      </c>
      <c r="O23" s="222" t="n">
        <v>0</v>
      </c>
      <c r="P23" s="222" t="n">
        <v>0</v>
      </c>
      <c r="Q23" s="222" t="n">
        <v>0</v>
      </c>
      <c r="R23" s="1073" t="n">
        <f aca="false">($U$4*(SUM(D23:Q23)))</f>
        <v>0</v>
      </c>
      <c r="S23" s="222" t="n">
        <v>0</v>
      </c>
      <c r="T23" s="222" t="n">
        <v>1</v>
      </c>
      <c r="U23" s="222" t="n">
        <v>0</v>
      </c>
      <c r="V23" s="222" t="n">
        <v>0</v>
      </c>
      <c r="W23" s="222" t="n">
        <v>0</v>
      </c>
      <c r="X23" s="222" t="n">
        <v>0</v>
      </c>
      <c r="Y23" s="222" t="n">
        <v>0</v>
      </c>
      <c r="Z23" s="222" t="n">
        <v>0</v>
      </c>
      <c r="AA23" s="222" t="n">
        <v>0</v>
      </c>
      <c r="AB23" s="222" t="n">
        <v>0</v>
      </c>
      <c r="AC23" s="222" t="n">
        <v>0</v>
      </c>
      <c r="AD23" s="222" t="n">
        <v>0</v>
      </c>
      <c r="AE23" s="222" t="n">
        <v>32978</v>
      </c>
      <c r="AF23" s="222" t="str">
        <f aca="false">IFERROR(VLOOKUP(AE23,'Plantilla y Concentrado'!$B$4:$C$677,2,0),"")</f>
        <v>Angeles Garcia Carlos</v>
      </c>
      <c r="AMH23" s="0"/>
      <c r="AMI23" s="0"/>
      <c r="AMJ23" s="0"/>
    </row>
    <row r="24" s="365" customFormat="true" ht="33" hidden="true" customHeight="true" outlineLevel="0" collapsed="false">
      <c r="A24" s="218"/>
      <c r="B24" s="218"/>
      <c r="C24" s="218"/>
      <c r="D24" s="218" t="n">
        <v>0</v>
      </c>
      <c r="E24" s="218" t="n">
        <v>0</v>
      </c>
      <c r="F24" s="218" t="n">
        <v>0</v>
      </c>
      <c r="G24" s="218" t="n">
        <v>0</v>
      </c>
      <c r="H24" s="218" t="n">
        <v>0</v>
      </c>
      <c r="I24" s="218" t="n">
        <v>0</v>
      </c>
      <c r="J24" s="218" t="n">
        <v>0</v>
      </c>
      <c r="K24" s="218" t="n">
        <v>0</v>
      </c>
      <c r="L24" s="218" t="n">
        <v>0</v>
      </c>
      <c r="M24" s="218" t="n">
        <v>0</v>
      </c>
      <c r="N24" s="218" t="n">
        <v>0</v>
      </c>
      <c r="O24" s="218" t="n">
        <v>0</v>
      </c>
      <c r="P24" s="218" t="n">
        <v>0</v>
      </c>
      <c r="Q24" s="218" t="n">
        <v>0</v>
      </c>
      <c r="R24" s="1078" t="n">
        <f aca="false">($U$4*(SUM(D24:Q24)))</f>
        <v>0</v>
      </c>
      <c r="S24" s="218" t="n">
        <v>0</v>
      </c>
      <c r="T24" s="218" t="n">
        <v>0</v>
      </c>
      <c r="U24" s="218" t="n">
        <v>0</v>
      </c>
      <c r="V24" s="218" t="n">
        <v>0</v>
      </c>
      <c r="W24" s="218" t="n">
        <v>0</v>
      </c>
      <c r="X24" s="218" t="n">
        <v>0</v>
      </c>
      <c r="Y24" s="218" t="n">
        <v>0</v>
      </c>
      <c r="Z24" s="218" t="n">
        <v>0</v>
      </c>
      <c r="AA24" s="218" t="n">
        <v>0</v>
      </c>
      <c r="AB24" s="218" t="n">
        <v>0</v>
      </c>
      <c r="AC24" s="218" t="n">
        <v>0</v>
      </c>
      <c r="AD24" s="218" t="n">
        <v>0</v>
      </c>
      <c r="AE24" s="218"/>
      <c r="AF24" s="218" t="str">
        <f aca="false">IFERROR(VLOOKUP(AE24,'Plantilla y Concentrado'!$B$4:$C$677,2,0),"")</f>
        <v/>
      </c>
      <c r="AMH24" s="0"/>
      <c r="AMI24" s="0"/>
      <c r="AMJ24" s="0"/>
    </row>
    <row r="25" customFormat="false" ht="33" hidden="true" customHeight="true" outlineLevel="0" collapsed="false">
      <c r="A25" s="222"/>
      <c r="B25" s="222"/>
      <c r="C25" s="222"/>
      <c r="D25" s="222" t="n">
        <v>0</v>
      </c>
      <c r="E25" s="222" t="n">
        <v>0</v>
      </c>
      <c r="F25" s="222" t="n">
        <v>0</v>
      </c>
      <c r="G25" s="222" t="n">
        <v>0</v>
      </c>
      <c r="H25" s="222" t="n">
        <v>0</v>
      </c>
      <c r="I25" s="222" t="n">
        <v>0</v>
      </c>
      <c r="J25" s="222" t="n">
        <v>0</v>
      </c>
      <c r="K25" s="222" t="n">
        <v>0</v>
      </c>
      <c r="L25" s="222" t="n">
        <v>0</v>
      </c>
      <c r="M25" s="222" t="n">
        <v>0</v>
      </c>
      <c r="N25" s="222" t="n">
        <v>0</v>
      </c>
      <c r="O25" s="222" t="n">
        <v>0</v>
      </c>
      <c r="P25" s="222" t="n">
        <v>0</v>
      </c>
      <c r="Q25" s="222" t="n">
        <v>0</v>
      </c>
      <c r="R25" s="1214" t="n">
        <f aca="false">($U$4*(SUM(D25:Q25)))</f>
        <v>0</v>
      </c>
      <c r="S25" s="222" t="n">
        <v>0</v>
      </c>
      <c r="T25" s="222" t="n">
        <v>0</v>
      </c>
      <c r="U25" s="222" t="n">
        <v>0</v>
      </c>
      <c r="V25" s="222" t="n">
        <v>0</v>
      </c>
      <c r="W25" s="222" t="n">
        <v>0</v>
      </c>
      <c r="X25" s="222" t="n">
        <v>0</v>
      </c>
      <c r="Y25" s="222" t="n">
        <v>0</v>
      </c>
      <c r="Z25" s="222" t="n">
        <v>0</v>
      </c>
      <c r="AA25" s="222" t="n">
        <v>0</v>
      </c>
      <c r="AB25" s="222" t="n">
        <v>0</v>
      </c>
      <c r="AC25" s="222" t="n">
        <v>0</v>
      </c>
      <c r="AD25" s="222" t="n">
        <v>0</v>
      </c>
      <c r="AE25" s="1212"/>
      <c r="AF25" s="222" t="str">
        <f aca="false">IFERROR(VLOOKUP(AE25,'Plantilla y Concentrado'!$B$4:$C$677,2,0),"")</f>
        <v/>
      </c>
    </row>
    <row r="26" customFormat="false" ht="33" hidden="true" customHeight="true" outlineLevel="0" collapsed="false">
      <c r="A26" s="218"/>
      <c r="B26" s="218"/>
      <c r="C26" s="218"/>
      <c r="D26" s="218" t="n">
        <v>0</v>
      </c>
      <c r="E26" s="218" t="n">
        <v>0</v>
      </c>
      <c r="F26" s="218" t="n">
        <v>0</v>
      </c>
      <c r="G26" s="218" t="n">
        <v>0</v>
      </c>
      <c r="H26" s="218" t="n">
        <v>0</v>
      </c>
      <c r="I26" s="218" t="n">
        <v>0</v>
      </c>
      <c r="J26" s="218" t="n">
        <v>0</v>
      </c>
      <c r="K26" s="218" t="n">
        <v>0</v>
      </c>
      <c r="L26" s="218" t="n">
        <v>0</v>
      </c>
      <c r="M26" s="218" t="n">
        <v>0</v>
      </c>
      <c r="N26" s="218" t="n">
        <v>0</v>
      </c>
      <c r="O26" s="218" t="n">
        <v>0</v>
      </c>
      <c r="P26" s="218" t="n">
        <v>0</v>
      </c>
      <c r="Q26" s="218" t="n">
        <v>0</v>
      </c>
      <c r="R26" s="1215" t="n">
        <f aca="false">($U$4*(SUM(D26:Q26)))</f>
        <v>0</v>
      </c>
      <c r="S26" s="218" t="n">
        <v>0</v>
      </c>
      <c r="T26" s="218" t="n">
        <v>0</v>
      </c>
      <c r="U26" s="218" t="n">
        <v>0</v>
      </c>
      <c r="V26" s="218" t="n">
        <v>0</v>
      </c>
      <c r="W26" s="218" t="n">
        <v>0</v>
      </c>
      <c r="X26" s="218" t="n">
        <v>0</v>
      </c>
      <c r="Y26" s="218" t="n">
        <v>0</v>
      </c>
      <c r="Z26" s="218" t="n">
        <v>0</v>
      </c>
      <c r="AA26" s="218" t="n">
        <v>0</v>
      </c>
      <c r="AB26" s="218" t="n">
        <v>0</v>
      </c>
      <c r="AC26" s="218" t="n">
        <v>0</v>
      </c>
      <c r="AD26" s="218" t="n">
        <v>0</v>
      </c>
      <c r="AE26" s="218"/>
      <c r="AF26" s="218" t="str">
        <f aca="false">IFERROR(VLOOKUP(AE26,'Plantilla y Concentrado'!$B$4:$C$677,2,0),"")</f>
        <v/>
      </c>
    </row>
    <row r="27" customFormat="false" ht="33" hidden="true" customHeight="true" outlineLevel="0" collapsed="false">
      <c r="A27" s="222"/>
      <c r="B27" s="222"/>
      <c r="C27" s="222"/>
      <c r="D27" s="222" t="n">
        <v>0</v>
      </c>
      <c r="E27" s="222" t="n">
        <v>0</v>
      </c>
      <c r="F27" s="222" t="n">
        <v>0</v>
      </c>
      <c r="G27" s="222" t="n">
        <v>0</v>
      </c>
      <c r="H27" s="222" t="n">
        <v>0</v>
      </c>
      <c r="I27" s="222" t="n">
        <v>0</v>
      </c>
      <c r="J27" s="222" t="n">
        <v>0</v>
      </c>
      <c r="K27" s="222" t="n">
        <v>0</v>
      </c>
      <c r="L27" s="222" t="n">
        <v>0</v>
      </c>
      <c r="M27" s="222" t="n">
        <v>0</v>
      </c>
      <c r="N27" s="222" t="n">
        <v>0</v>
      </c>
      <c r="O27" s="222" t="n">
        <v>0</v>
      </c>
      <c r="P27" s="222" t="n">
        <v>0</v>
      </c>
      <c r="Q27" s="222" t="n">
        <v>0</v>
      </c>
      <c r="R27" s="1214" t="n">
        <f aca="false">($U$4*(SUM(D27:Q27)))</f>
        <v>0</v>
      </c>
      <c r="S27" s="222" t="n">
        <v>0</v>
      </c>
      <c r="T27" s="222" t="n">
        <v>0</v>
      </c>
      <c r="U27" s="222" t="n">
        <v>0</v>
      </c>
      <c r="V27" s="222" t="n">
        <v>0</v>
      </c>
      <c r="W27" s="222" t="n">
        <v>0</v>
      </c>
      <c r="X27" s="222" t="n">
        <v>0</v>
      </c>
      <c r="Y27" s="222" t="n">
        <v>0</v>
      </c>
      <c r="Z27" s="222" t="n">
        <v>0</v>
      </c>
      <c r="AA27" s="222" t="n">
        <v>0</v>
      </c>
      <c r="AB27" s="222" t="n">
        <v>0</v>
      </c>
      <c r="AC27" s="222" t="n">
        <v>0</v>
      </c>
      <c r="AD27" s="222" t="n">
        <v>0</v>
      </c>
      <c r="AE27" s="222"/>
      <c r="AF27" s="222" t="str">
        <f aca="false">IFERROR(VLOOKUP(AE27,'Plantilla y Concentrado'!$B$4:$C$677,2,0),"")</f>
        <v/>
      </c>
    </row>
    <row r="28" customFormat="false" ht="24.75" hidden="true" customHeight="true" outlineLevel="0" collapsed="false">
      <c r="A28" s="938"/>
      <c r="B28" s="938"/>
      <c r="C28" s="938"/>
      <c r="D28" s="938" t="n">
        <v>0</v>
      </c>
      <c r="E28" s="938" t="n">
        <v>0</v>
      </c>
      <c r="F28" s="938" t="n">
        <v>0</v>
      </c>
      <c r="G28" s="938" t="n">
        <v>0</v>
      </c>
      <c r="H28" s="938" t="n">
        <v>0</v>
      </c>
      <c r="I28" s="938" t="n">
        <v>0</v>
      </c>
      <c r="J28" s="938" t="n">
        <v>0</v>
      </c>
      <c r="K28" s="938" t="n">
        <v>0</v>
      </c>
      <c r="L28" s="938" t="n">
        <v>0</v>
      </c>
      <c r="M28" s="938" t="n">
        <v>0</v>
      </c>
      <c r="N28" s="938" t="n">
        <v>0</v>
      </c>
      <c r="O28" s="938" t="n">
        <v>0</v>
      </c>
      <c r="P28" s="938" t="n">
        <v>0</v>
      </c>
      <c r="Q28" s="938" t="n">
        <v>0</v>
      </c>
      <c r="R28" s="1215" t="n">
        <f aca="false">($U$4*(SUM(D28:Q28)))</f>
        <v>0</v>
      </c>
      <c r="S28" s="938" t="n">
        <v>0</v>
      </c>
      <c r="T28" s="938" t="n">
        <v>0</v>
      </c>
      <c r="U28" s="938" t="n">
        <v>0</v>
      </c>
      <c r="V28" s="938" t="n">
        <v>0</v>
      </c>
      <c r="W28" s="938" t="n">
        <v>0</v>
      </c>
      <c r="X28" s="938" t="n">
        <v>0</v>
      </c>
      <c r="Y28" s="938" t="n">
        <v>0</v>
      </c>
      <c r="Z28" s="938" t="n">
        <v>0</v>
      </c>
      <c r="AA28" s="938" t="n">
        <v>0</v>
      </c>
      <c r="AB28" s="938" t="n">
        <v>0</v>
      </c>
      <c r="AC28" s="938" t="n">
        <v>0</v>
      </c>
      <c r="AD28" s="938" t="n">
        <v>0</v>
      </c>
      <c r="AE28" s="938"/>
      <c r="AF28" s="938" t="str">
        <f aca="false">IFERROR(VLOOKUP(AE28,'Plantilla y Concentrado'!$B$4:$C$677,2,0),"")</f>
        <v/>
      </c>
      <c r="AI28" s="187" t="n">
        <v>0</v>
      </c>
    </row>
    <row r="29" customFormat="false" ht="24.75" hidden="true" customHeight="true" outlineLevel="0" collapsed="false">
      <c r="A29" s="960"/>
      <c r="B29" s="960"/>
      <c r="C29" s="960"/>
      <c r="D29" s="960" t="n">
        <v>0</v>
      </c>
      <c r="E29" s="960" t="n">
        <v>0</v>
      </c>
      <c r="F29" s="960" t="n">
        <v>0</v>
      </c>
      <c r="G29" s="1216" t="n">
        <v>0</v>
      </c>
      <c r="H29" s="960" t="n">
        <v>0</v>
      </c>
      <c r="I29" s="960" t="n">
        <v>0</v>
      </c>
      <c r="J29" s="960" t="n">
        <v>0</v>
      </c>
      <c r="K29" s="960" t="n">
        <v>0</v>
      </c>
      <c r="L29" s="960" t="n">
        <v>0</v>
      </c>
      <c r="M29" s="960" t="n">
        <v>0</v>
      </c>
      <c r="N29" s="960" t="n">
        <v>0</v>
      </c>
      <c r="O29" s="960" t="n">
        <v>0</v>
      </c>
      <c r="P29" s="960" t="n">
        <v>0</v>
      </c>
      <c r="Q29" s="960" t="n">
        <v>0</v>
      </c>
      <c r="R29" s="1214" t="n">
        <f aca="false">($U$4*(SUM(D29:Q29)))</f>
        <v>0</v>
      </c>
      <c r="S29" s="960" t="n">
        <v>0</v>
      </c>
      <c r="T29" s="960" t="n">
        <v>0</v>
      </c>
      <c r="U29" s="960" t="n">
        <v>0</v>
      </c>
      <c r="V29" s="960" t="n">
        <v>0</v>
      </c>
      <c r="W29" s="960" t="n">
        <v>0</v>
      </c>
      <c r="X29" s="960" t="n">
        <v>0</v>
      </c>
      <c r="Y29" s="960" t="n">
        <v>0</v>
      </c>
      <c r="Z29" s="960" t="n">
        <v>0</v>
      </c>
      <c r="AA29" s="960" t="n">
        <v>0</v>
      </c>
      <c r="AB29" s="960" t="n">
        <v>0</v>
      </c>
      <c r="AC29" s="960" t="n">
        <v>0</v>
      </c>
      <c r="AD29" s="960" t="n">
        <v>0</v>
      </c>
      <c r="AE29" s="960"/>
      <c r="AF29" s="960" t="str">
        <f aca="false">IFERROR(VLOOKUP(AE29,'Plantilla y Concentrado'!$B$4:$C$677,2,0),"")</f>
        <v/>
      </c>
      <c r="AMH29" s="230"/>
      <c r="AMI29" s="230"/>
      <c r="AMJ29" s="230"/>
    </row>
    <row r="30" customFormat="false" ht="24.75" hidden="true" customHeight="true" outlineLevel="0" collapsed="false">
      <c r="A30" s="938"/>
      <c r="B30" s="938"/>
      <c r="C30" s="938"/>
      <c r="D30" s="938" t="n">
        <v>0</v>
      </c>
      <c r="E30" s="938" t="n">
        <v>0</v>
      </c>
      <c r="F30" s="938" t="n">
        <v>0</v>
      </c>
      <c r="G30" s="938" t="n">
        <v>0</v>
      </c>
      <c r="H30" s="938" t="n">
        <v>0</v>
      </c>
      <c r="I30" s="938" t="n">
        <v>0</v>
      </c>
      <c r="J30" s="938" t="n">
        <v>0</v>
      </c>
      <c r="K30" s="938" t="n">
        <v>0</v>
      </c>
      <c r="L30" s="938" t="n">
        <v>0</v>
      </c>
      <c r="M30" s="938" t="n">
        <v>0</v>
      </c>
      <c r="N30" s="938" t="n">
        <v>0</v>
      </c>
      <c r="O30" s="938" t="n">
        <v>0</v>
      </c>
      <c r="P30" s="938" t="n">
        <v>0</v>
      </c>
      <c r="Q30" s="938" t="n">
        <v>0</v>
      </c>
      <c r="R30" s="1215" t="n">
        <f aca="false">($U$4*(SUM(D30:Q30)))</f>
        <v>0</v>
      </c>
      <c r="S30" s="938" t="n">
        <v>0</v>
      </c>
      <c r="T30" s="938" t="n">
        <v>0</v>
      </c>
      <c r="U30" s="938" t="n">
        <v>0</v>
      </c>
      <c r="V30" s="938" t="n">
        <v>0</v>
      </c>
      <c r="W30" s="938" t="n">
        <v>0</v>
      </c>
      <c r="X30" s="938" t="n">
        <v>0</v>
      </c>
      <c r="Y30" s="938" t="n">
        <v>0</v>
      </c>
      <c r="Z30" s="938" t="n">
        <v>0</v>
      </c>
      <c r="AA30" s="938" t="n">
        <v>0</v>
      </c>
      <c r="AB30" s="938" t="n">
        <v>0</v>
      </c>
      <c r="AC30" s="938" t="n">
        <v>0</v>
      </c>
      <c r="AD30" s="938" t="n">
        <v>0</v>
      </c>
      <c r="AE30" s="938"/>
      <c r="AF30" s="938" t="str">
        <f aca="false">IFERROR(VLOOKUP(AE30,'Plantilla y Concentrado'!$B$4:$C$677,2,0),"")</f>
        <v/>
      </c>
    </row>
    <row r="31" s="230" customFormat="true" ht="39.75" hidden="false" customHeight="true" outlineLevel="0" collapsed="false">
      <c r="A31" s="225" t="s">
        <v>82</v>
      </c>
      <c r="B31" s="225" t="n">
        <f aca="false">SUM(B9:B30)</f>
        <v>9664</v>
      </c>
      <c r="C31" s="225" t="n">
        <f aca="false">SUM(C9:C30)</f>
        <v>9372</v>
      </c>
      <c r="D31" s="226" t="n">
        <f aca="false">SUM(D9:D30)</f>
        <v>18</v>
      </c>
      <c r="E31" s="226" t="n">
        <f aca="false">SUM(E9:E30)</f>
        <v>0</v>
      </c>
      <c r="F31" s="226" t="n">
        <f aca="false">SUM(F9:F30)</f>
        <v>7</v>
      </c>
      <c r="G31" s="226" t="n">
        <f aca="false">SUM(G9:G30)</f>
        <v>0</v>
      </c>
      <c r="H31" s="226" t="n">
        <f aca="false">SUM(H9:H30)</f>
        <v>4</v>
      </c>
      <c r="I31" s="226" t="n">
        <f aca="false">SUM(I9:I30)</f>
        <v>0</v>
      </c>
      <c r="J31" s="226" t="n">
        <f aca="false">SUM(J9:J30)</f>
        <v>0</v>
      </c>
      <c r="K31" s="226" t="n">
        <f aca="false">SUM(K9:K30)</f>
        <v>0</v>
      </c>
      <c r="L31" s="226" t="n">
        <f aca="false">SUM(L9:L30)</f>
        <v>0</v>
      </c>
      <c r="M31" s="226" t="n">
        <f aca="false">SUM(M9:M30)</f>
        <v>7</v>
      </c>
      <c r="N31" s="226" t="n">
        <f aca="false">SUM(N9:N30)</f>
        <v>0</v>
      </c>
      <c r="O31" s="226" t="n">
        <f aca="false">SUM(O9:O30)</f>
        <v>0</v>
      </c>
      <c r="P31" s="226" t="n">
        <f aca="false">SUM(P9:P30)</f>
        <v>0</v>
      </c>
      <c r="Q31" s="226" t="n">
        <f aca="false">SUM(Q9:Q30)</f>
        <v>0</v>
      </c>
      <c r="R31" s="513" t="n">
        <f aca="false">SUM(D31:Q31)</f>
        <v>36</v>
      </c>
      <c r="S31" s="228" t="n">
        <f aca="false">SUM(S9:S30)</f>
        <v>2</v>
      </c>
      <c r="T31" s="228" t="n">
        <f aca="false">SUM(T9:T30)</f>
        <v>22</v>
      </c>
      <c r="U31" s="228" t="n">
        <f aca="false">SUM(U9:U30)</f>
        <v>0</v>
      </c>
      <c r="V31" s="228" t="n">
        <f aca="false">SUM(V9:V30)</f>
        <v>0</v>
      </c>
      <c r="W31" s="228" t="n">
        <f aca="false">SUM(W9:W30)</f>
        <v>0</v>
      </c>
      <c r="X31" s="228" t="n">
        <f aca="false">SUM(X9:X30)</f>
        <v>0</v>
      </c>
      <c r="Y31" s="228" t="n">
        <f aca="false">SUM(Y9:Y30)</f>
        <v>0</v>
      </c>
      <c r="Z31" s="228" t="n">
        <f aca="false">SUM(Z9:Z30)</f>
        <v>0</v>
      </c>
      <c r="AA31" s="228" t="n">
        <f aca="false">SUM(AA9:AA30)</f>
        <v>0</v>
      </c>
      <c r="AB31" s="228" t="n">
        <f aca="false">SUM(AB9:AB30)</f>
        <v>0</v>
      </c>
      <c r="AC31" s="228" t="n">
        <f aca="false">SUM(AC9:AC30)</f>
        <v>0</v>
      </c>
      <c r="AD31" s="228" t="n">
        <f aca="false">SUM(AD9:AD30)</f>
        <v>0</v>
      </c>
      <c r="AE31" s="841"/>
      <c r="AF31" s="841"/>
      <c r="AMH31" s="365"/>
      <c r="AMI31" s="365"/>
      <c r="AMJ31" s="365"/>
    </row>
    <row r="32" customFormat="false" ht="45" hidden="false" customHeight="true" outlineLevel="0" collapsed="false">
      <c r="A32" s="1217" t="s">
        <v>835</v>
      </c>
      <c r="B32" s="1217"/>
      <c r="C32" s="1217"/>
      <c r="D32" s="231" t="n">
        <f aca="false">($U$4*R31)</f>
        <v>43416</v>
      </c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1218"/>
      <c r="T32" s="1218"/>
      <c r="U32" s="1218"/>
      <c r="V32" s="1218"/>
      <c r="W32" s="1218"/>
      <c r="X32" s="1218"/>
      <c r="Y32" s="1218"/>
      <c r="Z32" s="1218"/>
      <c r="AA32" s="1218"/>
      <c r="AB32" s="1218"/>
      <c r="AC32" s="1218"/>
      <c r="AD32" s="1218"/>
      <c r="AE32" s="376"/>
      <c r="AF32" s="376"/>
      <c r="AMH32" s="365"/>
      <c r="AMI32" s="365"/>
      <c r="AMJ32" s="365"/>
    </row>
    <row r="33" s="365" customFormat="true" ht="33" hidden="false" customHeight="true" outlineLevel="0" collapsed="false">
      <c r="A33" s="378"/>
      <c r="B33" s="1219" t="s">
        <v>837</v>
      </c>
      <c r="C33" s="1091" t="n">
        <f aca="false">A9</f>
        <v>1</v>
      </c>
      <c r="D33" s="1212" t="n">
        <v>0</v>
      </c>
      <c r="E33" s="1212" t="n">
        <v>0</v>
      </c>
      <c r="F33" s="1212" t="n">
        <v>0</v>
      </c>
      <c r="G33" s="1212" t="n">
        <v>0</v>
      </c>
      <c r="H33" s="1212" t="n">
        <v>0</v>
      </c>
      <c r="I33" s="1212" t="n">
        <v>0</v>
      </c>
      <c r="J33" s="1212" t="n">
        <v>0</v>
      </c>
      <c r="K33" s="1212" t="n">
        <v>0</v>
      </c>
      <c r="L33" s="1212" t="n">
        <v>0</v>
      </c>
      <c r="M33" s="1212" t="n">
        <v>0</v>
      </c>
      <c r="N33" s="1212" t="n">
        <v>0</v>
      </c>
      <c r="O33" s="1212" t="n">
        <v>0</v>
      </c>
      <c r="P33" s="1212" t="n">
        <v>0</v>
      </c>
      <c r="Q33" s="1212" t="n">
        <v>0</v>
      </c>
      <c r="R33" s="1213" t="n">
        <f aca="false">($U$4*(SUM(D33:Q33)))</f>
        <v>0</v>
      </c>
      <c r="S33" s="1212" t="n">
        <v>0</v>
      </c>
      <c r="T33" s="1212" t="n">
        <v>0</v>
      </c>
      <c r="U33" s="1212" t="n">
        <v>0</v>
      </c>
      <c r="V33" s="1212" t="n">
        <v>0</v>
      </c>
      <c r="W33" s="1212" t="n">
        <v>0</v>
      </c>
      <c r="X33" s="1212" t="n">
        <v>0</v>
      </c>
      <c r="Y33" s="1212" t="n">
        <v>0</v>
      </c>
      <c r="Z33" s="1212" t="n">
        <v>0</v>
      </c>
      <c r="AA33" s="1212" t="n">
        <v>0</v>
      </c>
      <c r="AB33" s="1212" t="n">
        <v>0</v>
      </c>
      <c r="AC33" s="1212" t="n">
        <v>0</v>
      </c>
      <c r="AD33" s="1212" t="n">
        <v>0</v>
      </c>
      <c r="AE33" s="378"/>
      <c r="AF33" s="378"/>
      <c r="AG33" s="378"/>
      <c r="AH33" s="378"/>
    </row>
    <row r="34" s="365" customFormat="true" ht="33" hidden="false" customHeight="true" outlineLevel="0" collapsed="false">
      <c r="A34" s="378"/>
      <c r="B34" s="1219"/>
      <c r="C34" s="1093" t="n">
        <f aca="false">A10</f>
        <v>2</v>
      </c>
      <c r="D34" s="218" t="n">
        <v>0</v>
      </c>
      <c r="E34" s="218" t="n">
        <v>0</v>
      </c>
      <c r="F34" s="218" t="n">
        <v>0</v>
      </c>
      <c r="G34" s="218" t="n">
        <v>0</v>
      </c>
      <c r="H34" s="218" t="n">
        <v>0</v>
      </c>
      <c r="I34" s="218" t="n">
        <v>0</v>
      </c>
      <c r="J34" s="218" t="n">
        <v>0</v>
      </c>
      <c r="K34" s="218" t="n">
        <v>0</v>
      </c>
      <c r="L34" s="218" t="n">
        <v>0</v>
      </c>
      <c r="M34" s="218" t="n">
        <v>0</v>
      </c>
      <c r="N34" s="218" t="n">
        <v>0</v>
      </c>
      <c r="O34" s="218" t="n">
        <v>0</v>
      </c>
      <c r="P34" s="218" t="n">
        <v>0</v>
      </c>
      <c r="Q34" s="218" t="n">
        <v>0</v>
      </c>
      <c r="R34" s="1078" t="n">
        <f aca="false">($U$4*(SUM(D34:Q34)))</f>
        <v>0</v>
      </c>
      <c r="S34" s="218" t="n">
        <v>0</v>
      </c>
      <c r="T34" s="218" t="n">
        <v>2</v>
      </c>
      <c r="U34" s="218" t="n">
        <v>0</v>
      </c>
      <c r="V34" s="218" t="n">
        <v>0</v>
      </c>
      <c r="W34" s="218" t="n">
        <v>0</v>
      </c>
      <c r="X34" s="218" t="n">
        <v>0</v>
      </c>
      <c r="Y34" s="218" t="n">
        <v>0</v>
      </c>
      <c r="Z34" s="218" t="n">
        <v>0</v>
      </c>
      <c r="AA34" s="218" t="n">
        <v>0</v>
      </c>
      <c r="AB34" s="218" t="n">
        <v>0</v>
      </c>
      <c r="AC34" s="218" t="n">
        <v>0</v>
      </c>
      <c r="AD34" s="218" t="n">
        <v>0</v>
      </c>
      <c r="AE34" s="378"/>
      <c r="AF34" s="378"/>
      <c r="AG34" s="378"/>
      <c r="AH34" s="378"/>
    </row>
    <row r="35" s="365" customFormat="true" ht="33" hidden="false" customHeight="true" outlineLevel="0" collapsed="false">
      <c r="A35" s="378"/>
      <c r="B35" s="1219"/>
      <c r="C35" s="1091" t="n">
        <f aca="false">A11</f>
        <v>3</v>
      </c>
      <c r="D35" s="1212" t="n">
        <v>1</v>
      </c>
      <c r="E35" s="1212" t="n">
        <v>0</v>
      </c>
      <c r="F35" s="1212" t="n">
        <v>1</v>
      </c>
      <c r="G35" s="1212" t="n">
        <v>0</v>
      </c>
      <c r="H35" s="1212" t="n">
        <v>0</v>
      </c>
      <c r="I35" s="1212" t="n">
        <v>0</v>
      </c>
      <c r="J35" s="1212" t="n">
        <v>0</v>
      </c>
      <c r="K35" s="1212" t="n">
        <v>0</v>
      </c>
      <c r="L35" s="1212" t="n">
        <v>0</v>
      </c>
      <c r="M35" s="1212" t="n">
        <v>1</v>
      </c>
      <c r="N35" s="1212" t="n">
        <v>0</v>
      </c>
      <c r="O35" s="1212" t="n">
        <v>0</v>
      </c>
      <c r="P35" s="1212" t="n">
        <v>0</v>
      </c>
      <c r="Q35" s="1212" t="n">
        <v>0</v>
      </c>
      <c r="R35" s="1213" t="n">
        <f aca="false">($U$4*(SUM(D35:Q35)))</f>
        <v>3618</v>
      </c>
      <c r="S35" s="1212" t="n">
        <v>1</v>
      </c>
      <c r="T35" s="1212" t="n">
        <v>1</v>
      </c>
      <c r="U35" s="1212" t="n">
        <v>0</v>
      </c>
      <c r="V35" s="1212" t="n">
        <v>0</v>
      </c>
      <c r="W35" s="1212" t="n">
        <v>0</v>
      </c>
      <c r="X35" s="1212" t="n">
        <v>0</v>
      </c>
      <c r="Y35" s="1212" t="n">
        <v>0</v>
      </c>
      <c r="Z35" s="1212" t="n">
        <v>0</v>
      </c>
      <c r="AA35" s="1212" t="n">
        <v>0</v>
      </c>
      <c r="AB35" s="1212" t="n">
        <v>0</v>
      </c>
      <c r="AC35" s="1212" t="n">
        <v>0</v>
      </c>
      <c r="AD35" s="1212" t="n">
        <v>0</v>
      </c>
      <c r="AE35" s="378"/>
      <c r="AF35" s="378"/>
      <c r="AG35" s="378"/>
      <c r="AH35" s="378"/>
    </row>
    <row r="36" s="365" customFormat="true" ht="33" hidden="false" customHeight="true" outlineLevel="0" collapsed="false">
      <c r="A36" s="378"/>
      <c r="B36" s="1219"/>
      <c r="C36" s="1093" t="n">
        <f aca="false">A12</f>
        <v>4</v>
      </c>
      <c r="D36" s="218" t="n">
        <v>2</v>
      </c>
      <c r="E36" s="218" t="n">
        <v>0</v>
      </c>
      <c r="F36" s="218" t="n">
        <v>1</v>
      </c>
      <c r="G36" s="218" t="n">
        <v>0</v>
      </c>
      <c r="H36" s="218" t="n">
        <v>0</v>
      </c>
      <c r="I36" s="218" t="n">
        <v>0</v>
      </c>
      <c r="J36" s="218" t="n">
        <v>0</v>
      </c>
      <c r="K36" s="218" t="n">
        <v>0</v>
      </c>
      <c r="L36" s="218" t="n">
        <v>0</v>
      </c>
      <c r="M36" s="218" t="n">
        <v>0</v>
      </c>
      <c r="N36" s="218" t="n">
        <v>0</v>
      </c>
      <c r="O36" s="218" t="n">
        <v>0</v>
      </c>
      <c r="P36" s="218" t="n">
        <v>0</v>
      </c>
      <c r="Q36" s="218" t="n">
        <v>0</v>
      </c>
      <c r="R36" s="1078" t="n">
        <f aca="false">($U$4*(SUM(D36:Q36)))</f>
        <v>3618</v>
      </c>
      <c r="S36" s="218" t="n">
        <v>0</v>
      </c>
      <c r="T36" s="218" t="n">
        <v>1</v>
      </c>
      <c r="U36" s="218" t="n">
        <v>0</v>
      </c>
      <c r="V36" s="218" t="n">
        <v>0</v>
      </c>
      <c r="W36" s="218" t="n">
        <v>0</v>
      </c>
      <c r="X36" s="218" t="n">
        <v>0</v>
      </c>
      <c r="Y36" s="218" t="n">
        <v>0</v>
      </c>
      <c r="Z36" s="218" t="n">
        <v>0</v>
      </c>
      <c r="AA36" s="218" t="n">
        <v>0</v>
      </c>
      <c r="AB36" s="218" t="n">
        <v>0</v>
      </c>
      <c r="AC36" s="218" t="n">
        <v>0</v>
      </c>
      <c r="AD36" s="218" t="n">
        <v>0</v>
      </c>
      <c r="AE36" s="378"/>
      <c r="AF36" s="378"/>
      <c r="AG36" s="378"/>
      <c r="AH36" s="378"/>
    </row>
    <row r="37" s="365" customFormat="true" ht="33" hidden="false" customHeight="true" outlineLevel="0" collapsed="false">
      <c r="A37" s="378"/>
      <c r="B37" s="1219"/>
      <c r="C37" s="1091" t="n">
        <f aca="false">A13</f>
        <v>5</v>
      </c>
      <c r="D37" s="1212" t="n">
        <v>6</v>
      </c>
      <c r="E37" s="1212" t="n">
        <v>0</v>
      </c>
      <c r="F37" s="1212" t="n">
        <v>0</v>
      </c>
      <c r="G37" s="1212" t="n">
        <v>0</v>
      </c>
      <c r="H37" s="1212" t="n">
        <v>0</v>
      </c>
      <c r="I37" s="1212" t="n">
        <v>0</v>
      </c>
      <c r="J37" s="1212" t="n">
        <v>0</v>
      </c>
      <c r="K37" s="1212" t="n">
        <v>0</v>
      </c>
      <c r="L37" s="1212" t="n">
        <v>0</v>
      </c>
      <c r="M37" s="1212" t="n">
        <v>6</v>
      </c>
      <c r="N37" s="1212" t="n">
        <v>0</v>
      </c>
      <c r="O37" s="1212" t="n">
        <v>0</v>
      </c>
      <c r="P37" s="1212" t="n">
        <v>0</v>
      </c>
      <c r="Q37" s="1212" t="n">
        <v>0</v>
      </c>
      <c r="R37" s="1213" t="n">
        <f aca="false">($U$4*(SUM(D37:Q37)))</f>
        <v>14472</v>
      </c>
      <c r="S37" s="1212" t="n">
        <v>0</v>
      </c>
      <c r="T37" s="1212" t="n">
        <v>5</v>
      </c>
      <c r="U37" s="1212" t="n">
        <v>0</v>
      </c>
      <c r="V37" s="1212" t="n">
        <v>0</v>
      </c>
      <c r="W37" s="1212" t="n">
        <v>0</v>
      </c>
      <c r="X37" s="1212" t="n">
        <v>0</v>
      </c>
      <c r="Y37" s="1212" t="n">
        <v>0</v>
      </c>
      <c r="Z37" s="1212" t="n">
        <v>0</v>
      </c>
      <c r="AA37" s="1212" t="n">
        <v>0</v>
      </c>
      <c r="AB37" s="1212" t="n">
        <v>0</v>
      </c>
      <c r="AC37" s="1212" t="n">
        <v>0</v>
      </c>
      <c r="AD37" s="1212" t="n">
        <v>0</v>
      </c>
      <c r="AE37" s="378"/>
      <c r="AF37" s="378"/>
      <c r="AG37" s="378"/>
      <c r="AH37" s="378"/>
    </row>
    <row r="38" s="365" customFormat="true" ht="33" hidden="false" customHeight="true" outlineLevel="0" collapsed="false">
      <c r="A38" s="378"/>
      <c r="B38" s="1219"/>
      <c r="C38" s="1093" t="n">
        <f aca="false">A14</f>
        <v>6</v>
      </c>
      <c r="D38" s="218" t="n">
        <v>2</v>
      </c>
      <c r="E38" s="218" t="n">
        <v>0</v>
      </c>
      <c r="F38" s="218" t="n">
        <v>1</v>
      </c>
      <c r="G38" s="218" t="n">
        <v>0</v>
      </c>
      <c r="H38" s="218" t="n">
        <v>4</v>
      </c>
      <c r="I38" s="218" t="n">
        <v>0</v>
      </c>
      <c r="J38" s="218" t="n">
        <v>0</v>
      </c>
      <c r="K38" s="218" t="n">
        <v>0</v>
      </c>
      <c r="L38" s="218" t="n">
        <v>0</v>
      </c>
      <c r="M38" s="218" t="n">
        <v>0</v>
      </c>
      <c r="N38" s="218" t="n">
        <v>0</v>
      </c>
      <c r="O38" s="218" t="n">
        <v>0</v>
      </c>
      <c r="P38" s="218" t="n">
        <v>0</v>
      </c>
      <c r="Q38" s="218" t="n">
        <v>0</v>
      </c>
      <c r="R38" s="1078" t="n">
        <f aca="false">($U$4*(SUM(D38:Q38)))</f>
        <v>8442</v>
      </c>
      <c r="S38" s="218" t="n">
        <v>0</v>
      </c>
      <c r="T38" s="218" t="n">
        <v>0</v>
      </c>
      <c r="U38" s="218" t="n">
        <v>0</v>
      </c>
      <c r="V38" s="218" t="n">
        <v>0</v>
      </c>
      <c r="W38" s="218" t="n">
        <v>0</v>
      </c>
      <c r="X38" s="218" t="n">
        <v>0</v>
      </c>
      <c r="Y38" s="218" t="n">
        <v>0</v>
      </c>
      <c r="Z38" s="218" t="n">
        <v>0</v>
      </c>
      <c r="AA38" s="218" t="n">
        <v>0</v>
      </c>
      <c r="AB38" s="218" t="n">
        <v>0</v>
      </c>
      <c r="AC38" s="218" t="n">
        <v>0</v>
      </c>
      <c r="AD38" s="218" t="n">
        <v>0</v>
      </c>
      <c r="AE38" s="378"/>
      <c r="AF38" s="378"/>
      <c r="AG38" s="378"/>
      <c r="AH38" s="378"/>
    </row>
    <row r="39" s="365" customFormat="true" ht="33" hidden="false" customHeight="true" outlineLevel="0" collapsed="false">
      <c r="A39" s="378"/>
      <c r="B39" s="1219"/>
      <c r="C39" s="1091" t="n">
        <f aca="false">A15</f>
        <v>7</v>
      </c>
      <c r="D39" s="1212" t="n">
        <v>0</v>
      </c>
      <c r="E39" s="1212" t="n">
        <v>0</v>
      </c>
      <c r="F39" s="1212" t="n">
        <v>0</v>
      </c>
      <c r="G39" s="1212" t="n">
        <v>0</v>
      </c>
      <c r="H39" s="1212" t="n">
        <v>0</v>
      </c>
      <c r="I39" s="1212" t="n">
        <v>0</v>
      </c>
      <c r="J39" s="1212" t="n">
        <v>0</v>
      </c>
      <c r="K39" s="1212" t="n">
        <v>0</v>
      </c>
      <c r="L39" s="1212" t="n">
        <v>0</v>
      </c>
      <c r="M39" s="1212" t="n">
        <v>0</v>
      </c>
      <c r="N39" s="1212" t="n">
        <v>0</v>
      </c>
      <c r="O39" s="1212" t="n">
        <v>0</v>
      </c>
      <c r="P39" s="1212" t="n">
        <v>0</v>
      </c>
      <c r="Q39" s="1212" t="n">
        <v>0</v>
      </c>
      <c r="R39" s="1213" t="n">
        <f aca="false">($U$4*(SUM(D39:Q39)))</f>
        <v>0</v>
      </c>
      <c r="S39" s="1212" t="n">
        <v>0</v>
      </c>
      <c r="T39" s="1212" t="n">
        <v>0</v>
      </c>
      <c r="U39" s="1212" t="n">
        <v>0</v>
      </c>
      <c r="V39" s="1212" t="n">
        <v>0</v>
      </c>
      <c r="W39" s="1212" t="n">
        <v>0</v>
      </c>
      <c r="X39" s="1212" t="n">
        <v>0</v>
      </c>
      <c r="Y39" s="1212" t="n">
        <v>0</v>
      </c>
      <c r="Z39" s="1212" t="n">
        <v>0</v>
      </c>
      <c r="AA39" s="1212" t="n">
        <v>0</v>
      </c>
      <c r="AB39" s="1212" t="n">
        <v>0</v>
      </c>
      <c r="AC39" s="1212" t="n">
        <v>0</v>
      </c>
      <c r="AD39" s="1212" t="n">
        <v>0</v>
      </c>
      <c r="AE39" s="378"/>
      <c r="AF39" s="378"/>
      <c r="AG39" s="378"/>
      <c r="AH39" s="378"/>
    </row>
    <row r="40" s="365" customFormat="true" ht="33" hidden="false" customHeight="true" outlineLevel="0" collapsed="false">
      <c r="A40" s="378"/>
      <c r="B40" s="1219"/>
      <c r="C40" s="1093" t="n">
        <f aca="false">A16</f>
        <v>8</v>
      </c>
      <c r="D40" s="218" t="n">
        <v>1</v>
      </c>
      <c r="E40" s="218" t="n">
        <v>0</v>
      </c>
      <c r="F40" s="218" t="n">
        <v>1</v>
      </c>
      <c r="G40" s="218" t="n">
        <v>0</v>
      </c>
      <c r="H40" s="218" t="n">
        <v>0</v>
      </c>
      <c r="I40" s="218" t="n">
        <v>0</v>
      </c>
      <c r="J40" s="218" t="n">
        <v>0</v>
      </c>
      <c r="K40" s="218" t="n">
        <v>0</v>
      </c>
      <c r="L40" s="218" t="n">
        <v>0</v>
      </c>
      <c r="M40" s="218" t="n">
        <v>0</v>
      </c>
      <c r="N40" s="218" t="n">
        <v>0</v>
      </c>
      <c r="O40" s="218" t="n">
        <v>0</v>
      </c>
      <c r="P40" s="218" t="n">
        <v>0</v>
      </c>
      <c r="Q40" s="218" t="n">
        <v>0</v>
      </c>
      <c r="R40" s="1078" t="n">
        <f aca="false">($U$4*(SUM(D40:Q40)))</f>
        <v>2412</v>
      </c>
      <c r="S40" s="218" t="n">
        <v>0</v>
      </c>
      <c r="T40" s="218" t="n">
        <v>5</v>
      </c>
      <c r="U40" s="218" t="n">
        <v>0</v>
      </c>
      <c r="V40" s="218" t="n">
        <v>0</v>
      </c>
      <c r="W40" s="218" t="n">
        <v>0</v>
      </c>
      <c r="X40" s="218" t="n">
        <v>0</v>
      </c>
      <c r="Y40" s="218" t="n">
        <v>0</v>
      </c>
      <c r="Z40" s="218" t="n">
        <v>0</v>
      </c>
      <c r="AA40" s="218" t="n">
        <v>0</v>
      </c>
      <c r="AB40" s="218" t="n">
        <v>0</v>
      </c>
      <c r="AC40" s="218" t="n">
        <v>0</v>
      </c>
      <c r="AD40" s="218" t="n">
        <v>0</v>
      </c>
      <c r="AE40" s="378"/>
      <c r="AF40" s="378"/>
      <c r="AG40" s="378"/>
      <c r="AH40" s="378"/>
    </row>
    <row r="41" s="365" customFormat="true" ht="33" hidden="false" customHeight="true" outlineLevel="0" collapsed="false">
      <c r="A41" s="378"/>
      <c r="B41" s="1219"/>
      <c r="C41" s="1091" t="n">
        <f aca="false">A17</f>
        <v>9</v>
      </c>
      <c r="D41" s="1212" t="n">
        <v>3</v>
      </c>
      <c r="E41" s="1212" t="n">
        <v>0</v>
      </c>
      <c r="F41" s="1212" t="n">
        <v>2</v>
      </c>
      <c r="G41" s="1212" t="n">
        <v>0</v>
      </c>
      <c r="H41" s="1212" t="n">
        <v>0</v>
      </c>
      <c r="I41" s="1212" t="n">
        <v>0</v>
      </c>
      <c r="J41" s="1212" t="n">
        <v>0</v>
      </c>
      <c r="K41" s="1212" t="n">
        <v>0</v>
      </c>
      <c r="L41" s="1212" t="n">
        <v>0</v>
      </c>
      <c r="M41" s="1212" t="n">
        <v>0</v>
      </c>
      <c r="N41" s="1212" t="n">
        <v>0</v>
      </c>
      <c r="O41" s="1212" t="n">
        <v>0</v>
      </c>
      <c r="P41" s="1212" t="n">
        <v>0</v>
      </c>
      <c r="Q41" s="1212" t="n">
        <v>0</v>
      </c>
      <c r="R41" s="1213" t="n">
        <f aca="false">($U$4*(SUM(D41:Q41)))</f>
        <v>6030</v>
      </c>
      <c r="S41" s="1212" t="n">
        <v>0</v>
      </c>
      <c r="T41" s="1212" t="n">
        <v>3</v>
      </c>
      <c r="U41" s="1212" t="n">
        <v>0</v>
      </c>
      <c r="V41" s="1212" t="n">
        <v>0</v>
      </c>
      <c r="W41" s="1212" t="n">
        <v>0</v>
      </c>
      <c r="X41" s="1212" t="n">
        <v>0</v>
      </c>
      <c r="Y41" s="1212" t="n">
        <v>0</v>
      </c>
      <c r="Z41" s="1212" t="n">
        <v>0</v>
      </c>
      <c r="AA41" s="1212" t="n">
        <v>0</v>
      </c>
      <c r="AB41" s="1212" t="n">
        <v>0</v>
      </c>
      <c r="AC41" s="1212" t="n">
        <v>0</v>
      </c>
      <c r="AD41" s="1212" t="n">
        <v>0</v>
      </c>
      <c r="AE41" s="378"/>
      <c r="AF41" s="378"/>
      <c r="AG41" s="378"/>
      <c r="AH41" s="378"/>
    </row>
    <row r="42" s="365" customFormat="true" ht="33" hidden="false" customHeight="true" outlineLevel="0" collapsed="false">
      <c r="A42" s="378"/>
      <c r="B42" s="1219"/>
      <c r="C42" s="1093" t="n">
        <f aca="false">A18</f>
        <v>10</v>
      </c>
      <c r="D42" s="218" t="n">
        <v>0</v>
      </c>
      <c r="E42" s="218" t="n">
        <v>0</v>
      </c>
      <c r="F42" s="218" t="n">
        <v>0</v>
      </c>
      <c r="G42" s="218" t="n">
        <v>0</v>
      </c>
      <c r="H42" s="218" t="n">
        <v>0</v>
      </c>
      <c r="I42" s="218" t="n">
        <v>0</v>
      </c>
      <c r="J42" s="218" t="n">
        <v>0</v>
      </c>
      <c r="K42" s="218" t="n">
        <v>0</v>
      </c>
      <c r="L42" s="218" t="n">
        <v>0</v>
      </c>
      <c r="M42" s="218" t="n">
        <v>0</v>
      </c>
      <c r="N42" s="218" t="n">
        <v>0</v>
      </c>
      <c r="O42" s="218" t="n">
        <v>0</v>
      </c>
      <c r="P42" s="218" t="n">
        <v>0</v>
      </c>
      <c r="Q42" s="218" t="n">
        <v>0</v>
      </c>
      <c r="R42" s="1078" t="n">
        <f aca="false">($U$4*(SUM(D42:Q42)))</f>
        <v>0</v>
      </c>
      <c r="S42" s="218" t="n">
        <v>0</v>
      </c>
      <c r="T42" s="218" t="n">
        <v>0</v>
      </c>
      <c r="U42" s="218" t="n">
        <v>0</v>
      </c>
      <c r="V42" s="218" t="n">
        <v>0</v>
      </c>
      <c r="W42" s="218" t="n">
        <v>0</v>
      </c>
      <c r="X42" s="218" t="n">
        <v>0</v>
      </c>
      <c r="Y42" s="218" t="n">
        <v>0</v>
      </c>
      <c r="Z42" s="218" t="n">
        <v>0</v>
      </c>
      <c r="AA42" s="218" t="n">
        <v>0</v>
      </c>
      <c r="AB42" s="218" t="n">
        <v>0</v>
      </c>
      <c r="AC42" s="218" t="n">
        <v>0</v>
      </c>
      <c r="AD42" s="218" t="n">
        <v>0</v>
      </c>
      <c r="AE42" s="378"/>
      <c r="AF42" s="378"/>
      <c r="AG42" s="378"/>
      <c r="AH42" s="378"/>
    </row>
    <row r="43" s="365" customFormat="true" ht="33" hidden="false" customHeight="true" outlineLevel="0" collapsed="false">
      <c r="A43" s="378"/>
      <c r="B43" s="1219"/>
      <c r="C43" s="1091" t="n">
        <f aca="false">A19</f>
        <v>11</v>
      </c>
      <c r="D43" s="1212" t="n">
        <v>2</v>
      </c>
      <c r="E43" s="1212" t="n">
        <v>0</v>
      </c>
      <c r="F43" s="1212" t="n">
        <v>0</v>
      </c>
      <c r="G43" s="1212" t="n">
        <v>0</v>
      </c>
      <c r="H43" s="1212" t="n">
        <v>0</v>
      </c>
      <c r="I43" s="1212" t="n">
        <v>0</v>
      </c>
      <c r="J43" s="1212" t="n">
        <v>0</v>
      </c>
      <c r="K43" s="1212" t="n">
        <v>0</v>
      </c>
      <c r="L43" s="1212" t="n">
        <v>0</v>
      </c>
      <c r="M43" s="1212" t="n">
        <v>0</v>
      </c>
      <c r="N43" s="1212" t="n">
        <v>0</v>
      </c>
      <c r="O43" s="1212" t="n">
        <v>0</v>
      </c>
      <c r="P43" s="1212" t="n">
        <v>0</v>
      </c>
      <c r="Q43" s="1212" t="n">
        <v>0</v>
      </c>
      <c r="R43" s="1213" t="n">
        <f aca="false">($U$4*(SUM(D43:Q43)))</f>
        <v>2412</v>
      </c>
      <c r="S43" s="1212" t="n">
        <v>1</v>
      </c>
      <c r="T43" s="1212" t="n">
        <v>2</v>
      </c>
      <c r="U43" s="1212" t="n">
        <v>0</v>
      </c>
      <c r="V43" s="1212" t="n">
        <v>0</v>
      </c>
      <c r="W43" s="1212" t="n">
        <v>0</v>
      </c>
      <c r="X43" s="1212" t="n">
        <v>0</v>
      </c>
      <c r="Y43" s="1212" t="n">
        <v>0</v>
      </c>
      <c r="Z43" s="1212" t="n">
        <v>0</v>
      </c>
      <c r="AA43" s="1212" t="n">
        <v>0</v>
      </c>
      <c r="AB43" s="1212" t="n">
        <v>0</v>
      </c>
      <c r="AC43" s="1212" t="n">
        <v>0</v>
      </c>
      <c r="AD43" s="1212" t="n">
        <v>0</v>
      </c>
      <c r="AE43" s="378"/>
      <c r="AF43" s="378"/>
      <c r="AG43" s="378"/>
      <c r="AH43" s="378"/>
    </row>
    <row r="44" s="365" customFormat="true" ht="33" hidden="false" customHeight="true" outlineLevel="0" collapsed="false">
      <c r="A44" s="378"/>
      <c r="B44" s="1219"/>
      <c r="C44" s="1093" t="n">
        <f aca="false">A20</f>
        <v>12</v>
      </c>
      <c r="D44" s="218" t="n">
        <v>0</v>
      </c>
      <c r="E44" s="218" t="n">
        <v>0</v>
      </c>
      <c r="F44" s="218" t="n">
        <v>0</v>
      </c>
      <c r="G44" s="218" t="n">
        <v>0</v>
      </c>
      <c r="H44" s="218" t="n">
        <v>0</v>
      </c>
      <c r="I44" s="218" t="n">
        <v>0</v>
      </c>
      <c r="J44" s="218" t="n">
        <v>0</v>
      </c>
      <c r="K44" s="218" t="n">
        <v>0</v>
      </c>
      <c r="L44" s="218" t="n">
        <v>0</v>
      </c>
      <c r="M44" s="218" t="n">
        <v>0</v>
      </c>
      <c r="N44" s="218" t="n">
        <v>0</v>
      </c>
      <c r="O44" s="218" t="n">
        <v>0</v>
      </c>
      <c r="P44" s="218" t="n">
        <v>0</v>
      </c>
      <c r="Q44" s="218" t="n">
        <v>0</v>
      </c>
      <c r="R44" s="1078" t="n">
        <f aca="false">($U$4*(SUM(D44:Q44)))</f>
        <v>0</v>
      </c>
      <c r="S44" s="218" t="n">
        <v>0</v>
      </c>
      <c r="T44" s="218" t="n">
        <v>2</v>
      </c>
      <c r="U44" s="218" t="n">
        <v>0</v>
      </c>
      <c r="V44" s="218" t="n">
        <v>0</v>
      </c>
      <c r="W44" s="218" t="n">
        <v>0</v>
      </c>
      <c r="X44" s="218" t="n">
        <v>0</v>
      </c>
      <c r="Y44" s="218" t="n">
        <v>0</v>
      </c>
      <c r="Z44" s="218" t="n">
        <v>0</v>
      </c>
      <c r="AA44" s="218" t="n">
        <v>0</v>
      </c>
      <c r="AB44" s="218" t="n">
        <v>0</v>
      </c>
      <c r="AC44" s="218" t="n">
        <v>0</v>
      </c>
      <c r="AD44" s="218" t="n">
        <v>0</v>
      </c>
      <c r="AE44" s="378"/>
      <c r="AF44" s="378"/>
      <c r="AG44" s="378"/>
      <c r="AH44" s="378"/>
    </row>
    <row r="45" s="365" customFormat="true" ht="33" hidden="false" customHeight="true" outlineLevel="0" collapsed="false">
      <c r="A45" s="378"/>
      <c r="B45" s="1219"/>
      <c r="C45" s="1091" t="n">
        <f aca="false">A21</f>
        <v>13</v>
      </c>
      <c r="D45" s="1212" t="n">
        <v>1</v>
      </c>
      <c r="E45" s="1212" t="n">
        <v>0</v>
      </c>
      <c r="F45" s="1212" t="n">
        <v>1</v>
      </c>
      <c r="G45" s="1212" t="n">
        <v>0</v>
      </c>
      <c r="H45" s="1212" t="n">
        <v>0</v>
      </c>
      <c r="I45" s="1212" t="n">
        <v>0</v>
      </c>
      <c r="J45" s="1212" t="n">
        <v>0</v>
      </c>
      <c r="K45" s="1212" t="n">
        <v>0</v>
      </c>
      <c r="L45" s="1212" t="n">
        <v>0</v>
      </c>
      <c r="M45" s="1212" t="n">
        <v>0</v>
      </c>
      <c r="N45" s="1212" t="n">
        <v>0</v>
      </c>
      <c r="O45" s="1212" t="n">
        <v>0</v>
      </c>
      <c r="P45" s="1212" t="n">
        <v>0</v>
      </c>
      <c r="Q45" s="1212" t="n">
        <v>0</v>
      </c>
      <c r="R45" s="1213" t="n">
        <f aca="false">($U$4*(SUM(D45:Q45)))</f>
        <v>2412</v>
      </c>
      <c r="S45" s="1212" t="n">
        <v>0</v>
      </c>
      <c r="T45" s="1212" t="n">
        <v>0</v>
      </c>
      <c r="U45" s="1212" t="n">
        <v>0</v>
      </c>
      <c r="V45" s="1212" t="n">
        <v>0</v>
      </c>
      <c r="W45" s="1212" t="n">
        <v>0</v>
      </c>
      <c r="X45" s="1212" t="n">
        <v>0</v>
      </c>
      <c r="Y45" s="1212" t="n">
        <v>0</v>
      </c>
      <c r="Z45" s="1212" t="n">
        <v>0</v>
      </c>
      <c r="AA45" s="1212" t="n">
        <v>0</v>
      </c>
      <c r="AB45" s="1212" t="n">
        <v>0</v>
      </c>
      <c r="AC45" s="1212" t="n">
        <v>0</v>
      </c>
      <c r="AD45" s="1212" t="n">
        <v>0</v>
      </c>
      <c r="AE45" s="378"/>
      <c r="AF45" s="378"/>
      <c r="AG45" s="378"/>
      <c r="AH45" s="378"/>
    </row>
    <row r="46" s="365" customFormat="true" ht="33" hidden="false" customHeight="true" outlineLevel="0" collapsed="false">
      <c r="A46" s="378"/>
      <c r="B46" s="1219"/>
      <c r="C46" s="1093" t="n">
        <f aca="false">A22</f>
        <v>14</v>
      </c>
      <c r="D46" s="218" t="n">
        <v>0</v>
      </c>
      <c r="E46" s="218" t="n">
        <v>0</v>
      </c>
      <c r="F46" s="218" t="n">
        <v>0</v>
      </c>
      <c r="G46" s="218" t="n">
        <v>0</v>
      </c>
      <c r="H46" s="218" t="n">
        <v>0</v>
      </c>
      <c r="I46" s="218" t="n">
        <v>0</v>
      </c>
      <c r="J46" s="218" t="n">
        <v>0</v>
      </c>
      <c r="K46" s="218" t="n">
        <v>0</v>
      </c>
      <c r="L46" s="218" t="n">
        <v>0</v>
      </c>
      <c r="M46" s="218" t="n">
        <v>0</v>
      </c>
      <c r="N46" s="218" t="n">
        <v>0</v>
      </c>
      <c r="O46" s="218" t="n">
        <v>0</v>
      </c>
      <c r="P46" s="218" t="n">
        <v>0</v>
      </c>
      <c r="Q46" s="218" t="n">
        <v>0</v>
      </c>
      <c r="R46" s="1078" t="n">
        <f aca="false">($U$4*(SUM(D46:Q46)))</f>
        <v>0</v>
      </c>
      <c r="S46" s="218" t="n">
        <v>0</v>
      </c>
      <c r="T46" s="218" t="n">
        <v>0</v>
      </c>
      <c r="U46" s="218" t="n">
        <v>0</v>
      </c>
      <c r="V46" s="218" t="n">
        <v>0</v>
      </c>
      <c r="W46" s="218" t="n">
        <v>0</v>
      </c>
      <c r="X46" s="218" t="n">
        <v>0</v>
      </c>
      <c r="Y46" s="218" t="n">
        <v>0</v>
      </c>
      <c r="Z46" s="218" t="n">
        <v>0</v>
      </c>
      <c r="AA46" s="218" t="n">
        <v>0</v>
      </c>
      <c r="AB46" s="218" t="n">
        <v>0</v>
      </c>
      <c r="AC46" s="218" t="n">
        <v>0</v>
      </c>
      <c r="AD46" s="218" t="n">
        <v>0</v>
      </c>
      <c r="AE46" s="378"/>
      <c r="AF46" s="378"/>
      <c r="AG46" s="378"/>
      <c r="AH46" s="378"/>
    </row>
    <row r="47" s="365" customFormat="true" ht="33" hidden="false" customHeight="true" outlineLevel="0" collapsed="false">
      <c r="A47" s="378"/>
      <c r="B47" s="1219"/>
      <c r="C47" s="1091" t="n">
        <f aca="false">A23</f>
        <v>15</v>
      </c>
      <c r="D47" s="222" t="n">
        <v>0</v>
      </c>
      <c r="E47" s="222" t="n">
        <v>0</v>
      </c>
      <c r="F47" s="222" t="n">
        <v>0</v>
      </c>
      <c r="G47" s="222" t="n">
        <v>0</v>
      </c>
      <c r="H47" s="222" t="n">
        <v>0</v>
      </c>
      <c r="I47" s="222" t="n">
        <v>0</v>
      </c>
      <c r="J47" s="222" t="n">
        <v>0</v>
      </c>
      <c r="K47" s="222" t="n">
        <v>0</v>
      </c>
      <c r="L47" s="222" t="n">
        <v>0</v>
      </c>
      <c r="M47" s="222" t="n">
        <v>0</v>
      </c>
      <c r="N47" s="222" t="n">
        <v>0</v>
      </c>
      <c r="O47" s="222" t="n">
        <v>0</v>
      </c>
      <c r="P47" s="222" t="n">
        <v>0</v>
      </c>
      <c r="Q47" s="222" t="n">
        <v>0</v>
      </c>
      <c r="R47" s="1073" t="n">
        <f aca="false">($U$4*(SUM(D47:Q47)))</f>
        <v>0</v>
      </c>
      <c r="S47" s="222" t="n">
        <v>0</v>
      </c>
      <c r="T47" s="222" t="n">
        <v>1</v>
      </c>
      <c r="U47" s="222" t="n">
        <v>0</v>
      </c>
      <c r="V47" s="222" t="n">
        <v>0</v>
      </c>
      <c r="W47" s="222" t="n">
        <v>0</v>
      </c>
      <c r="X47" s="222" t="n">
        <v>0</v>
      </c>
      <c r="Y47" s="222" t="n">
        <v>0</v>
      </c>
      <c r="Z47" s="222" t="n">
        <v>0</v>
      </c>
      <c r="AA47" s="222" t="n">
        <v>0</v>
      </c>
      <c r="AB47" s="222" t="n">
        <v>0</v>
      </c>
      <c r="AC47" s="222" t="n">
        <v>0</v>
      </c>
      <c r="AD47" s="222" t="n">
        <v>0</v>
      </c>
      <c r="AE47" s="378"/>
      <c r="AF47" s="378"/>
      <c r="AG47" s="378"/>
      <c r="AH47" s="378"/>
      <c r="AMH47" s="205"/>
      <c r="AMI47" s="205"/>
      <c r="AMJ47" s="205"/>
    </row>
    <row r="48" s="365" customFormat="true" ht="33" hidden="true" customHeight="true" outlineLevel="0" collapsed="false">
      <c r="A48" s="378"/>
      <c r="B48" s="1219"/>
      <c r="C48" s="1093" t="n">
        <f aca="false">A24</f>
        <v>0</v>
      </c>
      <c r="D48" s="218" t="n">
        <v>0</v>
      </c>
      <c r="E48" s="218" t="n">
        <v>0</v>
      </c>
      <c r="F48" s="218" t="n">
        <v>0</v>
      </c>
      <c r="G48" s="218" t="n">
        <v>0</v>
      </c>
      <c r="H48" s="218" t="n">
        <v>0</v>
      </c>
      <c r="I48" s="218" t="n">
        <v>0</v>
      </c>
      <c r="J48" s="218" t="n">
        <v>0</v>
      </c>
      <c r="K48" s="218" t="n">
        <v>0</v>
      </c>
      <c r="L48" s="218" t="n">
        <v>0</v>
      </c>
      <c r="M48" s="218" t="n">
        <v>0</v>
      </c>
      <c r="N48" s="218" t="n">
        <v>0</v>
      </c>
      <c r="O48" s="218" t="n">
        <v>0</v>
      </c>
      <c r="P48" s="218" t="n">
        <v>0</v>
      </c>
      <c r="Q48" s="218" t="n">
        <v>0</v>
      </c>
      <c r="R48" s="1078" t="n">
        <f aca="false">($U$4*(SUM(D48:Q48)))</f>
        <v>0</v>
      </c>
      <c r="S48" s="218" t="n">
        <v>0</v>
      </c>
      <c r="T48" s="218" t="n">
        <v>0</v>
      </c>
      <c r="U48" s="218" t="n">
        <v>0</v>
      </c>
      <c r="V48" s="218" t="n">
        <v>0</v>
      </c>
      <c r="W48" s="218" t="n">
        <v>0</v>
      </c>
      <c r="X48" s="218" t="n">
        <v>0</v>
      </c>
      <c r="Y48" s="218" t="n">
        <v>0</v>
      </c>
      <c r="Z48" s="218" t="n">
        <v>0</v>
      </c>
      <c r="AA48" s="218" t="n">
        <v>0</v>
      </c>
      <c r="AB48" s="218" t="n">
        <v>0</v>
      </c>
      <c r="AC48" s="218" t="n">
        <v>0</v>
      </c>
      <c r="AD48" s="218" t="n">
        <v>0</v>
      </c>
      <c r="AE48" s="378"/>
      <c r="AF48" s="378"/>
      <c r="AG48" s="378"/>
      <c r="AH48" s="378"/>
      <c r="AMH48" s="205"/>
      <c r="AMI48" s="205"/>
      <c r="AMJ48" s="205"/>
    </row>
    <row r="49" s="205" customFormat="true" ht="33" hidden="true" customHeight="true" outlineLevel="0" collapsed="false">
      <c r="A49" s="520"/>
      <c r="B49" s="1219"/>
      <c r="C49" s="672" t="n">
        <f aca="false">A25</f>
        <v>0</v>
      </c>
      <c r="D49" s="670" t="n">
        <v>0</v>
      </c>
      <c r="E49" s="670" t="n">
        <v>0</v>
      </c>
      <c r="F49" s="670" t="n">
        <v>0</v>
      </c>
      <c r="G49" s="670" t="n">
        <v>0</v>
      </c>
      <c r="H49" s="670" t="n">
        <v>0</v>
      </c>
      <c r="I49" s="670" t="n">
        <v>0</v>
      </c>
      <c r="J49" s="670" t="n">
        <v>0</v>
      </c>
      <c r="K49" s="670" t="n">
        <v>0</v>
      </c>
      <c r="L49" s="670" t="n">
        <v>0</v>
      </c>
      <c r="M49" s="670" t="n">
        <v>0</v>
      </c>
      <c r="N49" s="670" t="n">
        <v>0</v>
      </c>
      <c r="O49" s="670" t="n">
        <v>0</v>
      </c>
      <c r="P49" s="670" t="n">
        <v>0</v>
      </c>
      <c r="Q49" s="670" t="n">
        <v>0</v>
      </c>
      <c r="R49" s="1214" t="n">
        <f aca="false">($U$4*(SUM(D49:Q49)))</f>
        <v>0</v>
      </c>
      <c r="S49" s="670" t="n">
        <v>0</v>
      </c>
      <c r="T49" s="670" t="n">
        <v>0</v>
      </c>
      <c r="U49" s="670" t="n">
        <v>0</v>
      </c>
      <c r="V49" s="670" t="n">
        <v>0</v>
      </c>
      <c r="W49" s="670" t="n">
        <v>0</v>
      </c>
      <c r="X49" s="670" t="n">
        <v>0</v>
      </c>
      <c r="Y49" s="670" t="n">
        <v>0</v>
      </c>
      <c r="Z49" s="670" t="n">
        <v>0</v>
      </c>
      <c r="AA49" s="670" t="n">
        <v>0</v>
      </c>
      <c r="AB49" s="670" t="n">
        <v>0</v>
      </c>
      <c r="AC49" s="670" t="n">
        <v>0</v>
      </c>
      <c r="AD49" s="670" t="n">
        <v>0</v>
      </c>
      <c r="AE49" s="520"/>
      <c r="AF49" s="520"/>
      <c r="AG49" s="520"/>
      <c r="AH49" s="520"/>
    </row>
    <row r="50" s="205" customFormat="true" ht="33" hidden="true" customHeight="true" outlineLevel="0" collapsed="false">
      <c r="A50" s="520"/>
      <c r="B50" s="1219"/>
      <c r="C50" s="675" t="n">
        <f aca="false">A26</f>
        <v>0</v>
      </c>
      <c r="D50" s="379" t="n">
        <v>0</v>
      </c>
      <c r="E50" s="379" t="n">
        <v>0</v>
      </c>
      <c r="F50" s="379" t="n">
        <v>0</v>
      </c>
      <c r="G50" s="379" t="n">
        <v>0</v>
      </c>
      <c r="H50" s="379" t="n">
        <v>0</v>
      </c>
      <c r="I50" s="379" t="n">
        <v>0</v>
      </c>
      <c r="J50" s="379" t="n">
        <v>0</v>
      </c>
      <c r="K50" s="379" t="n">
        <v>0</v>
      </c>
      <c r="L50" s="379" t="n">
        <v>0</v>
      </c>
      <c r="M50" s="379" t="n">
        <v>0</v>
      </c>
      <c r="N50" s="379" t="n">
        <v>0</v>
      </c>
      <c r="O50" s="379" t="n">
        <v>0</v>
      </c>
      <c r="P50" s="379" t="n">
        <v>0</v>
      </c>
      <c r="Q50" s="379" t="n">
        <v>0</v>
      </c>
      <c r="R50" s="1215" t="n">
        <f aca="false">($U$4*(SUM(D50:Q50)))</f>
        <v>0</v>
      </c>
      <c r="S50" s="379" t="n">
        <v>0</v>
      </c>
      <c r="T50" s="379" t="n">
        <v>0</v>
      </c>
      <c r="U50" s="379" t="n">
        <v>0</v>
      </c>
      <c r="V50" s="379" t="n">
        <v>0</v>
      </c>
      <c r="W50" s="379" t="n">
        <v>0</v>
      </c>
      <c r="X50" s="379" t="n">
        <v>0</v>
      </c>
      <c r="Y50" s="379" t="n">
        <v>0</v>
      </c>
      <c r="Z50" s="379" t="n">
        <v>0</v>
      </c>
      <c r="AA50" s="379" t="n">
        <v>0</v>
      </c>
      <c r="AB50" s="379" t="n">
        <v>0</v>
      </c>
      <c r="AC50" s="379" t="n">
        <v>0</v>
      </c>
      <c r="AD50" s="379" t="n">
        <v>0</v>
      </c>
      <c r="AE50" s="520"/>
      <c r="AF50" s="520"/>
      <c r="AG50" s="520"/>
      <c r="AH50" s="520"/>
    </row>
    <row r="51" s="205" customFormat="true" ht="33" hidden="true" customHeight="true" outlineLevel="0" collapsed="false">
      <c r="A51" s="520"/>
      <c r="B51" s="1219"/>
      <c r="C51" s="672" t="n">
        <f aca="false">A27</f>
        <v>0</v>
      </c>
      <c r="D51" s="670" t="n">
        <v>0</v>
      </c>
      <c r="E51" s="670" t="n">
        <v>0</v>
      </c>
      <c r="F51" s="670" t="n">
        <v>0</v>
      </c>
      <c r="G51" s="670" t="n">
        <v>0</v>
      </c>
      <c r="H51" s="670" t="n">
        <v>0</v>
      </c>
      <c r="I51" s="670" t="n">
        <v>0</v>
      </c>
      <c r="J51" s="670" t="n">
        <v>0</v>
      </c>
      <c r="K51" s="670" t="n">
        <v>0</v>
      </c>
      <c r="L51" s="670" t="n">
        <v>0</v>
      </c>
      <c r="M51" s="670" t="n">
        <v>0</v>
      </c>
      <c r="N51" s="670" t="n">
        <v>0</v>
      </c>
      <c r="O51" s="670" t="n">
        <v>0</v>
      </c>
      <c r="P51" s="670" t="n">
        <v>0</v>
      </c>
      <c r="Q51" s="670" t="n">
        <v>0</v>
      </c>
      <c r="R51" s="1214" t="n">
        <f aca="false">($U$4*(SUM(D51:Q51)))</f>
        <v>0</v>
      </c>
      <c r="S51" s="670" t="n">
        <v>0</v>
      </c>
      <c r="T51" s="670" t="n">
        <v>0</v>
      </c>
      <c r="U51" s="670" t="n">
        <v>0</v>
      </c>
      <c r="V51" s="670" t="n">
        <v>0</v>
      </c>
      <c r="W51" s="670" t="n">
        <v>0</v>
      </c>
      <c r="X51" s="670" t="n">
        <v>0</v>
      </c>
      <c r="Y51" s="670" t="n">
        <v>0</v>
      </c>
      <c r="Z51" s="670" t="n">
        <v>0</v>
      </c>
      <c r="AA51" s="670" t="n">
        <v>0</v>
      </c>
      <c r="AB51" s="670" t="n">
        <v>0</v>
      </c>
      <c r="AC51" s="670" t="n">
        <v>0</v>
      </c>
      <c r="AD51" s="670" t="n">
        <v>0</v>
      </c>
      <c r="AE51" s="520"/>
      <c r="AF51" s="520"/>
      <c r="AG51" s="520"/>
      <c r="AH51" s="520"/>
    </row>
    <row r="52" s="205" customFormat="true" ht="24.75" hidden="true" customHeight="true" outlineLevel="0" collapsed="false">
      <c r="A52" s="520"/>
      <c r="B52" s="1219"/>
      <c r="C52" s="675" t="n">
        <f aca="false">A28</f>
        <v>0</v>
      </c>
      <c r="D52" s="379" t="n">
        <v>0</v>
      </c>
      <c r="E52" s="379" t="n">
        <v>0</v>
      </c>
      <c r="F52" s="379" t="n">
        <v>0</v>
      </c>
      <c r="G52" s="379" t="n">
        <v>0</v>
      </c>
      <c r="H52" s="379" t="n">
        <v>0</v>
      </c>
      <c r="I52" s="379" t="n">
        <v>0</v>
      </c>
      <c r="J52" s="379" t="n">
        <v>0</v>
      </c>
      <c r="K52" s="379" t="n">
        <v>0</v>
      </c>
      <c r="L52" s="379" t="n">
        <v>0</v>
      </c>
      <c r="M52" s="379" t="n">
        <v>0</v>
      </c>
      <c r="N52" s="379" t="n">
        <v>0</v>
      </c>
      <c r="O52" s="379" t="n">
        <v>0</v>
      </c>
      <c r="P52" s="379" t="n">
        <v>0</v>
      </c>
      <c r="Q52" s="379" t="n">
        <v>0</v>
      </c>
      <c r="R52" s="1215" t="n">
        <f aca="false">($U$4*(SUM(D52:Q52)))</f>
        <v>0</v>
      </c>
      <c r="S52" s="379" t="n">
        <v>0</v>
      </c>
      <c r="T52" s="379" t="n">
        <v>0</v>
      </c>
      <c r="U52" s="379" t="n">
        <v>0</v>
      </c>
      <c r="V52" s="379" t="n">
        <v>0</v>
      </c>
      <c r="W52" s="379" t="n">
        <v>0</v>
      </c>
      <c r="X52" s="379" t="n">
        <v>0</v>
      </c>
      <c r="Y52" s="379" t="n">
        <v>0</v>
      </c>
      <c r="Z52" s="379" t="n">
        <v>0</v>
      </c>
      <c r="AA52" s="379" t="n">
        <v>0</v>
      </c>
      <c r="AB52" s="379" t="n">
        <v>0</v>
      </c>
      <c r="AC52" s="379" t="n">
        <v>0</v>
      </c>
      <c r="AD52" s="379" t="n">
        <v>0</v>
      </c>
      <c r="AE52" s="520"/>
      <c r="AF52" s="520"/>
      <c r="AG52" s="520"/>
      <c r="AH52" s="520"/>
      <c r="AI52" s="205" t="n">
        <v>0</v>
      </c>
    </row>
    <row r="53" s="205" customFormat="true" ht="24.75" hidden="true" customHeight="true" outlineLevel="0" collapsed="false">
      <c r="A53" s="520"/>
      <c r="B53" s="1219"/>
      <c r="C53" s="672" t="n">
        <f aca="false">A29</f>
        <v>0</v>
      </c>
      <c r="D53" s="670" t="n">
        <v>0</v>
      </c>
      <c r="E53" s="670" t="n">
        <v>0</v>
      </c>
      <c r="F53" s="670" t="n">
        <v>0</v>
      </c>
      <c r="G53" s="670" t="n">
        <v>0</v>
      </c>
      <c r="H53" s="670" t="n">
        <v>0</v>
      </c>
      <c r="I53" s="670" t="n">
        <v>0</v>
      </c>
      <c r="J53" s="670" t="n">
        <v>0</v>
      </c>
      <c r="K53" s="670" t="n">
        <v>0</v>
      </c>
      <c r="L53" s="670" t="n">
        <v>0</v>
      </c>
      <c r="M53" s="670" t="n">
        <v>0</v>
      </c>
      <c r="N53" s="670" t="n">
        <v>0</v>
      </c>
      <c r="O53" s="670" t="n">
        <v>0</v>
      </c>
      <c r="P53" s="670" t="n">
        <v>0</v>
      </c>
      <c r="Q53" s="670" t="n">
        <v>0</v>
      </c>
      <c r="R53" s="1214" t="n">
        <f aca="false">($U$4*(SUM(D53:Q53)))</f>
        <v>0</v>
      </c>
      <c r="S53" s="670" t="n">
        <v>0</v>
      </c>
      <c r="T53" s="670" t="n">
        <v>0</v>
      </c>
      <c r="U53" s="670" t="n">
        <v>0</v>
      </c>
      <c r="V53" s="670" t="n">
        <v>0</v>
      </c>
      <c r="W53" s="670" t="n">
        <v>0</v>
      </c>
      <c r="X53" s="670" t="n">
        <v>0</v>
      </c>
      <c r="Y53" s="670" t="n">
        <v>0</v>
      </c>
      <c r="Z53" s="670" t="n">
        <v>0</v>
      </c>
      <c r="AA53" s="670" t="n">
        <v>0</v>
      </c>
      <c r="AB53" s="670" t="n">
        <v>0</v>
      </c>
      <c r="AC53" s="670" t="n">
        <v>0</v>
      </c>
      <c r="AD53" s="670" t="n">
        <v>0</v>
      </c>
      <c r="AE53" s="520"/>
      <c r="AF53" s="520"/>
      <c r="AG53" s="520"/>
      <c r="AH53" s="520"/>
      <c r="AMH53" s="230"/>
      <c r="AMI53" s="230"/>
      <c r="AMJ53" s="230"/>
    </row>
    <row r="54" s="205" customFormat="true" ht="24.75" hidden="true" customHeight="true" outlineLevel="0" collapsed="false">
      <c r="A54" s="520"/>
      <c r="B54" s="1219"/>
      <c r="C54" s="1220" t="n">
        <f aca="false">A30</f>
        <v>0</v>
      </c>
      <c r="D54" s="379" t="n">
        <v>0</v>
      </c>
      <c r="E54" s="379" t="n">
        <v>0</v>
      </c>
      <c r="F54" s="379" t="n">
        <v>0</v>
      </c>
      <c r="G54" s="379" t="n">
        <v>0</v>
      </c>
      <c r="H54" s="379" t="n">
        <v>0</v>
      </c>
      <c r="I54" s="379" t="n">
        <v>0</v>
      </c>
      <c r="J54" s="379" t="n">
        <v>0</v>
      </c>
      <c r="K54" s="379" t="n">
        <v>0</v>
      </c>
      <c r="L54" s="379" t="n">
        <v>0</v>
      </c>
      <c r="M54" s="379" t="n">
        <v>0</v>
      </c>
      <c r="N54" s="379" t="n">
        <v>0</v>
      </c>
      <c r="O54" s="379" t="n">
        <v>0</v>
      </c>
      <c r="P54" s="379" t="n">
        <v>0</v>
      </c>
      <c r="Q54" s="379" t="n">
        <v>0</v>
      </c>
      <c r="R54" s="1215" t="n">
        <f aca="false">($U$4*(SUM(D54:Q54)))</f>
        <v>0</v>
      </c>
      <c r="S54" s="379" t="n">
        <v>0</v>
      </c>
      <c r="T54" s="379" t="n">
        <v>0</v>
      </c>
      <c r="U54" s="379" t="n">
        <v>0</v>
      </c>
      <c r="V54" s="379" t="n">
        <v>0</v>
      </c>
      <c r="W54" s="379" t="n">
        <v>0</v>
      </c>
      <c r="X54" s="379" t="n">
        <v>0</v>
      </c>
      <c r="Y54" s="379" t="n">
        <v>0</v>
      </c>
      <c r="Z54" s="379" t="n">
        <v>0</v>
      </c>
      <c r="AA54" s="379" t="n">
        <v>0</v>
      </c>
      <c r="AB54" s="379" t="n">
        <v>0</v>
      </c>
      <c r="AC54" s="379" t="n">
        <v>0</v>
      </c>
      <c r="AD54" s="379" t="n">
        <v>0</v>
      </c>
      <c r="AE54" s="520"/>
      <c r="AF54" s="520"/>
      <c r="AG54" s="520"/>
      <c r="AH54" s="520"/>
      <c r="AMH54" s="230"/>
      <c r="AMI54" s="230"/>
      <c r="AMJ54" s="230"/>
    </row>
    <row r="55" s="230" customFormat="true" ht="39.75" hidden="false" customHeight="true" outlineLevel="0" collapsed="false">
      <c r="A55" s="245" t="s">
        <v>837</v>
      </c>
      <c r="B55" s="245"/>
      <c r="C55" s="245"/>
      <c r="D55" s="241" t="n">
        <f aca="false">SUM(D33:D54)</f>
        <v>18</v>
      </c>
      <c r="E55" s="241" t="n">
        <f aca="false">SUM(E33:E54)</f>
        <v>0</v>
      </c>
      <c r="F55" s="241" t="n">
        <f aca="false">SUM(F33:F54)</f>
        <v>7</v>
      </c>
      <c r="G55" s="241" t="n">
        <f aca="false">SUM(G33:G54)</f>
        <v>0</v>
      </c>
      <c r="H55" s="241" t="n">
        <f aca="false">SUM(H33:H54)</f>
        <v>4</v>
      </c>
      <c r="I55" s="241" t="n">
        <f aca="false">SUM(I33:I54)</f>
        <v>0</v>
      </c>
      <c r="J55" s="241" t="n">
        <f aca="false">SUM(J33:J54)</f>
        <v>0</v>
      </c>
      <c r="K55" s="241" t="n">
        <f aca="false">SUM(K33:K54)</f>
        <v>0</v>
      </c>
      <c r="L55" s="241" t="n">
        <f aca="false">SUM(L33:L54)</f>
        <v>0</v>
      </c>
      <c r="M55" s="241" t="n">
        <f aca="false">SUM(M33:M54)</f>
        <v>7</v>
      </c>
      <c r="N55" s="241" t="n">
        <f aca="false">SUM(N33:N54)</f>
        <v>0</v>
      </c>
      <c r="O55" s="241" t="n">
        <f aca="false">SUM(O33:O54)</f>
        <v>0</v>
      </c>
      <c r="P55" s="241" t="n">
        <f aca="false">SUM(P33:P54)</f>
        <v>0</v>
      </c>
      <c r="Q55" s="241" t="n">
        <f aca="false">SUM(Q33:Q54)</f>
        <v>0</v>
      </c>
      <c r="R55" s="242" t="n">
        <f aca="false">SUM(D55:Q55)</f>
        <v>36</v>
      </c>
      <c r="S55" s="241" t="n">
        <f aca="false">SUM(S33:S54)</f>
        <v>2</v>
      </c>
      <c r="T55" s="241" t="n">
        <f aca="false">SUM(T33:T54)</f>
        <v>22</v>
      </c>
      <c r="U55" s="241" t="n">
        <f aca="false">SUM(U33:U54)</f>
        <v>0</v>
      </c>
      <c r="V55" s="241" t="n">
        <f aca="false">SUM(V33:V54)</f>
        <v>0</v>
      </c>
      <c r="W55" s="241" t="n">
        <f aca="false">SUM(W33:W54)</f>
        <v>0</v>
      </c>
      <c r="X55" s="241" t="n">
        <f aca="false">SUM(X33:X54)</f>
        <v>0</v>
      </c>
      <c r="Y55" s="241" t="n">
        <f aca="false">SUM(Y33:Y54)</f>
        <v>0</v>
      </c>
      <c r="Z55" s="241" t="n">
        <f aca="false">SUM(Z33:Z54)</f>
        <v>0</v>
      </c>
      <c r="AA55" s="241" t="n">
        <f aca="false">SUM(AA33:AA54)</f>
        <v>0</v>
      </c>
      <c r="AB55" s="241" t="n">
        <f aca="false">SUM(AB33:AB54)</f>
        <v>0</v>
      </c>
      <c r="AC55" s="241" t="n">
        <f aca="false">SUM(AC33:AC54)</f>
        <v>0</v>
      </c>
      <c r="AD55" s="241" t="n">
        <f aca="false">SUM(AD33:AD54)</f>
        <v>0</v>
      </c>
      <c r="AE55" s="1221" t="s">
        <v>839</v>
      </c>
      <c r="AF55" s="1221"/>
      <c r="AMH55" s="0"/>
      <c r="AMI55" s="0"/>
      <c r="AMJ55" s="0"/>
    </row>
    <row r="56" s="230" customFormat="true" ht="39.75" hidden="false" customHeight="true" outlineLevel="0" collapsed="false">
      <c r="A56" s="245" t="s">
        <v>840</v>
      </c>
      <c r="B56" s="245"/>
      <c r="C56" s="245"/>
      <c r="D56" s="248" t="n">
        <f aca="false">IF(D31&gt;0,D55/D31,"")</f>
        <v>1</v>
      </c>
      <c r="E56" s="248" t="str">
        <f aca="false">IF(E31&gt;0,E55/E31,"")</f>
        <v/>
      </c>
      <c r="F56" s="248" t="n">
        <f aca="false">IF(F31&gt;0,F55/F31,"")</f>
        <v>1</v>
      </c>
      <c r="G56" s="248" t="str">
        <f aca="false">IF(G31&gt;0,G55/G31,"")</f>
        <v/>
      </c>
      <c r="H56" s="248" t="n">
        <f aca="false">IF(H31&gt;0,H55/H31,"")</f>
        <v>1</v>
      </c>
      <c r="I56" s="248" t="str">
        <f aca="false">IF(I31&gt;0,I55/I31,"")</f>
        <v/>
      </c>
      <c r="J56" s="248" t="str">
        <f aca="false">IF(J31&gt;0,J55/J31,"")</f>
        <v/>
      </c>
      <c r="K56" s="248" t="str">
        <f aca="false">IF(K31&gt;0,K55/K31,"")</f>
        <v/>
      </c>
      <c r="L56" s="248" t="str">
        <f aca="false">IF(L31&gt;0,L55/L31,"")</f>
        <v/>
      </c>
      <c r="M56" s="248" t="n">
        <f aca="false">IF(M31&gt;0,M55/M31,"")</f>
        <v>1</v>
      </c>
      <c r="N56" s="248" t="str">
        <f aca="false">IF(N31&gt;0,N55/N31,"")</f>
        <v/>
      </c>
      <c r="O56" s="248" t="str">
        <f aca="false">IF(O31&gt;0,O55/O31,"")</f>
        <v/>
      </c>
      <c r="P56" s="248" t="str">
        <f aca="false">IF(P31&gt;0,P55/P31,"")</f>
        <v/>
      </c>
      <c r="Q56" s="248" t="str">
        <f aca="false">IF(Q31&gt;0,Q55/Q31,"")</f>
        <v/>
      </c>
      <c r="R56" s="247" t="n">
        <f aca="false">IF(R31=0,"",R55/R31)</f>
        <v>1</v>
      </c>
      <c r="S56" s="248" t="n">
        <f aca="false">IF(S31&gt;0,S55/S31,"")</f>
        <v>1</v>
      </c>
      <c r="T56" s="248" t="n">
        <f aca="false">IF(T31&gt;0,T55/T31,"")</f>
        <v>1</v>
      </c>
      <c r="U56" s="248" t="str">
        <f aca="false">IF(U31&gt;0,U55/U31,"")</f>
        <v/>
      </c>
      <c r="V56" s="248" t="str">
        <f aca="false">IF(V31&gt;0,V55/V31,"")</f>
        <v/>
      </c>
      <c r="W56" s="248" t="str">
        <f aca="false">IF(W31&gt;0,W55/W31,"")</f>
        <v/>
      </c>
      <c r="X56" s="248" t="str">
        <f aca="false">IF(X31&gt;0,X55/X31,"")</f>
        <v/>
      </c>
      <c r="Y56" s="248" t="str">
        <f aca="false">IF(Y31&gt;0,Y55/Y31,"")</f>
        <v/>
      </c>
      <c r="Z56" s="248" t="str">
        <f aca="false">IF(Z31&gt;0,Z55/Z31,"")</f>
        <v/>
      </c>
      <c r="AA56" s="248" t="str">
        <f aca="false">IF(AA31&gt;0,AA55/AA31,"")</f>
        <v/>
      </c>
      <c r="AB56" s="248" t="str">
        <f aca="false">IF(AB31&gt;0,AB55/AB31,"")</f>
        <v/>
      </c>
      <c r="AC56" s="383" t="str">
        <f aca="false">IF(AC31&gt;0,AC55/AC31,"")</f>
        <v/>
      </c>
      <c r="AD56" s="248" t="str">
        <f aca="false">IF(AD31&gt;0,AD55/AD31,"")</f>
        <v/>
      </c>
      <c r="AE56" s="1222" t="n">
        <f aca="false">IF(OR(C31=0,C31=""),"",R31/C31)</f>
        <v>0.00384122919334187</v>
      </c>
      <c r="AF56" s="1222"/>
      <c r="AMH56" s="0"/>
      <c r="AMI56" s="0"/>
      <c r="AMJ56" s="0"/>
    </row>
    <row r="57" customFormat="false" ht="45" hidden="false" customHeight="true" outlineLevel="0" collapsed="false">
      <c r="A57" s="251" t="s">
        <v>841</v>
      </c>
      <c r="B57" s="251"/>
      <c r="C57" s="251"/>
      <c r="D57" s="252" t="n">
        <f aca="false">($U$4*R55)</f>
        <v>43416</v>
      </c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AD57" s="384" t="n">
        <f aca="false">SUM(S55:AD55)</f>
        <v>24</v>
      </c>
      <c r="AE57" s="1222"/>
      <c r="AF57" s="1222"/>
      <c r="AMH57" s="255"/>
      <c r="AMI57" s="255"/>
      <c r="AMJ57" s="255"/>
    </row>
    <row r="58" customFormat="false" ht="12.75" hidden="false" customHeight="true" outlineLevel="0" collapsed="false">
      <c r="AMH58" s="255"/>
      <c r="AMI58" s="255"/>
      <c r="AMJ58" s="255"/>
    </row>
    <row r="59" s="255" customFormat="true" ht="44.25" hidden="false" customHeight="true" outlineLevel="0" collapsed="false">
      <c r="A59" s="256" t="s">
        <v>842</v>
      </c>
      <c r="B59" s="256" t="s">
        <v>843</v>
      </c>
      <c r="C59" s="256"/>
      <c r="D59" s="256"/>
      <c r="E59" s="256"/>
      <c r="F59" s="256"/>
      <c r="G59" s="256"/>
      <c r="H59" s="256"/>
      <c r="I59" s="256"/>
      <c r="J59" s="256"/>
      <c r="K59" s="256"/>
      <c r="L59" s="256" t="s">
        <v>844</v>
      </c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8" t="s">
        <v>846</v>
      </c>
      <c r="AC59" s="259"/>
      <c r="AD59" s="260"/>
      <c r="AE59" s="260"/>
      <c r="AF59" s="261"/>
      <c r="AG59" s="587" t="s">
        <v>847</v>
      </c>
      <c r="AH59" s="256" t="s">
        <v>848</v>
      </c>
    </row>
    <row r="60" s="255" customFormat="true" ht="26.25" hidden="false" customHeight="true" outlineLevel="0" collapsed="false">
      <c r="A60" s="1223" t="n">
        <v>1</v>
      </c>
      <c r="B60" s="1224"/>
      <c r="C60" s="1224"/>
      <c r="D60" s="1224"/>
      <c r="E60" s="1224"/>
      <c r="F60" s="1224"/>
      <c r="G60" s="1224"/>
      <c r="H60" s="1224"/>
      <c r="I60" s="1224"/>
      <c r="J60" s="1224"/>
      <c r="K60" s="1225"/>
      <c r="L60" s="265" t="s">
        <v>849</v>
      </c>
      <c r="M60" s="265"/>
      <c r="N60" s="265"/>
      <c r="O60" s="265"/>
      <c r="P60" s="265"/>
      <c r="Q60" s="265"/>
      <c r="R60" s="265"/>
      <c r="S60" s="605"/>
      <c r="T60" s="605"/>
      <c r="U60" s="605"/>
      <c r="V60" s="605"/>
      <c r="W60" s="605"/>
      <c r="X60" s="605"/>
      <c r="Y60" s="605"/>
      <c r="Z60" s="605"/>
      <c r="AA60" s="605"/>
      <c r="AB60" s="267"/>
      <c r="AC60" s="268"/>
      <c r="AE60" s="269"/>
      <c r="AF60" s="270"/>
      <c r="AG60" s="1106" t="str">
        <f aca="false">Imp!E34</f>
        <v>Auxiliar de Zona DEN</v>
      </c>
      <c r="AH60" s="272" t="str">
        <f aca="false">Imp!F34</f>
        <v>-</v>
      </c>
    </row>
    <row r="61" s="255" customFormat="true" ht="26.25" hidden="false" customHeight="true" outlineLevel="0" collapsed="false">
      <c r="A61" s="1226" t="n">
        <v>2</v>
      </c>
      <c r="B61" s="1226"/>
      <c r="C61" s="1226"/>
      <c r="D61" s="1226"/>
      <c r="E61" s="1226"/>
      <c r="F61" s="1226"/>
      <c r="G61" s="1226"/>
      <c r="H61" s="1226"/>
      <c r="I61" s="1226"/>
      <c r="J61" s="1226"/>
      <c r="K61" s="1227"/>
      <c r="L61" s="265"/>
      <c r="M61" s="265"/>
      <c r="N61" s="265"/>
      <c r="O61" s="265"/>
      <c r="P61" s="265"/>
      <c r="Q61" s="265"/>
      <c r="R61" s="265"/>
      <c r="S61" s="606"/>
      <c r="T61" s="606"/>
      <c r="U61" s="606"/>
      <c r="V61" s="606"/>
      <c r="W61" s="606"/>
      <c r="X61" s="606"/>
      <c r="Y61" s="606"/>
      <c r="Z61" s="606"/>
      <c r="AA61" s="606"/>
      <c r="AB61" s="275"/>
      <c r="AC61" s="268"/>
      <c r="AF61" s="276"/>
      <c r="AG61" s="1110" t="str">
        <f aca="false">Imp!E35</f>
        <v>Supervisor Calzado</v>
      </c>
      <c r="AH61" s="278" t="str">
        <f aca="false">Imp!F35</f>
        <v>-</v>
      </c>
    </row>
    <row r="62" s="255" customFormat="true" ht="26.25" hidden="false" customHeight="true" outlineLevel="0" collapsed="false">
      <c r="A62" s="1223" t="n">
        <v>3</v>
      </c>
      <c r="B62" s="1224"/>
      <c r="C62" s="1224"/>
      <c r="D62" s="1224"/>
      <c r="E62" s="1224"/>
      <c r="F62" s="1224"/>
      <c r="G62" s="1224"/>
      <c r="H62" s="1224"/>
      <c r="I62" s="1224"/>
      <c r="J62" s="1224"/>
      <c r="K62" s="1225"/>
      <c r="L62" s="265"/>
      <c r="M62" s="265"/>
      <c r="N62" s="265"/>
      <c r="O62" s="265"/>
      <c r="P62" s="265"/>
      <c r="Q62" s="265"/>
      <c r="R62" s="265"/>
      <c r="S62" s="605"/>
      <c r="T62" s="605"/>
      <c r="U62" s="605"/>
      <c r="V62" s="605"/>
      <c r="W62" s="605"/>
      <c r="X62" s="605"/>
      <c r="Y62" s="605"/>
      <c r="Z62" s="605"/>
      <c r="AA62" s="605"/>
      <c r="AB62" s="267"/>
      <c r="AC62" s="268"/>
      <c r="AE62" s="269"/>
      <c r="AF62" s="270"/>
      <c r="AG62" s="1106" t="str">
        <f aca="false">Imp!E36</f>
        <v>Imagen</v>
      </c>
      <c r="AH62" s="272" t="str">
        <f aca="false">Imp!F36</f>
        <v>-</v>
      </c>
      <c r="AMH62" s="279"/>
      <c r="AMI62" s="279"/>
      <c r="AMJ62" s="279"/>
    </row>
    <row r="63" s="255" customFormat="true" ht="26.25" hidden="false" customHeight="true" outlineLevel="0" collapsed="false">
      <c r="A63" s="1226" t="n">
        <v>4</v>
      </c>
      <c r="B63" s="1226"/>
      <c r="C63" s="1226"/>
      <c r="D63" s="1226"/>
      <c r="E63" s="1226"/>
      <c r="F63" s="1226"/>
      <c r="G63" s="1226"/>
      <c r="H63" s="1226"/>
      <c r="I63" s="1226"/>
      <c r="J63" s="1226"/>
      <c r="K63" s="1227"/>
      <c r="L63" s="265"/>
      <c r="M63" s="265"/>
      <c r="N63" s="265"/>
      <c r="O63" s="265"/>
      <c r="P63" s="265"/>
      <c r="Q63" s="265"/>
      <c r="R63" s="265"/>
      <c r="S63" s="606"/>
      <c r="T63" s="606"/>
      <c r="U63" s="606"/>
      <c r="V63" s="606"/>
      <c r="W63" s="606"/>
      <c r="X63" s="606"/>
      <c r="Y63" s="606"/>
      <c r="Z63" s="606"/>
      <c r="AA63" s="606"/>
      <c r="AB63" s="280"/>
      <c r="AC63" s="281"/>
      <c r="AD63" s="389"/>
      <c r="AE63" s="282"/>
      <c r="AF63" s="283"/>
      <c r="AG63" s="1110" t="str">
        <f aca="false">Imp!E37</f>
        <v>Recibo</v>
      </c>
      <c r="AH63" s="278" t="str">
        <f aca="false">Imp!F37</f>
        <v>-</v>
      </c>
    </row>
    <row r="64" s="279" customFormat="true" ht="26.25" hidden="false" customHeight="true" outlineLevel="0" collapsed="false">
      <c r="A64" s="1223" t="n">
        <v>5</v>
      </c>
      <c r="B64" s="1224"/>
      <c r="C64" s="1224"/>
      <c r="D64" s="1224"/>
      <c r="E64" s="1224"/>
      <c r="F64" s="1224"/>
      <c r="G64" s="1224"/>
      <c r="H64" s="1224"/>
      <c r="I64" s="1224"/>
      <c r="J64" s="1224"/>
      <c r="K64" s="1225"/>
      <c r="L64" s="607" t="s">
        <v>850</v>
      </c>
      <c r="M64" s="607"/>
      <c r="N64" s="607"/>
      <c r="O64" s="607"/>
      <c r="P64" s="607"/>
      <c r="Q64" s="607"/>
      <c r="R64" s="607"/>
      <c r="S64" s="605"/>
      <c r="T64" s="605"/>
      <c r="U64" s="605"/>
      <c r="V64" s="605"/>
      <c r="W64" s="605"/>
      <c r="X64" s="605"/>
      <c r="Y64" s="605"/>
      <c r="Z64" s="605"/>
      <c r="AA64" s="605"/>
      <c r="AB64" s="258" t="s">
        <v>851</v>
      </c>
      <c r="AC64" s="259"/>
      <c r="AD64" s="392"/>
      <c r="AE64" s="260"/>
      <c r="AF64" s="261"/>
      <c r="AG64" s="1106" t="str">
        <f aca="false">Imp!E38</f>
        <v>Sistemas</v>
      </c>
      <c r="AH64" s="272" t="str">
        <f aca="false">Imp!F38</f>
        <v>-</v>
      </c>
      <c r="AMH64" s="255"/>
      <c r="AMI64" s="255"/>
      <c r="AMJ64" s="255"/>
    </row>
    <row r="65" s="255" customFormat="true" ht="26.25" hidden="false" customHeight="true" outlineLevel="0" collapsed="false">
      <c r="A65" s="1226" t="n">
        <v>6</v>
      </c>
      <c r="B65" s="1226"/>
      <c r="C65" s="1226"/>
      <c r="D65" s="1226"/>
      <c r="E65" s="1226"/>
      <c r="F65" s="1226"/>
      <c r="G65" s="1226"/>
      <c r="H65" s="1226"/>
      <c r="I65" s="1226"/>
      <c r="J65" s="1226"/>
      <c r="K65" s="1227"/>
      <c r="L65" s="607"/>
      <c r="M65" s="607"/>
      <c r="N65" s="607"/>
      <c r="O65" s="607"/>
      <c r="P65" s="607"/>
      <c r="Q65" s="607"/>
      <c r="R65" s="607"/>
      <c r="S65" s="606"/>
      <c r="T65" s="606"/>
      <c r="U65" s="606"/>
      <c r="V65" s="606"/>
      <c r="W65" s="606"/>
      <c r="X65" s="606"/>
      <c r="Y65" s="606"/>
      <c r="Z65" s="606"/>
      <c r="AA65" s="606"/>
      <c r="AB65" s="267"/>
      <c r="AC65" s="268"/>
      <c r="AE65" s="269"/>
      <c r="AF65" s="270"/>
      <c r="AG65" s="1110" t="str">
        <f aca="false">Imp!E39</f>
        <v>Indicadores</v>
      </c>
      <c r="AH65" s="278" t="str">
        <f aca="false">Imp!F39</f>
        <v>-</v>
      </c>
    </row>
    <row r="66" s="255" customFormat="true" ht="26.25" hidden="false" customHeight="true" outlineLevel="0" collapsed="false">
      <c r="A66" s="1223" t="n">
        <v>7</v>
      </c>
      <c r="B66" s="1224"/>
      <c r="C66" s="1224"/>
      <c r="D66" s="1224"/>
      <c r="E66" s="1224"/>
      <c r="F66" s="1224"/>
      <c r="G66" s="1224"/>
      <c r="H66" s="1224"/>
      <c r="I66" s="1224"/>
      <c r="J66" s="1224"/>
      <c r="K66" s="1225"/>
      <c r="L66" s="607"/>
      <c r="M66" s="607"/>
      <c r="N66" s="607"/>
      <c r="O66" s="607"/>
      <c r="P66" s="607"/>
      <c r="Q66" s="607"/>
      <c r="R66" s="607"/>
      <c r="S66" s="605"/>
      <c r="T66" s="605"/>
      <c r="U66" s="605"/>
      <c r="V66" s="605"/>
      <c r="W66" s="605"/>
      <c r="X66" s="605"/>
      <c r="Y66" s="605"/>
      <c r="Z66" s="605"/>
      <c r="AA66" s="605"/>
      <c r="AB66" s="275"/>
      <c r="AC66" s="268"/>
      <c r="AF66" s="276"/>
      <c r="AG66" s="256" t="s">
        <v>853</v>
      </c>
      <c r="AH66" s="289" t="str">
        <f aca="false">IF(COUNT(AH60:AH65)&gt;0,AVERAGE(AH60:AH65),"-")</f>
        <v>-</v>
      </c>
    </row>
    <row r="67" s="255" customFormat="true" ht="26.25" hidden="false" customHeight="true" outlineLevel="0" collapsed="false">
      <c r="A67" s="1226" t="n">
        <v>8</v>
      </c>
      <c r="B67" s="1226"/>
      <c r="C67" s="1226"/>
      <c r="D67" s="1226"/>
      <c r="E67" s="1226"/>
      <c r="F67" s="1226"/>
      <c r="G67" s="1226"/>
      <c r="H67" s="1226"/>
      <c r="I67" s="1226"/>
      <c r="J67" s="1226"/>
      <c r="K67" s="1227"/>
      <c r="L67" s="607"/>
      <c r="M67" s="607"/>
      <c r="N67" s="607"/>
      <c r="O67" s="607"/>
      <c r="P67" s="607"/>
      <c r="Q67" s="607"/>
      <c r="R67" s="607"/>
      <c r="S67" s="606"/>
      <c r="T67" s="606"/>
      <c r="U67" s="606"/>
      <c r="V67" s="606"/>
      <c r="W67" s="606"/>
      <c r="X67" s="606"/>
      <c r="Y67" s="606"/>
      <c r="Z67" s="606"/>
      <c r="AA67" s="606"/>
      <c r="AB67" s="275"/>
      <c r="AC67" s="268"/>
      <c r="AF67" s="276"/>
    </row>
    <row r="68" s="255" customFormat="true" ht="26.25" hidden="false" customHeight="true" outlineLevel="0" collapsed="false">
      <c r="A68" s="1223" t="n">
        <v>9</v>
      </c>
      <c r="B68" s="1224"/>
      <c r="C68" s="1224"/>
      <c r="D68" s="1224"/>
      <c r="E68" s="1224"/>
      <c r="F68" s="1224"/>
      <c r="G68" s="1224"/>
      <c r="H68" s="1224"/>
      <c r="I68" s="1224"/>
      <c r="J68" s="1224"/>
      <c r="K68" s="1225"/>
      <c r="L68" s="265" t="s">
        <v>852</v>
      </c>
      <c r="M68" s="265"/>
      <c r="N68" s="265"/>
      <c r="O68" s="265"/>
      <c r="P68" s="265"/>
      <c r="Q68" s="265"/>
      <c r="R68" s="265"/>
      <c r="S68" s="658"/>
      <c r="T68" s="658"/>
      <c r="U68" s="658"/>
      <c r="V68" s="658"/>
      <c r="W68" s="658"/>
      <c r="X68" s="658"/>
      <c r="Y68" s="658"/>
      <c r="Z68" s="658"/>
      <c r="AA68" s="658"/>
      <c r="AB68" s="280"/>
      <c r="AC68" s="281"/>
      <c r="AD68" s="389"/>
      <c r="AE68" s="282"/>
      <c r="AF68" s="283"/>
    </row>
    <row r="69" s="255" customFormat="true" ht="26.25" hidden="false" customHeight="true" outlineLevel="0" collapsed="false">
      <c r="A69" s="1226" t="n">
        <v>10</v>
      </c>
      <c r="B69" s="1226"/>
      <c r="C69" s="1226"/>
      <c r="D69" s="1226"/>
      <c r="E69" s="1226"/>
      <c r="F69" s="1226"/>
      <c r="G69" s="1226"/>
      <c r="H69" s="1226"/>
      <c r="I69" s="1226"/>
      <c r="J69" s="1226"/>
      <c r="K69" s="1227"/>
      <c r="L69" s="265"/>
      <c r="M69" s="265"/>
      <c r="N69" s="265"/>
      <c r="O69" s="265"/>
      <c r="P69" s="265"/>
      <c r="Q69" s="265"/>
      <c r="R69" s="265"/>
      <c r="S69" s="1228"/>
      <c r="T69" s="1228"/>
      <c r="U69" s="1228"/>
      <c r="V69" s="1228"/>
      <c r="W69" s="1228"/>
      <c r="X69" s="1228"/>
      <c r="Y69" s="1228"/>
      <c r="Z69" s="1228"/>
      <c r="AA69" s="1228"/>
      <c r="AB69" s="258" t="s">
        <v>854</v>
      </c>
      <c r="AC69" s="259"/>
      <c r="AD69" s="260"/>
      <c r="AE69" s="260"/>
      <c r="AF69" s="261"/>
    </row>
    <row r="70" s="255" customFormat="true" ht="33" hidden="false" customHeight="true" outlineLevel="0" collapsed="false">
      <c r="A70" s="1223" t="n">
        <v>11</v>
      </c>
      <c r="B70" s="1224"/>
      <c r="C70" s="1224"/>
      <c r="D70" s="1224"/>
      <c r="E70" s="1224"/>
      <c r="F70" s="1224"/>
      <c r="G70" s="1224"/>
      <c r="H70" s="1224"/>
      <c r="I70" s="1224"/>
      <c r="J70" s="1224"/>
      <c r="K70" s="1225"/>
      <c r="L70" s="265"/>
      <c r="M70" s="265"/>
      <c r="N70" s="265"/>
      <c r="O70" s="265"/>
      <c r="P70" s="265"/>
      <c r="Q70" s="265"/>
      <c r="R70" s="265"/>
      <c r="S70" s="658"/>
      <c r="T70" s="658"/>
      <c r="U70" s="658"/>
      <c r="V70" s="658"/>
      <c r="W70" s="658"/>
      <c r="X70" s="658"/>
      <c r="Y70" s="658"/>
      <c r="Z70" s="658"/>
      <c r="AA70" s="658"/>
      <c r="AB70" s="267"/>
      <c r="AC70" s="268"/>
      <c r="AE70" s="269"/>
      <c r="AF70" s="270"/>
    </row>
    <row r="71" s="255" customFormat="true" ht="28.5" hidden="false" customHeight="true" outlineLevel="0" collapsed="false">
      <c r="A71" s="1226" t="n">
        <v>12</v>
      </c>
      <c r="B71" s="1226"/>
      <c r="C71" s="1226"/>
      <c r="D71" s="1226"/>
      <c r="E71" s="1226"/>
      <c r="F71" s="1226"/>
      <c r="G71" s="1226"/>
      <c r="H71" s="1226"/>
      <c r="I71" s="1226"/>
      <c r="J71" s="1226"/>
      <c r="K71" s="1227"/>
      <c r="L71" s="265"/>
      <c r="M71" s="265"/>
      <c r="N71" s="265"/>
      <c r="O71" s="265"/>
      <c r="P71" s="265"/>
      <c r="Q71" s="265"/>
      <c r="R71" s="265"/>
      <c r="S71" s="1228"/>
      <c r="T71" s="1228"/>
      <c r="U71" s="1228"/>
      <c r="V71" s="1228"/>
      <c r="W71" s="1228"/>
      <c r="X71" s="1228"/>
      <c r="Y71" s="1228"/>
      <c r="Z71" s="1228"/>
      <c r="AA71" s="1228"/>
      <c r="AB71" s="275"/>
      <c r="AC71" s="268"/>
      <c r="AF71" s="276"/>
    </row>
    <row r="72" s="255" customFormat="true" ht="18.75" hidden="false" customHeight="true" outlineLevel="0" collapsed="false">
      <c r="B72" s="294"/>
      <c r="C72" s="294"/>
      <c r="D72" s="294"/>
      <c r="E72" s="294"/>
      <c r="F72" s="294"/>
      <c r="G72" s="294"/>
      <c r="H72" s="294"/>
      <c r="I72" s="295"/>
      <c r="J72" s="295"/>
      <c r="K72" s="295"/>
      <c r="L72" s="296"/>
      <c r="M72" s="296"/>
      <c r="N72" s="296"/>
      <c r="O72" s="296"/>
      <c r="P72" s="296"/>
      <c r="Q72" s="296"/>
      <c r="R72" s="296"/>
      <c r="S72" s="294"/>
      <c r="T72" s="294"/>
      <c r="U72" s="294"/>
      <c r="V72" s="294"/>
      <c r="W72" s="294"/>
      <c r="X72" s="294"/>
      <c r="Y72" s="294"/>
      <c r="Z72" s="294"/>
      <c r="AA72" s="294"/>
      <c r="AB72" s="275"/>
      <c r="AC72" s="268"/>
      <c r="AF72" s="276"/>
    </row>
    <row r="73" s="255" customFormat="true" ht="18.75" hidden="false" customHeight="true" outlineLevel="0" collapsed="false">
      <c r="B73" s="294"/>
      <c r="C73" s="294"/>
      <c r="D73" s="294"/>
      <c r="E73" s="294"/>
      <c r="F73" s="294"/>
      <c r="G73" s="294"/>
      <c r="H73" s="294"/>
      <c r="I73" s="295"/>
      <c r="J73" s="295"/>
      <c r="K73" s="295"/>
      <c r="L73" s="296"/>
      <c r="M73" s="296"/>
      <c r="N73" s="296"/>
      <c r="O73" s="296"/>
      <c r="P73" s="296"/>
      <c r="Q73" s="296"/>
      <c r="R73" s="296"/>
      <c r="S73" s="294"/>
      <c r="T73" s="294"/>
      <c r="U73" s="294"/>
      <c r="V73" s="294"/>
      <c r="W73" s="294"/>
      <c r="X73" s="294"/>
      <c r="Y73" s="294"/>
      <c r="Z73" s="294"/>
      <c r="AA73" s="294"/>
      <c r="AB73" s="280"/>
      <c r="AC73" s="281"/>
      <c r="AD73" s="389"/>
      <c r="AE73" s="282"/>
      <c r="AF73" s="283"/>
    </row>
    <row r="74" s="255" customFormat="true" ht="18.75" hidden="false" customHeight="true" outlineLevel="0" collapsed="false">
      <c r="B74" s="294"/>
      <c r="C74" s="294"/>
      <c r="D74" s="294"/>
      <c r="E74" s="294"/>
      <c r="F74" s="294"/>
      <c r="G74" s="294"/>
      <c r="H74" s="294"/>
      <c r="I74" s="295"/>
      <c r="J74" s="295"/>
      <c r="K74" s="295"/>
      <c r="L74" s="296"/>
      <c r="M74" s="296"/>
      <c r="N74" s="296"/>
      <c r="O74" s="296"/>
      <c r="P74" s="296"/>
      <c r="Q74" s="296"/>
      <c r="R74" s="296"/>
      <c r="S74" s="294"/>
      <c r="T74" s="294"/>
      <c r="U74" s="294"/>
      <c r="V74" s="294"/>
      <c r="W74" s="294"/>
      <c r="X74" s="294"/>
      <c r="Y74" s="294"/>
      <c r="Z74" s="294"/>
      <c r="AA74" s="294"/>
      <c r="AB74" s="258" t="s">
        <v>855</v>
      </c>
      <c r="AC74" s="259"/>
      <c r="AD74" s="260"/>
      <c r="AE74" s="260"/>
      <c r="AF74" s="261"/>
    </row>
    <row r="75" s="255" customFormat="true" ht="18.75" hidden="false" customHeight="true" outlineLevel="0" collapsed="false">
      <c r="B75" s="294"/>
      <c r="C75" s="294"/>
      <c r="D75" s="294"/>
      <c r="E75" s="294"/>
      <c r="F75" s="294"/>
      <c r="G75" s="294"/>
      <c r="H75" s="294"/>
      <c r="I75" s="295"/>
      <c r="J75" s="295"/>
      <c r="K75" s="295"/>
      <c r="L75" s="296"/>
      <c r="M75" s="296"/>
      <c r="N75" s="296"/>
      <c r="O75" s="296"/>
      <c r="P75" s="296"/>
      <c r="Q75" s="296"/>
      <c r="R75" s="296"/>
      <c r="S75" s="294"/>
      <c r="T75" s="294"/>
      <c r="U75" s="294"/>
      <c r="V75" s="294"/>
      <c r="W75" s="294"/>
      <c r="X75" s="294"/>
      <c r="Y75" s="294"/>
      <c r="Z75" s="294"/>
      <c r="AA75" s="294"/>
      <c r="AB75" s="267"/>
      <c r="AC75" s="268"/>
      <c r="AE75" s="269"/>
      <c r="AF75" s="270"/>
    </row>
    <row r="76" s="255" customFormat="true" ht="18.75" hidden="false" customHeight="true" outlineLevel="0" collapsed="false">
      <c r="A76" s="26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8"/>
      <c r="S76" s="268"/>
      <c r="T76" s="268"/>
      <c r="Y76" s="268"/>
      <c r="Z76" s="268"/>
      <c r="AA76" s="268"/>
      <c r="AB76" s="275"/>
      <c r="AC76" s="268"/>
      <c r="AF76" s="276"/>
    </row>
    <row r="77" s="255" customFormat="true" ht="18.75" hidden="false" customHeight="true" outlineLevel="0" collapsed="false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Y77" s="268"/>
      <c r="Z77" s="268"/>
      <c r="AA77" s="268"/>
      <c r="AB77" s="280"/>
      <c r="AC77" s="281"/>
      <c r="AD77" s="389"/>
      <c r="AE77" s="282"/>
      <c r="AF77" s="283"/>
    </row>
    <row r="78" s="255" customFormat="true" ht="18.75" hidden="false" customHeight="true" outlineLevel="0" collapsed="false"/>
    <row r="79" s="255" customFormat="true" ht="21" hidden="false" customHeight="false" outlineLevel="0" collapsed="false">
      <c r="A79" s="307" t="s">
        <v>857</v>
      </c>
    </row>
    <row r="80" s="255" customFormat="true" ht="21" hidden="false" customHeight="false" outlineLevel="0" collapsed="false"/>
    <row r="81" s="255" customFormat="true" ht="21" hidden="false" customHeight="false" outlineLevel="0" collapsed="false">
      <c r="A81" s="307"/>
      <c r="B81" s="1229"/>
      <c r="C81" s="1229"/>
      <c r="D81" s="1230" t="s">
        <v>858</v>
      </c>
      <c r="E81" s="1230"/>
      <c r="F81" s="1229"/>
      <c r="G81" s="1229"/>
      <c r="H81" s="307"/>
      <c r="I81" s="307"/>
      <c r="J81" s="307"/>
      <c r="K81" s="307"/>
      <c r="L81" s="307"/>
      <c r="M81" s="307"/>
      <c r="N81" s="308"/>
      <c r="O81" s="308"/>
      <c r="P81" s="308"/>
      <c r="Q81" s="308"/>
      <c r="R81" s="308" t="s">
        <v>859</v>
      </c>
      <c r="S81" s="307"/>
      <c r="T81" s="307"/>
      <c r="U81" s="307"/>
      <c r="V81" s="307"/>
      <c r="W81" s="307"/>
      <c r="X81" s="307"/>
      <c r="Y81" s="307"/>
      <c r="Z81" s="307"/>
      <c r="AA81" s="310"/>
      <c r="AB81" s="310"/>
      <c r="AC81" s="310"/>
      <c r="AD81" s="307"/>
      <c r="AE81" s="308" t="s">
        <v>859</v>
      </c>
      <c r="AF81" s="268"/>
      <c r="AMH81" s="0"/>
      <c r="AMI81" s="0"/>
      <c r="AMJ81" s="0"/>
    </row>
    <row r="82" s="255" customFormat="true" ht="21" hidden="false" customHeight="false" outlineLevel="0" collapsed="false">
      <c r="A82" s="308" t="s">
        <v>377</v>
      </c>
      <c r="B82" s="1229"/>
      <c r="C82" s="1229"/>
      <c r="D82" s="1230" t="s">
        <v>860</v>
      </c>
      <c r="E82" s="1230"/>
      <c r="F82" s="1229"/>
      <c r="G82" s="1229"/>
      <c r="H82" s="307"/>
      <c r="I82" s="307"/>
      <c r="J82" s="307"/>
      <c r="K82" s="307"/>
      <c r="L82" s="307"/>
      <c r="M82" s="307"/>
      <c r="N82" s="308"/>
      <c r="O82" s="308"/>
      <c r="P82" s="308"/>
      <c r="Q82" s="308"/>
      <c r="R82" s="308" t="s">
        <v>226</v>
      </c>
      <c r="S82" s="268"/>
      <c r="T82" s="307" t="s">
        <v>861</v>
      </c>
      <c r="U82" s="268"/>
      <c r="V82" s="268"/>
      <c r="W82" s="268"/>
      <c r="X82" s="268"/>
      <c r="Y82" s="307"/>
      <c r="Z82" s="307"/>
      <c r="AA82" s="311" t="s">
        <v>715</v>
      </c>
      <c r="AB82" s="268"/>
      <c r="AC82" s="268"/>
      <c r="AD82" s="268"/>
      <c r="AE82" s="308" t="s">
        <v>862</v>
      </c>
      <c r="AF82" s="268"/>
      <c r="AH82" s="312" t="s">
        <v>863</v>
      </c>
      <c r="AMH82" s="0"/>
      <c r="AMI82" s="0"/>
      <c r="AMJ82" s="0"/>
    </row>
  </sheetData>
  <mergeCells count="62">
    <mergeCell ref="A1:D3"/>
    <mergeCell ref="F1:AF3"/>
    <mergeCell ref="AG1:AH1"/>
    <mergeCell ref="AG2:AH2"/>
    <mergeCell ref="AG3:AH3"/>
    <mergeCell ref="R4:S4"/>
    <mergeCell ref="AE4:AF4"/>
    <mergeCell ref="AG4:AH4"/>
    <mergeCell ref="R5:S5"/>
    <mergeCell ref="R6:S6"/>
    <mergeCell ref="D7:R7"/>
    <mergeCell ref="S7:AF7"/>
    <mergeCell ref="A32:C32"/>
    <mergeCell ref="D32:R32"/>
    <mergeCell ref="S32:AD32"/>
    <mergeCell ref="B33:B54"/>
    <mergeCell ref="A55:C55"/>
    <mergeCell ref="AE55:AF55"/>
    <mergeCell ref="A56:C56"/>
    <mergeCell ref="AE56:AF57"/>
    <mergeCell ref="A57:C57"/>
    <mergeCell ref="D57:R57"/>
    <mergeCell ref="B59:H59"/>
    <mergeCell ref="L59:R59"/>
    <mergeCell ref="S59:AA59"/>
    <mergeCell ref="B60:J60"/>
    <mergeCell ref="L60:R63"/>
    <mergeCell ref="S60:AA60"/>
    <mergeCell ref="B61:J61"/>
    <mergeCell ref="S61:AA61"/>
    <mergeCell ref="B62:J62"/>
    <mergeCell ref="S62:AA62"/>
    <mergeCell ref="B63:J63"/>
    <mergeCell ref="S63:AA63"/>
    <mergeCell ref="B64:J64"/>
    <mergeCell ref="L64:R67"/>
    <mergeCell ref="S64:AA64"/>
    <mergeCell ref="B65:J65"/>
    <mergeCell ref="S65:AA65"/>
    <mergeCell ref="B66:J66"/>
    <mergeCell ref="S66:AA66"/>
    <mergeCell ref="B67:J67"/>
    <mergeCell ref="S67:AA67"/>
    <mergeCell ref="B68:J68"/>
    <mergeCell ref="L68:R71"/>
    <mergeCell ref="S68:AA68"/>
    <mergeCell ref="B69:J69"/>
    <mergeCell ref="S69:AA69"/>
    <mergeCell ref="B70:J70"/>
    <mergeCell ref="S70:AA70"/>
    <mergeCell ref="B71:J71"/>
    <mergeCell ref="S71:AA71"/>
    <mergeCell ref="B72:H72"/>
    <mergeCell ref="L72:R72"/>
    <mergeCell ref="S72:AA72"/>
    <mergeCell ref="B73:H73"/>
    <mergeCell ref="L73:R75"/>
    <mergeCell ref="S73:AA73"/>
    <mergeCell ref="B74:H74"/>
    <mergeCell ref="S74:AA74"/>
    <mergeCell ref="B75:H75"/>
    <mergeCell ref="S75:AA75"/>
  </mergeCells>
  <dataValidations count="1">
    <dataValidation allowBlank="true" operator="between" showDropDown="false" showErrorMessage="true" showInputMessage="false" sqref="AG72:AG73" type="list">
      <formula1>#ref!</formula1>
      <formula2>0</formula2>
    </dataValidation>
  </dataValidations>
  <printOptions headings="false" gridLines="false" gridLinesSet="true" horizontalCentered="false" verticalCentered="false"/>
  <pageMargins left="0.25" right="0.25" top="0.220138888888889" bottom="0.320138888888889" header="0.511805555555555" footer="0.511805555555555"/>
  <pageSetup paperSize="1" scale="24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83" man="true" max="16383" min="0"/>
  </rowBreak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49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A17" activeCellId="0" sqref="A17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1.86"/>
    <col collapsed="false" customWidth="true" hidden="false" outlineLevel="0" max="3" min="3" style="0" width="54.71"/>
    <col collapsed="false" customWidth="true" hidden="false" outlineLevel="0" max="4" min="4" style="67" width="20.3"/>
    <col collapsed="false" customWidth="true" hidden="false" outlineLevel="0" max="5" min="5" style="67" width="15.71"/>
    <col collapsed="false" customWidth="true" hidden="false" outlineLevel="0" max="6" min="6" style="67" width="18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8.85"/>
    <col collapsed="false" customWidth="true" hidden="false" outlineLevel="0" max="11" min="10" style="67" width="15"/>
    <col collapsed="false" customWidth="true" hidden="false" outlineLevel="0" max="13" min="13" style="0" width="34.13"/>
    <col collapsed="false" customWidth="true" hidden="true" outlineLevel="0" max="23" min="15" style="0" width="10.99"/>
  </cols>
  <sheetData>
    <row r="1" s="403" customFormat="true" ht="48.75" hidden="false" customHeight="true" outlineLevel="0" collapsed="false">
      <c r="A1" s="71"/>
      <c r="B1" s="71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71"/>
      <c r="B2" s="71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71"/>
      <c r="B3" s="71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71"/>
      <c r="B4" s="71"/>
      <c r="C4" s="317" t="s">
        <v>866</v>
      </c>
      <c r="D4" s="318" t="str">
        <f aca="false">DImp!D4</f>
        <v>Importados</v>
      </c>
      <c r="E4" s="318"/>
      <c r="F4" s="318"/>
      <c r="G4" s="319" t="n">
        <f aca="false">DImp!AG4</f>
        <v>0</v>
      </c>
      <c r="H4" s="319"/>
      <c r="I4" s="319"/>
      <c r="J4" s="319"/>
      <c r="K4" s="319"/>
      <c r="L4" s="320"/>
      <c r="M4" s="321"/>
    </row>
    <row r="5" customFormat="false" ht="64.5" hidden="false" customHeight="true" outlineLevel="0" collapsed="false">
      <c r="A5" s="323" t="s">
        <v>867</v>
      </c>
      <c r="B5" s="323" t="s">
        <v>868</v>
      </c>
      <c r="C5" s="323" t="s">
        <v>869</v>
      </c>
      <c r="D5" s="323" t="s">
        <v>870</v>
      </c>
      <c r="E5" s="323" t="s">
        <v>871</v>
      </c>
      <c r="F5" s="323" t="s">
        <v>872</v>
      </c>
      <c r="G5" s="323" t="s">
        <v>728</v>
      </c>
      <c r="H5" s="323" t="s">
        <v>873</v>
      </c>
      <c r="I5" s="323" t="s">
        <v>874</v>
      </c>
      <c r="J5" s="323" t="s">
        <v>875</v>
      </c>
      <c r="K5" s="324" t="s">
        <v>876</v>
      </c>
      <c r="L5" s="324" t="s">
        <v>877</v>
      </c>
      <c r="M5" s="323" t="s">
        <v>878</v>
      </c>
    </row>
    <row r="6" s="268" customFormat="true" ht="42.75" hidden="false" customHeight="true" outlineLevel="0" collapsed="false">
      <c r="A6" s="325" t="n">
        <v>1</v>
      </c>
      <c r="B6" s="326" t="s">
        <v>953</v>
      </c>
      <c r="C6" s="327" t="s">
        <v>879</v>
      </c>
      <c r="D6" s="328" t="n">
        <v>0.0138888888888889</v>
      </c>
      <c r="E6" s="329" t="n">
        <f aca="false">DImp!AD31-DImp!AA32</f>
        <v>0</v>
      </c>
      <c r="F6" s="330" t="n">
        <f aca="false">D6*E6</f>
        <v>0</v>
      </c>
      <c r="G6" s="331"/>
      <c r="H6" s="332" t="n">
        <v>0.541666666666667</v>
      </c>
      <c r="I6" s="332" t="str">
        <f aca="false">IF(E6=0,"",H$6+F6)</f>
        <v/>
      </c>
      <c r="J6" s="333"/>
      <c r="K6" s="737"/>
      <c r="L6" s="335" t="str">
        <f aca="false">IF(E6=0,"",K6/E6)</f>
        <v/>
      </c>
      <c r="M6" s="333"/>
    </row>
    <row r="7" s="268" customFormat="true" ht="42.75" hidden="false" customHeight="true" outlineLevel="0" collapsed="false">
      <c r="A7" s="325" t="n">
        <v>2</v>
      </c>
      <c r="B7" s="326"/>
      <c r="C7" s="327" t="s">
        <v>1066</v>
      </c>
      <c r="D7" s="328" t="n">
        <v>0.00694444444444444</v>
      </c>
      <c r="E7" s="329" t="n">
        <f aca="false">DImp!AB30-DImp!AB32</f>
        <v>0</v>
      </c>
      <c r="F7" s="330" t="n">
        <f aca="false">D7*E7</f>
        <v>0</v>
      </c>
      <c r="G7" s="331"/>
      <c r="H7" s="332"/>
      <c r="I7" s="332" t="str">
        <f aca="false">IF(E7=0,"",H$6+F7)</f>
        <v/>
      </c>
      <c r="J7" s="333"/>
      <c r="K7" s="737"/>
      <c r="L7" s="335" t="str">
        <f aca="false">IF(E7=0,"",K7/E7)</f>
        <v/>
      </c>
      <c r="M7" s="333"/>
    </row>
    <row r="8" s="268" customFormat="true" ht="42.75" hidden="false" customHeight="true" outlineLevel="0" collapsed="false">
      <c r="A8" s="325" t="n">
        <v>3</v>
      </c>
      <c r="B8" s="326"/>
      <c r="C8" s="327" t="s">
        <v>827</v>
      </c>
      <c r="D8" s="328" t="n">
        <v>0.00694444444444444</v>
      </c>
      <c r="E8" s="329" t="n">
        <f aca="false">DImp!V30-DImp!V32</f>
        <v>0</v>
      </c>
      <c r="F8" s="330" t="n">
        <f aca="false">D8*E8</f>
        <v>0</v>
      </c>
      <c r="G8" s="331"/>
      <c r="H8" s="332"/>
      <c r="I8" s="332" t="str">
        <f aca="false">IF(E8=0,"",H$6+F8)</f>
        <v/>
      </c>
      <c r="J8" s="333"/>
      <c r="K8" s="737"/>
      <c r="L8" s="335" t="str">
        <f aca="false">IF(E8=0,"",K8/E8)</f>
        <v/>
      </c>
      <c r="M8" s="333"/>
    </row>
    <row r="9" s="268" customFormat="true" ht="42.75" hidden="false" customHeight="true" outlineLevel="0" collapsed="false">
      <c r="A9" s="325" t="n">
        <v>4</v>
      </c>
      <c r="B9" s="326"/>
      <c r="C9" s="327" t="s">
        <v>880</v>
      </c>
      <c r="D9" s="328" t="n">
        <v>1.00694444444444</v>
      </c>
      <c r="E9" s="329" t="n">
        <f aca="false">DImp!Z31-DImp!Z55</f>
        <v>0</v>
      </c>
      <c r="F9" s="330" t="n">
        <f aca="false">D9*E9</f>
        <v>0</v>
      </c>
      <c r="G9" s="331"/>
      <c r="H9" s="332"/>
      <c r="I9" s="332" t="str">
        <f aca="false">IF(E9=0,"",H$6+F9)</f>
        <v/>
      </c>
      <c r="J9" s="333"/>
      <c r="K9" s="737"/>
      <c r="L9" s="335" t="str">
        <f aca="false">IF(E9=0,"",K9/E9)</f>
        <v/>
      </c>
      <c r="M9" s="333"/>
    </row>
    <row r="10" s="268" customFormat="true" ht="42.75" hidden="false" customHeight="true" outlineLevel="0" collapsed="false">
      <c r="A10" s="325" t="n">
        <v>5</v>
      </c>
      <c r="B10" s="326"/>
      <c r="C10" s="558" t="s">
        <v>884</v>
      </c>
      <c r="D10" s="328" t="n">
        <v>0.00694444444444444</v>
      </c>
      <c r="E10" s="329" t="n">
        <f aca="false">DImp!U30-DImp!U32</f>
        <v>0</v>
      </c>
      <c r="F10" s="330" t="n">
        <f aca="false">D10*E10</f>
        <v>0</v>
      </c>
      <c r="G10" s="331"/>
      <c r="H10" s="332"/>
      <c r="I10" s="332" t="str">
        <f aca="false">IF(E10=0,"",H$6+F10)</f>
        <v/>
      </c>
      <c r="J10" s="333"/>
      <c r="K10" s="737"/>
      <c r="L10" s="335" t="str">
        <f aca="false">IF(E10=0,"",K10/E10)</f>
        <v/>
      </c>
      <c r="M10" s="333"/>
    </row>
    <row r="11" s="268" customFormat="true" ht="42.75" hidden="false" customHeight="true" outlineLevel="0" collapsed="false">
      <c r="A11" s="325" t="n">
        <v>6</v>
      </c>
      <c r="B11" s="326"/>
      <c r="C11" s="558" t="s">
        <v>885</v>
      </c>
      <c r="D11" s="328" t="n">
        <v>0.00694444444444444</v>
      </c>
      <c r="E11" s="329" t="n">
        <f aca="false">DImp!AB31-DImp!AB55</f>
        <v>0</v>
      </c>
      <c r="F11" s="330" t="n">
        <f aca="false">D11*E11</f>
        <v>0</v>
      </c>
      <c r="G11" s="331"/>
      <c r="H11" s="332"/>
      <c r="I11" s="332" t="str">
        <f aca="false">IF(E11=0,"",H$6+F11)</f>
        <v/>
      </c>
      <c r="J11" s="333"/>
      <c r="K11" s="737"/>
      <c r="L11" s="335" t="str">
        <f aca="false">IF(E11=0,"",K11/E11)</f>
        <v/>
      </c>
      <c r="M11" s="333"/>
    </row>
    <row r="12" s="268" customFormat="true" ht="42.75" hidden="false" customHeight="true" outlineLevel="0" collapsed="false">
      <c r="A12" s="325" t="n">
        <v>7</v>
      </c>
      <c r="B12" s="326"/>
      <c r="C12" s="558" t="s">
        <v>886</v>
      </c>
      <c r="D12" s="328" t="n">
        <v>0.00694444444444444</v>
      </c>
      <c r="E12" s="329" t="n">
        <f aca="false">DImp!Z30-DImp!Z32</f>
        <v>0</v>
      </c>
      <c r="F12" s="330" t="n">
        <f aca="false">D12*E12</f>
        <v>0</v>
      </c>
      <c r="G12" s="331"/>
      <c r="H12" s="332"/>
      <c r="I12" s="332" t="str">
        <f aca="false">IF(E12=0,"",H$6+F12)</f>
        <v/>
      </c>
      <c r="J12" s="333"/>
      <c r="K12" s="737"/>
      <c r="L12" s="335" t="str">
        <f aca="false">IF(E12=0,"",K12/E12)</f>
        <v/>
      </c>
      <c r="M12" s="333"/>
    </row>
    <row r="13" s="268" customFormat="true" ht="42.75" hidden="false" customHeight="true" outlineLevel="0" collapsed="false">
      <c r="A13" s="325" t="n">
        <v>8</v>
      </c>
      <c r="B13" s="326"/>
      <c r="C13" s="558" t="s">
        <v>829</v>
      </c>
      <c r="D13" s="328" t="n">
        <v>0.00694444444444444</v>
      </c>
      <c r="E13" s="329" t="n">
        <f aca="false">DImp!AA31-DImp!AA55</f>
        <v>0</v>
      </c>
      <c r="F13" s="330" t="n">
        <f aca="false">D13*E13</f>
        <v>0</v>
      </c>
      <c r="G13" s="331"/>
      <c r="H13" s="332"/>
      <c r="I13" s="332" t="str">
        <f aca="false">IF(E13=0,"",H$6+F13)</f>
        <v/>
      </c>
      <c r="J13" s="333"/>
      <c r="K13" s="737"/>
      <c r="L13" s="335" t="str">
        <f aca="false">IF(E13=0,"",K13/E13)</f>
        <v/>
      </c>
      <c r="M13" s="333"/>
    </row>
    <row r="14" s="268" customFormat="true" ht="42.75" hidden="false" customHeight="true" outlineLevel="0" collapsed="false">
      <c r="A14" s="325" t="n">
        <v>9</v>
      </c>
      <c r="B14" s="326" t="s">
        <v>887</v>
      </c>
      <c r="C14" s="558" t="s">
        <v>888</v>
      </c>
      <c r="D14" s="342" t="n">
        <v>0.00208333333333333</v>
      </c>
      <c r="E14" s="329" t="n">
        <f aca="false">DImp!F31-DImp!F55</f>
        <v>0</v>
      </c>
      <c r="F14" s="330" t="n">
        <f aca="false">D14*E14</f>
        <v>0</v>
      </c>
      <c r="G14" s="331"/>
      <c r="H14" s="332"/>
      <c r="I14" s="332" t="str">
        <f aca="false">IF(E14=0,"",H$6+F14)</f>
        <v/>
      </c>
      <c r="J14" s="333"/>
      <c r="K14" s="737"/>
      <c r="L14" s="335" t="str">
        <f aca="false">IF(E14=0,"",K14/E14)</f>
        <v/>
      </c>
      <c r="M14" s="333"/>
    </row>
    <row r="15" s="268" customFormat="true" ht="42.75" hidden="false" customHeight="true" outlineLevel="0" collapsed="false">
      <c r="A15" s="325" t="n">
        <v>10</v>
      </c>
      <c r="B15" s="326"/>
      <c r="C15" s="340" t="s">
        <v>889</v>
      </c>
      <c r="D15" s="328" t="n">
        <v>0.0138888888888889</v>
      </c>
      <c r="E15" s="329" t="n">
        <f aca="false">DImp!I31-DImp!I55</f>
        <v>0</v>
      </c>
      <c r="F15" s="330" t="n">
        <f aca="false">D15*E15</f>
        <v>0</v>
      </c>
      <c r="G15" s="331"/>
      <c r="H15" s="332"/>
      <c r="I15" s="332"/>
      <c r="J15" s="333"/>
      <c r="K15" s="737"/>
      <c r="L15" s="335"/>
      <c r="M15" s="333"/>
    </row>
    <row r="16" s="268" customFormat="true" ht="42.75" hidden="false" customHeight="true" outlineLevel="0" collapsed="false">
      <c r="A16" s="325" t="n">
        <v>11</v>
      </c>
      <c r="B16" s="326"/>
      <c r="C16" s="340" t="s">
        <v>890</v>
      </c>
      <c r="D16" s="328" t="n">
        <v>0.0138888888888889</v>
      </c>
      <c r="E16" s="329" t="n">
        <f aca="false">DImp!J31-DImp!J55</f>
        <v>0</v>
      </c>
      <c r="F16" s="330" t="n">
        <f aca="false">D16*E16</f>
        <v>0</v>
      </c>
      <c r="G16" s="331"/>
      <c r="H16" s="332"/>
      <c r="I16" s="332"/>
      <c r="J16" s="333"/>
      <c r="K16" s="737"/>
      <c r="L16" s="335"/>
      <c r="M16" s="333"/>
    </row>
    <row r="17" s="268" customFormat="true" ht="42.75" hidden="false" customHeight="true" outlineLevel="0" collapsed="false">
      <c r="A17" s="325" t="n">
        <v>12</v>
      </c>
      <c r="B17" s="326"/>
      <c r="C17" s="558" t="s">
        <v>892</v>
      </c>
      <c r="D17" s="328" t="n">
        <v>0.0138888888888889</v>
      </c>
      <c r="E17" s="329" t="n">
        <f aca="false">DImp!L31-DImp!L55</f>
        <v>0</v>
      </c>
      <c r="F17" s="330" t="n">
        <f aca="false">D17*E17</f>
        <v>0</v>
      </c>
      <c r="G17" s="331"/>
      <c r="H17" s="332"/>
      <c r="I17" s="332" t="str">
        <f aca="false">IF(E17=0,"",H$6+F17)</f>
        <v/>
      </c>
      <c r="J17" s="333"/>
      <c r="K17" s="737"/>
      <c r="L17" s="335" t="str">
        <f aca="false">IF(E17=0,"",K17/E17)</f>
        <v/>
      </c>
      <c r="M17" s="333"/>
    </row>
    <row r="18" s="268" customFormat="true" ht="42.75" hidden="false" customHeight="true" outlineLevel="0" collapsed="false">
      <c r="A18" s="325" t="n">
        <v>13</v>
      </c>
      <c r="B18" s="326"/>
      <c r="C18" s="340" t="s">
        <v>893</v>
      </c>
      <c r="D18" s="328" t="n">
        <v>0.0138888888888889</v>
      </c>
      <c r="E18" s="329" t="n">
        <f aca="false">DImp!K31-DImp!K55</f>
        <v>0</v>
      </c>
      <c r="F18" s="330" t="n">
        <f aca="false">D18*E18</f>
        <v>0</v>
      </c>
      <c r="G18" s="331"/>
      <c r="H18" s="332"/>
      <c r="I18" s="332"/>
      <c r="J18" s="333"/>
      <c r="K18" s="737"/>
      <c r="L18" s="335"/>
      <c r="M18" s="333"/>
    </row>
    <row r="19" s="268" customFormat="true" ht="42.75" hidden="false" customHeight="true" outlineLevel="0" collapsed="false">
      <c r="A19" s="325" t="n">
        <v>14</v>
      </c>
      <c r="B19" s="326" t="s">
        <v>894</v>
      </c>
      <c r="C19" s="558" t="s">
        <v>895</v>
      </c>
      <c r="D19" s="342" t="n">
        <v>0.00347222222222222</v>
      </c>
      <c r="E19" s="329" t="n">
        <f aca="false">DImp!H31-DImp!H55</f>
        <v>0</v>
      </c>
      <c r="F19" s="330" t="n">
        <f aca="false">D19*E19</f>
        <v>0</v>
      </c>
      <c r="G19" s="331"/>
      <c r="H19" s="332"/>
      <c r="I19" s="332" t="str">
        <f aca="false">IF(E19=0,"",H$6+F19)</f>
        <v/>
      </c>
      <c r="J19" s="343"/>
      <c r="K19" s="737"/>
      <c r="L19" s="335" t="str">
        <f aca="false">IF(E19=0,"",K19/E19)</f>
        <v/>
      </c>
      <c r="M19" s="343"/>
    </row>
    <row r="20" s="268" customFormat="true" ht="51" hidden="false" customHeight="true" outlineLevel="0" collapsed="false">
      <c r="A20" s="325" t="n">
        <v>15</v>
      </c>
      <c r="B20" s="326" t="s">
        <v>896</v>
      </c>
      <c r="C20" s="558" t="s">
        <v>897</v>
      </c>
      <c r="D20" s="328" t="n">
        <v>0.00694444444444444</v>
      </c>
      <c r="E20" s="329" t="n">
        <f aca="false">DImp!H30-DImp!H32</f>
        <v>0</v>
      </c>
      <c r="F20" s="330" t="n">
        <f aca="false">D20*E20</f>
        <v>0</v>
      </c>
      <c r="G20" s="331"/>
      <c r="H20" s="332"/>
      <c r="I20" s="332" t="str">
        <f aca="false">IF(E20=0,"",H$6+F20)</f>
        <v/>
      </c>
      <c r="J20" s="343"/>
      <c r="K20" s="737"/>
      <c r="L20" s="335" t="str">
        <f aca="false">IF(E20=0,"",K20/E20)</f>
        <v/>
      </c>
      <c r="M20" s="343"/>
    </row>
    <row r="21" s="268" customFormat="true" ht="42.75" hidden="false" customHeight="true" outlineLevel="0" collapsed="false">
      <c r="A21" s="325" t="n">
        <v>16</v>
      </c>
      <c r="B21" s="326" t="s">
        <v>759</v>
      </c>
      <c r="C21" s="558" t="s">
        <v>899</v>
      </c>
      <c r="D21" s="342" t="n">
        <v>0.00138888888888889</v>
      </c>
      <c r="E21" s="329" t="n">
        <f aca="false">DImp!F31-DImp!F55</f>
        <v>0</v>
      </c>
      <c r="F21" s="330" t="n">
        <f aca="false">D21*E21</f>
        <v>0</v>
      </c>
      <c r="G21" s="331"/>
      <c r="H21" s="332"/>
      <c r="I21" s="332" t="str">
        <f aca="false">IF(E21=0,"",H$6+F21)</f>
        <v/>
      </c>
      <c r="J21" s="333"/>
      <c r="K21" s="737"/>
      <c r="L21" s="335" t="str">
        <f aca="false">IF(E21=0,"",K21/E21)</f>
        <v/>
      </c>
      <c r="M21" s="333"/>
    </row>
    <row r="22" s="268" customFormat="true" ht="42.75" hidden="false" customHeight="true" outlineLevel="0" collapsed="false">
      <c r="A22" s="325" t="n">
        <v>17</v>
      </c>
      <c r="B22" s="326"/>
      <c r="C22" s="558" t="s">
        <v>1067</v>
      </c>
      <c r="D22" s="342" t="n">
        <v>0.00138888888888889</v>
      </c>
      <c r="E22" s="329" t="n">
        <f aca="false">DImp!N30-DImp!N32</f>
        <v>0</v>
      </c>
      <c r="F22" s="330" t="n">
        <f aca="false">D22*E22</f>
        <v>0</v>
      </c>
      <c r="G22" s="331"/>
      <c r="H22" s="332"/>
      <c r="I22" s="332" t="str">
        <f aca="false">IF(E22=0,"",H$6+F22)</f>
        <v/>
      </c>
      <c r="J22" s="333"/>
      <c r="K22" s="737"/>
      <c r="L22" s="335" t="str">
        <f aca="false">IF(E22=0,"",K22/E22)</f>
        <v/>
      </c>
      <c r="M22" s="333"/>
    </row>
    <row r="23" s="268" customFormat="true" ht="42.75" hidden="false" customHeight="true" outlineLevel="0" collapsed="false">
      <c r="A23" s="325" t="n">
        <v>18</v>
      </c>
      <c r="B23" s="326"/>
      <c r="C23" s="327" t="s">
        <v>1068</v>
      </c>
      <c r="D23" s="342" t="n">
        <v>0.0416666666666667</v>
      </c>
      <c r="E23" s="329" t="n">
        <f aca="false">IF(Cha!G46="",0,IF(Cha!G46=1,0,1))</f>
        <v>0</v>
      </c>
      <c r="F23" s="330" t="n">
        <f aca="false">D23*E23</f>
        <v>0</v>
      </c>
      <c r="G23" s="331"/>
      <c r="H23" s="332"/>
      <c r="I23" s="332" t="str">
        <f aca="false">IF(E23=0,"",H$6+F23)</f>
        <v/>
      </c>
      <c r="J23" s="333"/>
      <c r="K23" s="737"/>
      <c r="L23" s="335" t="str">
        <f aca="false">IF(E23=0,"",K23/E23)</f>
        <v/>
      </c>
      <c r="M23" s="333"/>
    </row>
    <row r="24" s="268" customFormat="true" ht="42.75" hidden="false" customHeight="true" outlineLevel="0" collapsed="false">
      <c r="A24" s="325" t="n">
        <v>19</v>
      </c>
      <c r="B24" s="326"/>
      <c r="C24" s="341" t="s">
        <v>900</v>
      </c>
      <c r="D24" s="342" t="n">
        <v>0.00138888888888889</v>
      </c>
      <c r="E24" s="329" t="n">
        <f aca="false">DImp!E31-DImp!E55</f>
        <v>0</v>
      </c>
      <c r="F24" s="330" t="n">
        <f aca="false">D24*E24</f>
        <v>0</v>
      </c>
      <c r="G24" s="331"/>
      <c r="H24" s="332"/>
      <c r="I24" s="332"/>
      <c r="J24" s="333"/>
      <c r="K24" s="737"/>
      <c r="L24" s="335"/>
      <c r="M24" s="333"/>
    </row>
    <row r="25" customFormat="false" ht="18.75" hidden="false" customHeight="true" outlineLevel="0" collapsed="false">
      <c r="E25" s="1117" t="n">
        <f aca="false">SUM(E6:E23)</f>
        <v>0</v>
      </c>
      <c r="H25" s="347" t="s">
        <v>1069</v>
      </c>
      <c r="I25" s="347"/>
      <c r="L25" s="1119" t="str">
        <f aca="false">IF(E25=0,"",AVERAGE(L6:L23))</f>
        <v/>
      </c>
    </row>
    <row r="26" customFormat="false" ht="15" hidden="false" customHeight="false" outlineLevel="0" collapsed="false">
      <c r="H26" s="347"/>
      <c r="I26" s="347"/>
      <c r="L26" s="1119"/>
    </row>
    <row r="27" customFormat="false" ht="15" hidden="false" customHeight="false" outlineLevel="0" collapsed="false">
      <c r="H27" s="347"/>
      <c r="I27" s="347"/>
      <c r="L27" s="1119"/>
    </row>
    <row r="28" customFormat="false" ht="39.75" hidden="false" customHeight="true" outlineLevel="0" collapsed="false">
      <c r="B28" s="348" t="s">
        <v>901</v>
      </c>
      <c r="C28" s="348"/>
      <c r="D28" s="323" t="s">
        <v>902</v>
      </c>
      <c r="E28" s="323"/>
      <c r="F28" s="323" t="s">
        <v>903</v>
      </c>
      <c r="G28" s="348" t="s">
        <v>904</v>
      </c>
      <c r="H28" s="348"/>
      <c r="I28" s="348" t="s">
        <v>905</v>
      </c>
      <c r="J28" s="348"/>
      <c r="K28" s="349"/>
    </row>
    <row r="29" customFormat="false" ht="39.75" hidden="false" customHeight="true" outlineLevel="0" collapsed="false">
      <c r="B29" s="559" t="s">
        <v>906</v>
      </c>
      <c r="C29" s="559"/>
      <c r="D29" s="1002"/>
      <c r="E29" s="1002"/>
      <c r="F29" s="559"/>
      <c r="G29" s="352"/>
      <c r="H29" s="353"/>
      <c r="I29" s="560"/>
      <c r="J29" s="561"/>
      <c r="K29" s="349"/>
    </row>
    <row r="30" customFormat="false" ht="39.75" hidden="false" customHeight="true" outlineLevel="0" collapsed="false">
      <c r="B30" s="559" t="s">
        <v>907</v>
      </c>
      <c r="C30" s="559"/>
      <c r="D30" s="559"/>
      <c r="E30" s="559"/>
      <c r="F30" s="559"/>
      <c r="G30" s="352"/>
      <c r="H30" s="353"/>
      <c r="I30" s="563"/>
      <c r="J30" s="563"/>
    </row>
    <row r="31" customFormat="false" ht="26.25" hidden="true" customHeight="true" outlineLevel="0" collapsed="false"/>
    <row r="32" customFormat="false" ht="15" hidden="true" customHeight="false" outlineLevel="0" collapsed="false"/>
    <row r="33" customFormat="false" ht="15" hidden="true" customHeight="false" outlineLevel="0" collapsed="false"/>
    <row r="34" customFormat="false" ht="15" hidden="true" customHeight="false" outlineLevel="0" collapsed="false"/>
    <row r="35" customFormat="false" ht="15" hidden="true" customHeight="false" outlineLevel="0" collapsed="false"/>
    <row r="36" customFormat="false" ht="15" hidden="true" customHeight="false" outlineLevel="0" collapsed="false"/>
    <row r="37" customFormat="false" ht="15" hidden="true" customHeight="false" outlineLevel="0" collapsed="false"/>
    <row r="38" customFormat="false" ht="15" hidden="true" customHeight="false" outlineLevel="0" collapsed="false"/>
    <row r="39" customFormat="false" ht="15" hidden="true" customHeight="false" outlineLevel="0" collapsed="false"/>
    <row r="40" customFormat="false" ht="15" hidden="true" customHeight="false" outlineLevel="0" collapsed="false"/>
    <row r="41" customFormat="false" ht="15" hidden="true" customHeight="false" outlineLevel="0" collapsed="false"/>
    <row r="42" customFormat="false" ht="15" hidden="true" customHeight="false" outlineLevel="0" collapsed="false"/>
    <row r="43" customFormat="false" ht="15" hidden="true" customHeight="false" outlineLevel="0" collapsed="false"/>
    <row r="44" customFormat="false" ht="15" hidden="true" customHeight="false" outlineLevel="0" collapsed="false"/>
    <row r="45" customFormat="false" ht="15" hidden="true" customHeight="false" outlineLevel="0" collapsed="false"/>
    <row r="46" customFormat="false" ht="15" hidden="true" customHeight="false" outlineLevel="0" collapsed="false"/>
    <row r="47" customFormat="false" ht="15" hidden="true" customHeight="false" outlineLevel="0" collapsed="false"/>
    <row r="48" customFormat="false" ht="15" hidden="true" customHeight="false" outlineLevel="0" collapsed="false"/>
    <row r="49" customFormat="false" ht="15" hidden="true" customHeight="false" outlineLevel="0" collapsed="false">
      <c r="W49" s="0" t="n">
        <v>1</v>
      </c>
    </row>
  </sheetData>
  <mergeCells count="24">
    <mergeCell ref="A1:B4"/>
    <mergeCell ref="C1:J3"/>
    <mergeCell ref="K1:M1"/>
    <mergeCell ref="K2:M2"/>
    <mergeCell ref="K3:M3"/>
    <mergeCell ref="D4:F4"/>
    <mergeCell ref="G4:K4"/>
    <mergeCell ref="B6:B13"/>
    <mergeCell ref="G6:G13"/>
    <mergeCell ref="H6:H23"/>
    <mergeCell ref="B14:B18"/>
    <mergeCell ref="G14:G17"/>
    <mergeCell ref="B21:B24"/>
    <mergeCell ref="G21:G23"/>
    <mergeCell ref="L25:L27"/>
    <mergeCell ref="B28:C28"/>
    <mergeCell ref="D28:E28"/>
    <mergeCell ref="G28:H28"/>
    <mergeCell ref="I28:J28"/>
    <mergeCell ref="B29:C29"/>
    <mergeCell ref="D29:E29"/>
    <mergeCell ref="B30:C30"/>
    <mergeCell ref="D30:E30"/>
    <mergeCell ref="I30:J30"/>
  </mergeCells>
  <printOptions headings="false" gridLines="false" gridLinesSet="true" horizontalCentered="false" verticalCentered="false"/>
  <pageMargins left="0.35" right="0.259722222222222" top="0.509722222222222" bottom="0.6" header="0.25" footer="0.329861111111111"/>
  <pageSetup paperSize="1" scale="45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B1:K35"/>
  <sheetViews>
    <sheetView showFormulas="false" showGridLines="false" showRowColHeaders="true" showZeros="true" rightToLeft="false" tabSelected="false" showOutlineSymbols="true" defaultGridColor="true" view="pageBreakPreview" topLeftCell="A2" colorId="64" zoomScale="32" zoomScaleNormal="32" zoomScalePageLayoutView="32" workbookViewId="0">
      <selection pane="topLeft" activeCell="D5" activeCellId="0" sqref="D5"/>
    </sheetView>
  </sheetViews>
  <sheetFormatPr defaultColWidth="12.7421875" defaultRowHeight="15" zeroHeight="false" outlineLevelRow="0" outlineLevelCol="0"/>
  <cols>
    <col collapsed="false" customWidth="true" hidden="false" outlineLevel="0" max="1" min="1" style="0" width="2.85"/>
    <col collapsed="false" customWidth="true" hidden="false" outlineLevel="0" max="3" min="2" style="0" width="20.3"/>
    <col collapsed="false" customWidth="true" hidden="false" outlineLevel="0" max="4" min="4" style="0" width="68.42"/>
    <col collapsed="false" customWidth="true" hidden="false" outlineLevel="0" max="5" min="5" style="67" width="40.28"/>
    <col collapsed="false" customWidth="true" hidden="false" outlineLevel="0" max="6" min="6" style="67" width="13.7"/>
    <col collapsed="false" customWidth="true" hidden="false" outlineLevel="0" max="7" min="7" style="68" width="13.7"/>
    <col collapsed="false" customWidth="true" hidden="false" outlineLevel="0" max="8" min="8" style="67" width="10.29"/>
    <col collapsed="false" customWidth="true" hidden="false" outlineLevel="0" max="9" min="9" style="67" width="24.87"/>
    <col collapsed="false" customWidth="true" hidden="false" outlineLevel="0" max="10" min="10" style="67" width="15.57"/>
    <col collapsed="false" customWidth="true" hidden="true" outlineLevel="0" max="11" min="11" style="0" width="11.99"/>
  </cols>
  <sheetData>
    <row r="1" customFormat="false" ht="20.25" hidden="false" customHeight="true" outlineLevel="0" collapsed="false">
      <c r="B1" s="1231" t="s">
        <v>1070</v>
      </c>
      <c r="C1" s="1231"/>
      <c r="D1" s="1231"/>
      <c r="E1" s="1231"/>
      <c r="F1" s="1231"/>
      <c r="G1" s="1231"/>
      <c r="H1" s="1231"/>
      <c r="I1" s="1231"/>
      <c r="J1" s="1231"/>
    </row>
    <row r="2" customFormat="false" ht="31.5" hidden="false" customHeight="true" outlineLevel="0" collapsed="false">
      <c r="B2" s="67"/>
      <c r="C2" s="67"/>
      <c r="F2" s="1232"/>
      <c r="I2" s="1232"/>
    </row>
    <row r="3" customFormat="false" ht="19.5" hidden="false" customHeight="true" outlineLevel="0" collapsed="false">
      <c r="B3" s="74" t="s">
        <v>85</v>
      </c>
      <c r="C3" s="74"/>
      <c r="D3" s="75" t="s">
        <v>6</v>
      </c>
      <c r="E3" s="76"/>
      <c r="F3" s="76"/>
      <c r="H3" s="76"/>
      <c r="I3" s="76"/>
      <c r="J3" s="77" t="n">
        <f aca="false">Bot!J4</f>
        <v>0</v>
      </c>
    </row>
    <row r="4" customFormat="false" ht="19.5" hidden="false" customHeight="true" outlineLevel="0" collapsed="false">
      <c r="B4" s="74" t="s">
        <v>713</v>
      </c>
      <c r="C4" s="74"/>
      <c r="D4" s="1149" t="s">
        <v>1053</v>
      </c>
      <c r="E4" s="74" t="s">
        <v>715</v>
      </c>
      <c r="F4" s="79" t="s">
        <v>908</v>
      </c>
      <c r="G4" s="79"/>
      <c r="H4" s="79"/>
      <c r="I4" s="79"/>
      <c r="J4" s="79"/>
    </row>
    <row r="5" customFormat="false" ht="19.5" hidden="false" customHeight="true" outlineLevel="0" collapsed="false">
      <c r="B5" s="74" t="s">
        <v>717</v>
      </c>
      <c r="C5" s="74"/>
      <c r="D5" s="1150" t="s">
        <v>1071</v>
      </c>
      <c r="E5" s="74" t="s">
        <v>719</v>
      </c>
      <c r="F5" s="79" t="s">
        <v>720</v>
      </c>
      <c r="G5" s="79"/>
      <c r="H5" s="79"/>
      <c r="I5" s="79"/>
      <c r="J5" s="79"/>
    </row>
    <row r="6" customFormat="false" ht="19.5" hidden="false" customHeight="true" outlineLevel="0" collapsed="false">
      <c r="B6" s="74" t="s">
        <v>721</v>
      </c>
      <c r="C6" s="74"/>
      <c r="D6" s="82" t="s">
        <v>1072</v>
      </c>
      <c r="E6" s="74" t="s">
        <v>723</v>
      </c>
      <c r="F6" s="79"/>
      <c r="G6" s="79"/>
      <c r="H6" s="79"/>
      <c r="I6" s="79"/>
      <c r="J6" s="79"/>
    </row>
    <row r="7" customFormat="false" ht="19.5" hidden="false" customHeight="true" outlineLevel="0" collapsed="false">
      <c r="B7" s="74" t="s">
        <v>725</v>
      </c>
      <c r="C7" s="74"/>
      <c r="D7" s="82" t="n">
        <v>2344</v>
      </c>
      <c r="E7" s="74" t="s">
        <v>726</v>
      </c>
      <c r="F7" s="79" t="s">
        <v>720</v>
      </c>
      <c r="G7" s="79"/>
      <c r="H7" s="79"/>
      <c r="I7" s="79"/>
      <c r="J7" s="79"/>
    </row>
    <row r="8" customFormat="false" ht="15" hidden="false" customHeight="true" outlineLevel="0" collapsed="false">
      <c r="D8" s="874"/>
      <c r="G8" s="875"/>
      <c r="H8" s="876"/>
      <c r="I8" s="876"/>
    </row>
    <row r="9" customFormat="false" ht="15" hidden="false" customHeight="true" outlineLevel="0" collapsed="false">
      <c r="B9" s="67"/>
      <c r="C9" s="67"/>
      <c r="D9" s="69"/>
      <c r="E9" s="69"/>
    </row>
    <row r="10" s="99" customFormat="true" ht="27.75" hidden="false" customHeight="true" outlineLevel="0" collapsed="false">
      <c r="B10" s="1233" t="s">
        <v>728</v>
      </c>
      <c r="C10" s="1234"/>
      <c r="D10" s="1235" t="s">
        <v>730</v>
      </c>
      <c r="E10" s="1236" t="s">
        <v>731</v>
      </c>
      <c r="F10" s="1237" t="s">
        <v>732</v>
      </c>
      <c r="G10" s="1238" t="s">
        <v>733</v>
      </c>
      <c r="H10" s="1239" t="s">
        <v>734</v>
      </c>
      <c r="I10" s="1240" t="s">
        <v>735</v>
      </c>
      <c r="J10" s="1241" t="s">
        <v>736</v>
      </c>
    </row>
    <row r="11" s="99" customFormat="true" ht="27.75" hidden="false" customHeight="true" outlineLevel="0" collapsed="false">
      <c r="B11" s="1242" t="s">
        <v>739</v>
      </c>
      <c r="C11" s="1234" t="s">
        <v>729</v>
      </c>
      <c r="D11" s="1243" t="s">
        <v>1055</v>
      </c>
      <c r="E11" s="1236"/>
      <c r="F11" s="1244" t="n">
        <f aca="false">DBeb!B31</f>
        <v>0</v>
      </c>
      <c r="G11" s="1245" t="s">
        <v>37</v>
      </c>
      <c r="H11" s="1239"/>
      <c r="I11" s="1240"/>
      <c r="J11" s="1241"/>
    </row>
    <row r="12" s="99" customFormat="true" ht="27.75" hidden="false" customHeight="true" outlineLevel="0" collapsed="false">
      <c r="B12" s="1242" t="s">
        <v>739</v>
      </c>
      <c r="C12" s="1234"/>
      <c r="D12" s="1243" t="s">
        <v>1056</v>
      </c>
      <c r="E12" s="1236"/>
      <c r="F12" s="1246" t="n">
        <f aca="false">DBeb!C31</f>
        <v>0</v>
      </c>
      <c r="G12" s="1247" t="e">
        <f aca="false">F12/F11</f>
        <v>#DIV/0!</v>
      </c>
      <c r="H12" s="1239"/>
      <c r="I12" s="1239"/>
      <c r="J12" s="1241"/>
    </row>
    <row r="13" s="99" customFormat="true" ht="27.75" hidden="false" customHeight="true" outlineLevel="0" collapsed="false">
      <c r="B13" s="1242" t="s">
        <v>739</v>
      </c>
      <c r="C13" s="1234"/>
      <c r="D13" s="1243" t="s">
        <v>742</v>
      </c>
      <c r="E13" s="1236"/>
      <c r="F13" s="1248"/>
      <c r="G13" s="1245" t="s">
        <v>37</v>
      </c>
      <c r="H13" s="1239"/>
      <c r="I13" s="1240"/>
      <c r="J13" s="1241"/>
    </row>
    <row r="14" s="99" customFormat="true" ht="27.75" hidden="false" customHeight="true" outlineLevel="0" collapsed="false">
      <c r="B14" s="1249" t="s">
        <v>739</v>
      </c>
      <c r="C14" s="1234"/>
      <c r="D14" s="1250" t="s">
        <v>743</v>
      </c>
      <c r="E14" s="1236"/>
      <c r="F14" s="1246"/>
      <c r="G14" s="1251" t="s">
        <v>37</v>
      </c>
      <c r="H14" s="1239"/>
      <c r="I14" s="1240"/>
      <c r="J14" s="1241"/>
    </row>
    <row r="15" s="99" customFormat="true" ht="78" hidden="false" customHeight="true" outlineLevel="0" collapsed="false">
      <c r="B15" s="1252" t="s">
        <v>750</v>
      </c>
      <c r="C15" s="1253" t="s">
        <v>114</v>
      </c>
      <c r="D15" s="1254" t="s">
        <v>751</v>
      </c>
      <c r="E15" s="1253" t="s">
        <v>752</v>
      </c>
      <c r="F15" s="1253" t="s">
        <v>747</v>
      </c>
      <c r="G15" s="1255" t="str">
        <f aca="false">IF(F15="NA","",IF(F15="SI",1,0))</f>
        <v/>
      </c>
      <c r="H15" s="1256" t="n">
        <v>100</v>
      </c>
      <c r="I15" s="1257" t="str">
        <f aca="false">IF(G15="","",IF(G15=0,0,IF(G15&gt;0,(H15*G15))))</f>
        <v/>
      </c>
      <c r="J15" s="1258" t="str">
        <f aca="false">IF(SUM(K15)=0,"-",(SUM(I15)/SUM(K15)))</f>
        <v>-</v>
      </c>
      <c r="K15" s="150" t="str">
        <f aca="false">IF(F15="NA","No aplica",H15)</f>
        <v>No aplica</v>
      </c>
    </row>
    <row r="16" s="99" customFormat="true" ht="78" hidden="false" customHeight="true" outlineLevel="0" collapsed="false">
      <c r="B16" s="1259" t="s">
        <v>759</v>
      </c>
      <c r="C16" s="1260" t="s">
        <v>779</v>
      </c>
      <c r="D16" s="1027" t="s">
        <v>1057</v>
      </c>
      <c r="E16" s="1026" t="s">
        <v>746</v>
      </c>
      <c r="F16" s="1026" t="s">
        <v>747</v>
      </c>
      <c r="G16" s="1028" t="str">
        <f aca="false">IF(F16="NA","",IF(F16="SI",1,0))</f>
        <v/>
      </c>
      <c r="H16" s="1029" t="n">
        <v>3</v>
      </c>
      <c r="I16" s="1030" t="str">
        <f aca="false">IF(G16="","",IF(G16=0,0,IF(G16&gt;0,(H16*G16))))</f>
        <v/>
      </c>
      <c r="J16" s="1261" t="str">
        <f aca="false">IF(COUNT(G16:G20)&gt;0,AVERAGE(G16:G20),"-")</f>
        <v>-</v>
      </c>
      <c r="K16" s="150" t="str">
        <f aca="false">IF(F16="NA","No aplica",H16)</f>
        <v>No aplica</v>
      </c>
    </row>
    <row r="17" s="99" customFormat="true" ht="78" hidden="false" customHeight="true" outlineLevel="0" collapsed="false">
      <c r="B17" s="1259"/>
      <c r="C17" s="1262" t="s">
        <v>114</v>
      </c>
      <c r="D17" s="892" t="s">
        <v>1013</v>
      </c>
      <c r="E17" s="891" t="s">
        <v>1014</v>
      </c>
      <c r="F17" s="891" t="s">
        <v>747</v>
      </c>
      <c r="G17" s="896" t="str">
        <f aca="false">IF(F17="NA","",1-(F17/F13))</f>
        <v/>
      </c>
      <c r="H17" s="894" t="n">
        <v>5</v>
      </c>
      <c r="I17" s="895" t="str">
        <f aca="false">IF(G17="","",IF(G17=0,0,IF(G17&gt;0,(H17*G17))))</f>
        <v/>
      </c>
      <c r="J17" s="1261"/>
      <c r="K17" s="150" t="str">
        <f aca="false">IF(F17="NA","No aplica",H17)</f>
        <v>No aplica</v>
      </c>
    </row>
    <row r="18" s="99" customFormat="true" ht="78" hidden="false" customHeight="true" outlineLevel="0" collapsed="false">
      <c r="B18" s="1259"/>
      <c r="C18" s="1262"/>
      <c r="D18" s="892" t="s">
        <v>1017</v>
      </c>
      <c r="E18" s="891" t="s">
        <v>746</v>
      </c>
      <c r="F18" s="891" t="s">
        <v>747</v>
      </c>
      <c r="G18" s="896" t="str">
        <f aca="false">IF(F18="NA","",IF(F18="Si",1,0))</f>
        <v/>
      </c>
      <c r="H18" s="894" t="n">
        <v>3</v>
      </c>
      <c r="I18" s="895" t="str">
        <f aca="false">IF(G18="","",IF(G18=0,0,IF(G18&gt;0,(H18*G18))))</f>
        <v/>
      </c>
      <c r="J18" s="1261"/>
      <c r="K18" s="150" t="str">
        <f aca="false">IF(F18="NA","No aplica",H18)</f>
        <v>No aplica</v>
      </c>
    </row>
    <row r="19" s="99" customFormat="true" ht="78" hidden="false" customHeight="true" outlineLevel="0" collapsed="false">
      <c r="B19" s="1259"/>
      <c r="C19" s="1262"/>
      <c r="D19" s="892" t="s">
        <v>1018</v>
      </c>
      <c r="E19" s="891" t="s">
        <v>746</v>
      </c>
      <c r="F19" s="891" t="s">
        <v>747</v>
      </c>
      <c r="G19" s="896" t="str">
        <f aca="false">IF(F19="NA","",IF(F19="Si",1,0))</f>
        <v/>
      </c>
      <c r="H19" s="894" t="n">
        <v>3</v>
      </c>
      <c r="I19" s="895" t="str">
        <f aca="false">IF(G19="","",IF(G19=0,0,IF(G19&gt;0,(H19*G19))))</f>
        <v/>
      </c>
      <c r="J19" s="1261"/>
      <c r="K19" s="150" t="str">
        <f aca="false">IF(F19="NA","No aplica",H19)</f>
        <v>No aplica</v>
      </c>
    </row>
    <row r="20" s="99" customFormat="true" ht="78" hidden="false" customHeight="true" outlineLevel="0" collapsed="false">
      <c r="B20" s="1259"/>
      <c r="C20" s="1262"/>
      <c r="D20" s="1263" t="s">
        <v>1073</v>
      </c>
      <c r="E20" s="1264" t="s">
        <v>746</v>
      </c>
      <c r="F20" s="1264" t="s">
        <v>747</v>
      </c>
      <c r="G20" s="1265" t="str">
        <f aca="false">IF(F20="NA","",IF(F20="Si",1,0))</f>
        <v/>
      </c>
      <c r="H20" s="1266" t="n">
        <v>4</v>
      </c>
      <c r="I20" s="1267" t="str">
        <f aca="false">IF(G20="","",IF(G20=0,0,IF(G20&gt;0,(H20*G20))))</f>
        <v/>
      </c>
      <c r="J20" s="1261"/>
      <c r="K20" s="150" t="str">
        <f aca="false">IF(F20="NA","No aplica",H20)</f>
        <v>No aplica</v>
      </c>
    </row>
    <row r="21" s="99" customFormat="true" ht="78" hidden="false" customHeight="true" outlineLevel="0" collapsed="false">
      <c r="B21" s="1268" t="s">
        <v>793</v>
      </c>
      <c r="C21" s="1046" t="s">
        <v>779</v>
      </c>
      <c r="D21" s="1047" t="s">
        <v>780</v>
      </c>
      <c r="E21" s="1048" t="s">
        <v>746</v>
      </c>
      <c r="F21" s="1048" t="s">
        <v>747</v>
      </c>
      <c r="G21" s="1269" t="str">
        <f aca="false">IF(F21="NA","",IF(F21="SI",1,0))</f>
        <v/>
      </c>
      <c r="H21" s="1270" t="n">
        <v>50</v>
      </c>
      <c r="I21" s="1051" t="str">
        <f aca="false">IF(G21="","",IF(G21=0,0,IF(G21&gt;0,(H21*G21))))</f>
        <v/>
      </c>
      <c r="J21" s="1052" t="str">
        <f aca="false">IF(SUM(K21:K22)=0,"-",(SUM(I21:I22)/SUM(K21:K22)))</f>
        <v>-</v>
      </c>
      <c r="K21" s="150" t="str">
        <f aca="false">IF(F21="NA","No aplica",H21)</f>
        <v>No aplica</v>
      </c>
    </row>
    <row r="22" s="99" customFormat="true" ht="78" hidden="false" customHeight="true" outlineLevel="0" collapsed="false">
      <c r="B22" s="1268"/>
      <c r="C22" s="1046"/>
      <c r="D22" s="1053" t="s">
        <v>781</v>
      </c>
      <c r="E22" s="1054" t="s">
        <v>746</v>
      </c>
      <c r="F22" s="1054" t="s">
        <v>747</v>
      </c>
      <c r="G22" s="1265" t="str">
        <f aca="false">IF(F22="NA","",IF(F22="SI",1,0))</f>
        <v/>
      </c>
      <c r="H22" s="1271" t="n">
        <v>50</v>
      </c>
      <c r="I22" s="1056" t="str">
        <f aca="false">IF(G22="","",IF(G22=0,0,IF(G22&gt;0,(H22*G22))))</f>
        <v/>
      </c>
      <c r="J22" s="1052"/>
      <c r="K22" s="150" t="str">
        <f aca="false">IF(F22="NA","No aplica",H22)</f>
        <v>No aplica</v>
      </c>
    </row>
    <row r="23" s="99" customFormat="true" ht="78" hidden="false" customHeight="true" outlineLevel="0" collapsed="false">
      <c r="B23" s="890" t="s">
        <v>783</v>
      </c>
      <c r="C23" s="891" t="s">
        <v>114</v>
      </c>
      <c r="D23" s="891" t="s">
        <v>943</v>
      </c>
      <c r="E23" s="891" t="s">
        <v>746</v>
      </c>
      <c r="F23" s="891" t="s">
        <v>747</v>
      </c>
      <c r="G23" s="886" t="str">
        <f aca="false">IF(F23="NA","",IF(F23="SI",1,0))</f>
        <v/>
      </c>
      <c r="H23" s="894" t="n">
        <v>100</v>
      </c>
      <c r="I23" s="895" t="str">
        <f aca="false">IF(G23="","",IF(G23=0,0,IF(G23&gt;0,(H23*G23))))</f>
        <v/>
      </c>
      <c r="J23" s="1272" t="str">
        <f aca="false">IF(SUM(K23)=0,"-",(SUM(I23)/SUM(K23)))</f>
        <v>-</v>
      </c>
      <c r="K23" s="150" t="str">
        <f aca="false">IF(F23="NA","No aplica",H23)</f>
        <v>No aplica</v>
      </c>
    </row>
    <row r="24" s="99" customFormat="true" ht="78" hidden="false" customHeight="true" outlineLevel="0" collapsed="false">
      <c r="B24" s="1273" t="s">
        <v>786</v>
      </c>
      <c r="C24" s="1034" t="s">
        <v>779</v>
      </c>
      <c r="D24" s="1274" t="s">
        <v>1061</v>
      </c>
      <c r="E24" s="1034" t="s">
        <v>746</v>
      </c>
      <c r="F24" s="1034" t="s">
        <v>747</v>
      </c>
      <c r="G24" s="1275" t="str">
        <f aca="false">IF(F24="NA","",IF(F24="SI",1,0))</f>
        <v/>
      </c>
      <c r="H24" s="1276" t="n">
        <v>100</v>
      </c>
      <c r="I24" s="1277" t="str">
        <f aca="false">IF(G24="","",IF(G24=0,0,IF(G24&gt;0,(H24*G24))))</f>
        <v/>
      </c>
      <c r="J24" s="1031" t="str">
        <f aca="false">IF(SUM(K24)=0,"-",(SUM(I24)/SUM(K24)))</f>
        <v>-</v>
      </c>
      <c r="K24" s="150" t="str">
        <f aca="false">IF(F24="NA","No aplica",H24)</f>
        <v>No aplica</v>
      </c>
    </row>
    <row r="25" s="99" customFormat="true" ht="78" hidden="false" customHeight="true" outlineLevel="0" collapsed="false">
      <c r="B25" s="1039" t="s">
        <v>788</v>
      </c>
      <c r="C25" s="1040" t="s">
        <v>114</v>
      </c>
      <c r="D25" s="1026" t="s">
        <v>1074</v>
      </c>
      <c r="E25" s="1026" t="s">
        <v>945</v>
      </c>
      <c r="F25" s="1278" t="s">
        <v>747</v>
      </c>
      <c r="G25" s="893" t="str">
        <f aca="false">IF(F25="Na","",F25)</f>
        <v/>
      </c>
      <c r="H25" s="1029" t="n">
        <v>30</v>
      </c>
      <c r="I25" s="1030" t="str">
        <f aca="false">IF(G25="","",IF(G25=0,0,IF(G25&gt;0,(H25*G25))))</f>
        <v/>
      </c>
      <c r="J25" s="1272" t="str">
        <f aca="false">IF(SUM(K25:K26)=0,"-",SUM(I25:I26)/SUM(K25:K26))</f>
        <v>-</v>
      </c>
      <c r="K25" s="150" t="str">
        <f aca="false">IF(F25="NA","No aplica",H25)</f>
        <v>No aplica</v>
      </c>
    </row>
    <row r="26" s="99" customFormat="true" ht="78" hidden="false" customHeight="true" outlineLevel="0" collapsed="false">
      <c r="B26" s="1039"/>
      <c r="C26" s="1040"/>
      <c r="D26" s="1264" t="s">
        <v>1075</v>
      </c>
      <c r="E26" s="1264" t="s">
        <v>947</v>
      </c>
      <c r="F26" s="1279" t="s">
        <v>747</v>
      </c>
      <c r="G26" s="893" t="str">
        <f aca="false">IF(F26="Na","",F26)</f>
        <v/>
      </c>
      <c r="H26" s="1266" t="n">
        <v>30</v>
      </c>
      <c r="I26" s="1267" t="str">
        <f aca="false">IF(G26="","",IF(G26=0,0,IF(G26&gt;0,(H26*G26))))</f>
        <v/>
      </c>
      <c r="J26" s="1272"/>
      <c r="K26" s="150" t="str">
        <f aca="false">IF(F26="NA","No aplica",H26)</f>
        <v>No aplica</v>
      </c>
    </row>
    <row r="27" customFormat="false" ht="15" hidden="false" customHeight="false" outlineLevel="0" collapsed="false">
      <c r="H27" s="724"/>
      <c r="I27" s="724"/>
    </row>
    <row r="28" s="69" customFormat="true" ht="32.25" hidden="false" customHeight="true" outlineLevel="0" collapsed="false">
      <c r="E28" s="900" t="str">
        <f aca="false">D5</f>
        <v>BARRA DE BEBES</v>
      </c>
      <c r="F28" s="900"/>
      <c r="G28" s="900"/>
      <c r="H28" s="726"/>
      <c r="I28" s="67"/>
      <c r="J28" s="67"/>
    </row>
    <row r="29" customFormat="false" ht="21" hidden="false" customHeight="true" outlineLevel="0" collapsed="false">
      <c r="E29" s="901" t="s">
        <v>750</v>
      </c>
      <c r="F29" s="1200" t="str">
        <f aca="false">J15</f>
        <v>-</v>
      </c>
      <c r="G29" s="1200"/>
    </row>
    <row r="30" customFormat="false" ht="21" hidden="false" customHeight="true" outlineLevel="0" collapsed="false">
      <c r="E30" s="903" t="s">
        <v>759</v>
      </c>
      <c r="F30" s="1059" t="str">
        <f aca="false">J16</f>
        <v>-</v>
      </c>
      <c r="G30" s="1059"/>
    </row>
    <row r="31" customFormat="false" ht="21" hidden="false" customHeight="true" outlineLevel="0" collapsed="false">
      <c r="E31" s="901" t="s">
        <v>793</v>
      </c>
      <c r="F31" s="1057" t="str">
        <f aca="false">J21</f>
        <v>-</v>
      </c>
      <c r="G31" s="1057"/>
    </row>
    <row r="32" customFormat="false" ht="21" hidden="false" customHeight="true" outlineLevel="0" collapsed="false">
      <c r="E32" s="903" t="s">
        <v>783</v>
      </c>
      <c r="F32" s="1059" t="str">
        <f aca="false">J23</f>
        <v>-</v>
      </c>
      <c r="G32" s="1059"/>
    </row>
    <row r="33" customFormat="false" ht="21" hidden="false" customHeight="true" outlineLevel="0" collapsed="false">
      <c r="E33" s="901" t="s">
        <v>786</v>
      </c>
      <c r="F33" s="1057" t="str">
        <f aca="false">J24</f>
        <v>-</v>
      </c>
      <c r="G33" s="1057"/>
    </row>
    <row r="34" customFormat="false" ht="21.75" hidden="false" customHeight="true" outlineLevel="0" collapsed="false">
      <c r="E34" s="903" t="s">
        <v>788</v>
      </c>
      <c r="F34" s="1059" t="str">
        <f aca="false">J25</f>
        <v>-</v>
      </c>
      <c r="G34" s="1059"/>
    </row>
    <row r="35" customFormat="false" ht="40.5" hidden="false" customHeight="true" outlineLevel="0" collapsed="false">
      <c r="E35" s="906" t="s">
        <v>853</v>
      </c>
      <c r="F35" s="289" t="str">
        <f aca="false">IF(COUNT(F29:F34)&gt;0,AVERAGE(F29:F34),"-")</f>
        <v>-</v>
      </c>
      <c r="G35" s="289"/>
    </row>
  </sheetData>
  <mergeCells count="32">
    <mergeCell ref="B1:J1"/>
    <mergeCell ref="B3:C3"/>
    <mergeCell ref="B4:C4"/>
    <mergeCell ref="F4:J4"/>
    <mergeCell ref="B5:C5"/>
    <mergeCell ref="F5:J5"/>
    <mergeCell ref="B6:C6"/>
    <mergeCell ref="F6:J6"/>
    <mergeCell ref="B7:C7"/>
    <mergeCell ref="F7:J7"/>
    <mergeCell ref="C10:C14"/>
    <mergeCell ref="E10:E14"/>
    <mergeCell ref="H10:H14"/>
    <mergeCell ref="I10:I14"/>
    <mergeCell ref="J10:J14"/>
    <mergeCell ref="B16:B20"/>
    <mergeCell ref="J16:J20"/>
    <mergeCell ref="C17:C20"/>
    <mergeCell ref="B21:B22"/>
    <mergeCell ref="C21:C22"/>
    <mergeCell ref="J21:J22"/>
    <mergeCell ref="B25:B26"/>
    <mergeCell ref="C25:C26"/>
    <mergeCell ref="J25:J26"/>
    <mergeCell ref="E28:G28"/>
    <mergeCell ref="F29:G29"/>
    <mergeCell ref="F30:G30"/>
    <mergeCell ref="F31:G31"/>
    <mergeCell ref="F32:G32"/>
    <mergeCell ref="F33:G33"/>
    <mergeCell ref="F34:G34"/>
    <mergeCell ref="F35:G35"/>
  </mergeCells>
  <conditionalFormatting sqref="G15:G26 J15:J26">
    <cfRule type="cellIs" priority="2" operator="greaterThan" aboveAverage="0" equalAverage="0" bottom="0" percent="0" rank="0" text="" dxfId="120">
      <formula>0.949</formula>
    </cfRule>
    <cfRule type="cellIs" priority="3" operator="between" aboveAverage="0" equalAverage="0" bottom="0" percent="0" rank="0" text="" dxfId="121">
      <formula>0.949</formula>
      <formula>0.9</formula>
    </cfRule>
    <cfRule type="cellIs" priority="4" operator="lessThan" aboveAverage="0" equalAverage="0" bottom="0" percent="0" rank="0" text="" dxfId="122">
      <formula>0.9</formula>
    </cfRule>
  </conditionalFormatting>
  <printOptions headings="false" gridLines="false" gridLinesSet="true" horizontalCentered="false" verticalCentered="false"/>
  <pageMargins left="0.340277777777778" right="0" top="0.140277777777778" bottom="0.140277777777778" header="0" footer="0"/>
  <pageSetup paperSize="1" scale="44" firstPageNumber="0" fitToWidth="1" fitToHeight="1" pageOrder="overThenDown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AN82"/>
  <sheetViews>
    <sheetView showFormulas="false" showGridLines="false" showRowColHeaders="true" showZeros="true" rightToLeft="false" tabSelected="false" showOutlineSymbols="true" defaultGridColor="true" view="pageBreakPreview" topLeftCell="A2" colorId="64" zoomScale="32" zoomScaleNormal="32" zoomScalePageLayoutView="32" workbookViewId="0">
      <selection pane="topLeft" activeCell="X12" activeCellId="0" sqref="X12"/>
    </sheetView>
  </sheetViews>
  <sheetFormatPr defaultColWidth="11.31640625" defaultRowHeight="15" zeroHeight="false" outlineLevelRow="0" outlineLevelCol="0"/>
  <cols>
    <col collapsed="false" customWidth="true" hidden="false" outlineLevel="0" max="1" min="1" style="187" width="13.02"/>
    <col collapsed="false" customWidth="true" hidden="false" outlineLevel="0" max="2" min="2" style="187" width="14.86"/>
    <col collapsed="false" customWidth="true" hidden="false" outlineLevel="0" max="3" min="3" style="187" width="16.29"/>
    <col collapsed="false" customWidth="true" hidden="false" outlineLevel="0" max="4" min="4" style="187" width="15.29"/>
    <col collapsed="false" customWidth="true" hidden="false" outlineLevel="0" max="5" min="5" style="187" width="9.55"/>
    <col collapsed="false" customWidth="true" hidden="false" outlineLevel="0" max="6" min="6" style="187" width="13.02"/>
    <col collapsed="false" customWidth="true" hidden="false" outlineLevel="0" max="8" min="7" style="187" width="9.71"/>
    <col collapsed="false" customWidth="true" hidden="false" outlineLevel="0" max="9" min="9" style="187" width="14.28"/>
    <col collapsed="false" customWidth="true" hidden="false" outlineLevel="0" max="10" min="10" style="187" width="9.71"/>
    <col collapsed="false" customWidth="true" hidden="false" outlineLevel="0" max="12" min="11" style="187" width="12.29"/>
    <col collapsed="false" customWidth="true" hidden="false" outlineLevel="0" max="17" min="13" style="187" width="9.71"/>
    <col collapsed="false" customWidth="true" hidden="false" outlineLevel="0" max="18" min="18" style="187" width="20.42"/>
    <col collapsed="false" customWidth="true" hidden="false" outlineLevel="0" max="20" min="19" style="187" width="14.01"/>
    <col collapsed="false" customWidth="true" hidden="false" outlineLevel="0" max="22" min="21" style="187" width="14.28"/>
    <col collapsed="false" customWidth="true" hidden="false" outlineLevel="0" max="23" min="23" style="187" width="13.14"/>
    <col collapsed="false" customWidth="true" hidden="false" outlineLevel="0" max="25" min="24" style="187" width="11.71"/>
    <col collapsed="false" customWidth="true" hidden="false" outlineLevel="0" max="26" min="26" style="187" width="14.01"/>
    <col collapsed="false" customWidth="true" hidden="false" outlineLevel="0" max="27" min="27" style="187" width="11.71"/>
    <col collapsed="false" customWidth="true" hidden="false" outlineLevel="0" max="28" min="28" style="187" width="14.57"/>
    <col collapsed="false" customWidth="true" hidden="false" outlineLevel="0" max="30" min="29" style="187" width="11.71"/>
    <col collapsed="false" customWidth="true" hidden="false" outlineLevel="0" max="31" min="31" style="187" width="25.71"/>
    <col collapsed="false" customWidth="true" hidden="false" outlineLevel="0" max="32" min="32" style="187" width="61"/>
    <col collapsed="false" customWidth="true" hidden="false" outlineLevel="0" max="33" min="33" style="187" width="39.57"/>
    <col collapsed="false" customWidth="true" hidden="false" outlineLevel="0" max="34" min="34" style="187" width="15.15"/>
    <col collapsed="false" customWidth="true" hidden="false" outlineLevel="0" max="35" min="35" style="187" width="45.14"/>
    <col collapsed="false" customWidth="true" hidden="false" outlineLevel="0" max="36" min="36" style="187" width="18.85"/>
    <col collapsed="false" customWidth="true" hidden="false" outlineLevel="0" max="37" min="37" style="187" width="36.42"/>
    <col collapsed="false" customWidth="false" hidden="false" outlineLevel="0" max="1025" min="38" style="187" width="11.3"/>
  </cols>
  <sheetData>
    <row r="1" s="190" customFormat="true" ht="51.75" hidden="false" customHeight="true" outlineLevel="0" collapsed="false">
      <c r="A1" s="71"/>
      <c r="B1" s="71"/>
      <c r="C1" s="71"/>
      <c r="D1" s="188" t="s">
        <v>795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9" t="s">
        <v>796</v>
      </c>
      <c r="AI1" s="189"/>
      <c r="AJ1" s="189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9" t="s">
        <v>2</v>
      </c>
      <c r="AI2" s="189"/>
      <c r="AJ2" s="189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9" t="s">
        <v>5</v>
      </c>
      <c r="AI3" s="189"/>
      <c r="AJ3" s="189"/>
    </row>
    <row r="4" customFormat="false" ht="27.75" hidden="false" customHeight="true" outlineLevel="0" collapsed="false">
      <c r="C4" s="744" t="s">
        <v>797</v>
      </c>
      <c r="D4" s="397" t="str">
        <f aca="false">'Beb '!D5</f>
        <v>BARRA DE BEBES</v>
      </c>
      <c r="E4" s="397"/>
      <c r="F4" s="1205"/>
      <c r="R4" s="1280" t="s">
        <v>798</v>
      </c>
      <c r="S4" s="1280"/>
      <c r="T4" s="204"/>
      <c r="U4" s="1063" t="n">
        <v>260</v>
      </c>
      <c r="V4" s="1063"/>
      <c r="W4" s="1063"/>
      <c r="X4" s="1063"/>
      <c r="AE4" s="1207"/>
      <c r="AF4" s="1207"/>
      <c r="AG4" s="1207"/>
      <c r="AH4" s="1207"/>
      <c r="AI4" s="200" t="str">
        <f aca="false">'Beb '!D4</f>
        <v>22/JUNIO/2026</v>
      </c>
      <c r="AJ4" s="200"/>
    </row>
    <row r="5" customFormat="false" ht="27.75" hidden="false" customHeight="true" outlineLevel="0" collapsed="false">
      <c r="C5" s="1281" t="s">
        <v>799</v>
      </c>
      <c r="D5" s="397" t="str">
        <f aca="false">'Beb '!D6</f>
        <v>Lesliee Pantoja</v>
      </c>
      <c r="E5" s="397"/>
      <c r="F5" s="193"/>
      <c r="G5" s="193"/>
      <c r="R5" s="1280" t="s">
        <v>800</v>
      </c>
      <c r="S5" s="1280"/>
      <c r="T5" s="204"/>
      <c r="U5" s="1066" t="n">
        <f aca="false">'Beb '!F14</f>
        <v>0</v>
      </c>
      <c r="V5" s="1066"/>
      <c r="W5" s="1066"/>
      <c r="X5" s="1066"/>
      <c r="AA5" s="193"/>
      <c r="AB5" s="193"/>
      <c r="AC5" s="193"/>
      <c r="AD5" s="193"/>
      <c r="AE5" s="193"/>
      <c r="AF5" s="193"/>
      <c r="AG5" s="193"/>
      <c r="AH5" s="193"/>
    </row>
    <row r="6" s="204" customFormat="true" ht="48" hidden="false" customHeight="true" outlineLevel="0" collapsed="false">
      <c r="F6" s="195"/>
      <c r="R6" s="1280" t="s">
        <v>1049</v>
      </c>
      <c r="S6" s="1280"/>
      <c r="U6" s="1066" t="n">
        <f aca="false">$B31</f>
        <v>0</v>
      </c>
      <c r="V6" s="1066"/>
      <c r="W6" s="1066"/>
      <c r="X6" s="1066"/>
      <c r="AG6" s="673"/>
      <c r="AH6" s="673"/>
      <c r="AI6" s="673"/>
    </row>
    <row r="7" customFormat="false" ht="21.75" hidden="false" customHeight="true" outlineLevel="0" collapsed="false">
      <c r="C7" s="569"/>
      <c r="D7" s="570" t="s">
        <v>802</v>
      </c>
      <c r="E7" s="570"/>
      <c r="F7" s="570"/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570"/>
      <c r="S7" s="571"/>
      <c r="T7" s="571"/>
      <c r="U7" s="571"/>
      <c r="V7" s="571"/>
      <c r="W7" s="571"/>
      <c r="X7" s="571"/>
      <c r="Y7" s="571"/>
      <c r="Z7" s="571"/>
      <c r="AA7" s="571"/>
      <c r="AB7" s="571"/>
      <c r="AC7" s="571"/>
      <c r="AD7" s="571"/>
      <c r="AE7" s="572"/>
      <c r="AF7" s="572"/>
      <c r="AG7" s="673"/>
      <c r="AH7" s="673"/>
      <c r="AI7" s="673"/>
    </row>
    <row r="8" s="652" customFormat="true" ht="129.75" hidden="false" customHeight="true" outlineLevel="0" collapsed="false">
      <c r="A8" s="1070" t="s">
        <v>1063</v>
      </c>
      <c r="B8" s="1070" t="s">
        <v>1064</v>
      </c>
      <c r="C8" s="1070" t="s">
        <v>1065</v>
      </c>
      <c r="D8" s="213" t="s">
        <v>87</v>
      </c>
      <c r="E8" s="213" t="s">
        <v>806</v>
      </c>
      <c r="F8" s="213" t="s">
        <v>807</v>
      </c>
      <c r="G8" s="213" t="s">
        <v>808</v>
      </c>
      <c r="H8" s="213" t="s">
        <v>809</v>
      </c>
      <c r="I8" s="213" t="s">
        <v>810</v>
      </c>
      <c r="J8" s="213" t="s">
        <v>811</v>
      </c>
      <c r="K8" s="213" t="s">
        <v>812</v>
      </c>
      <c r="L8" s="213" t="s">
        <v>813</v>
      </c>
      <c r="M8" s="213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1072" t="s">
        <v>819</v>
      </c>
      <c r="S8" s="1282" t="s">
        <v>822</v>
      </c>
      <c r="T8" s="1282" t="s">
        <v>92</v>
      </c>
      <c r="U8" s="1282" t="s">
        <v>823</v>
      </c>
      <c r="V8" s="1282" t="s">
        <v>824</v>
      </c>
      <c r="W8" s="1282" t="s">
        <v>825</v>
      </c>
      <c r="X8" s="1282" t="s">
        <v>826</v>
      </c>
      <c r="Y8" s="1282" t="s">
        <v>827</v>
      </c>
      <c r="Z8" s="1282" t="s">
        <v>828</v>
      </c>
      <c r="AA8" s="1282" t="s">
        <v>829</v>
      </c>
      <c r="AB8" s="1282" t="s">
        <v>830</v>
      </c>
      <c r="AC8" s="1282" t="s">
        <v>831</v>
      </c>
      <c r="AD8" s="1282" t="s">
        <v>832</v>
      </c>
      <c r="AE8" s="210" t="s">
        <v>833</v>
      </c>
      <c r="AF8" s="210" t="s">
        <v>834</v>
      </c>
      <c r="AG8" s="673"/>
      <c r="AH8" s="673"/>
      <c r="AI8" s="673"/>
    </row>
    <row r="9" s="365" customFormat="true" ht="33" hidden="false" customHeight="true" outlineLevel="0" collapsed="false">
      <c r="A9" s="315" t="n">
        <v>1</v>
      </c>
      <c r="B9" s="315"/>
      <c r="C9" s="222"/>
      <c r="D9" s="1212" t="n">
        <v>0</v>
      </c>
      <c r="E9" s="1212" t="n">
        <v>0</v>
      </c>
      <c r="F9" s="1212" t="n">
        <v>0</v>
      </c>
      <c r="G9" s="1212" t="n">
        <v>0</v>
      </c>
      <c r="H9" s="1212" t="n">
        <v>0</v>
      </c>
      <c r="I9" s="1212" t="n">
        <v>0</v>
      </c>
      <c r="J9" s="1212" t="n">
        <v>0</v>
      </c>
      <c r="K9" s="1212" t="n">
        <v>0</v>
      </c>
      <c r="L9" s="1212" t="n">
        <v>0</v>
      </c>
      <c r="M9" s="1212" t="n">
        <v>0</v>
      </c>
      <c r="N9" s="1212" t="n">
        <v>0</v>
      </c>
      <c r="O9" s="1212" t="n">
        <v>0</v>
      </c>
      <c r="P9" s="1212" t="n">
        <v>0</v>
      </c>
      <c r="Q9" s="1212" t="n">
        <v>0</v>
      </c>
      <c r="R9" s="1213" t="n">
        <f aca="false">($U$4*(SUM(D9:Q9)))</f>
        <v>0</v>
      </c>
      <c r="S9" s="1212" t="n">
        <v>0</v>
      </c>
      <c r="T9" s="1212" t="n">
        <v>0</v>
      </c>
      <c r="U9" s="1212" t="n">
        <v>0</v>
      </c>
      <c r="V9" s="1212" t="n">
        <v>0</v>
      </c>
      <c r="W9" s="1212" t="n">
        <v>0</v>
      </c>
      <c r="X9" s="1212" t="n">
        <v>0</v>
      </c>
      <c r="Y9" s="1212" t="n">
        <v>0</v>
      </c>
      <c r="Z9" s="1212" t="n">
        <v>0</v>
      </c>
      <c r="AA9" s="1212" t="n">
        <v>0</v>
      </c>
      <c r="AB9" s="1212" t="n">
        <v>0</v>
      </c>
      <c r="AC9" s="1212" t="n">
        <v>0</v>
      </c>
      <c r="AD9" s="1212" t="n">
        <v>0</v>
      </c>
      <c r="AE9" s="1212"/>
      <c r="AF9" s="1212" t="str">
        <f aca="false">IFERROR(VLOOKUP(AE9,'Plantilla y Concentrado'!$B$4:$C$677,2,0),"")</f>
        <v/>
      </c>
      <c r="AG9" s="1283"/>
      <c r="AH9" s="1283"/>
      <c r="AI9" s="1283"/>
    </row>
    <row r="10" s="365" customFormat="true" ht="33" hidden="false" customHeight="true" outlineLevel="0" collapsed="false">
      <c r="A10" s="1284" t="n">
        <v>2</v>
      </c>
      <c r="B10" s="1284"/>
      <c r="C10" s="218"/>
      <c r="D10" s="218" t="n">
        <v>0</v>
      </c>
      <c r="E10" s="218" t="n">
        <v>0</v>
      </c>
      <c r="F10" s="218" t="n">
        <v>0</v>
      </c>
      <c r="G10" s="218" t="n">
        <v>0</v>
      </c>
      <c r="H10" s="218" t="n">
        <v>0</v>
      </c>
      <c r="I10" s="218" t="n">
        <v>0</v>
      </c>
      <c r="J10" s="218" t="n">
        <v>0</v>
      </c>
      <c r="K10" s="218" t="n">
        <v>0</v>
      </c>
      <c r="L10" s="218" t="n">
        <v>0</v>
      </c>
      <c r="M10" s="218" t="n">
        <v>0</v>
      </c>
      <c r="N10" s="218" t="n">
        <v>0</v>
      </c>
      <c r="O10" s="218" t="n">
        <v>0</v>
      </c>
      <c r="P10" s="218" t="n">
        <v>0</v>
      </c>
      <c r="Q10" s="218" t="n">
        <v>0</v>
      </c>
      <c r="R10" s="1078" t="n">
        <f aca="false">($U$4*(SUM(D10:Q10)))</f>
        <v>0</v>
      </c>
      <c r="S10" s="218" t="n">
        <v>0</v>
      </c>
      <c r="T10" s="218" t="n">
        <v>0</v>
      </c>
      <c r="U10" s="218" t="n">
        <v>0</v>
      </c>
      <c r="V10" s="218" t="n">
        <v>0</v>
      </c>
      <c r="W10" s="218" t="n">
        <v>0</v>
      </c>
      <c r="X10" s="218" t="n">
        <v>0</v>
      </c>
      <c r="Y10" s="218" t="n">
        <v>0</v>
      </c>
      <c r="Z10" s="218" t="n">
        <v>0</v>
      </c>
      <c r="AA10" s="218" t="n">
        <v>0</v>
      </c>
      <c r="AB10" s="218" t="n">
        <v>0</v>
      </c>
      <c r="AC10" s="218" t="n">
        <v>0</v>
      </c>
      <c r="AD10" s="218" t="n">
        <v>0</v>
      </c>
      <c r="AE10" s="218"/>
      <c r="AF10" s="218" t="str">
        <f aca="false">IFERROR(VLOOKUP(AE10,'Plantilla y Concentrado'!$B$4:$C$677,2,0),"")</f>
        <v/>
      </c>
      <c r="AG10" s="1283"/>
      <c r="AH10" s="1283"/>
      <c r="AI10" s="1283"/>
    </row>
    <row r="11" s="365" customFormat="true" ht="33" hidden="false" customHeight="true" outlineLevel="0" collapsed="false">
      <c r="A11" s="315" t="n">
        <v>3</v>
      </c>
      <c r="B11" s="315"/>
      <c r="C11" s="315"/>
      <c r="D11" s="1212" t="n">
        <v>0</v>
      </c>
      <c r="E11" s="1212" t="n">
        <v>0</v>
      </c>
      <c r="F11" s="1212" t="n">
        <v>0</v>
      </c>
      <c r="G11" s="1212" t="n">
        <v>0</v>
      </c>
      <c r="H11" s="1212" t="n">
        <v>0</v>
      </c>
      <c r="I11" s="1212" t="n">
        <v>0</v>
      </c>
      <c r="J11" s="1212" t="n">
        <v>0</v>
      </c>
      <c r="K11" s="1212" t="n">
        <v>0</v>
      </c>
      <c r="L11" s="1212" t="n">
        <v>0</v>
      </c>
      <c r="M11" s="1212" t="n">
        <v>0</v>
      </c>
      <c r="N11" s="1212" t="n">
        <v>0</v>
      </c>
      <c r="O11" s="1212" t="n">
        <v>0</v>
      </c>
      <c r="P11" s="1212" t="n">
        <v>0</v>
      </c>
      <c r="Q11" s="1212" t="n">
        <v>0</v>
      </c>
      <c r="R11" s="1213" t="n">
        <f aca="false">($U$4*(SUM(D11:Q11)))</f>
        <v>0</v>
      </c>
      <c r="S11" s="1212" t="n">
        <v>0</v>
      </c>
      <c r="T11" s="1212" t="n">
        <v>0</v>
      </c>
      <c r="U11" s="1212" t="n">
        <v>0</v>
      </c>
      <c r="V11" s="1212" t="n">
        <v>0</v>
      </c>
      <c r="W11" s="1212" t="n">
        <v>0</v>
      </c>
      <c r="X11" s="1212" t="n">
        <v>0</v>
      </c>
      <c r="Y11" s="1212" t="n">
        <v>0</v>
      </c>
      <c r="Z11" s="1212" t="n">
        <v>0</v>
      </c>
      <c r="AA11" s="1212" t="n">
        <v>0</v>
      </c>
      <c r="AB11" s="1212" t="n">
        <v>0</v>
      </c>
      <c r="AC11" s="1212" t="n">
        <v>0</v>
      </c>
      <c r="AD11" s="1212" t="n">
        <v>0</v>
      </c>
      <c r="AE11" s="1212"/>
      <c r="AF11" s="1212" t="str">
        <f aca="false">IFERROR(VLOOKUP(AE11,'Plantilla y Concentrado'!$B$4:$C$677,2,0),"")</f>
        <v/>
      </c>
      <c r="AG11" s="1283"/>
      <c r="AH11" s="1283"/>
      <c r="AI11" s="1283"/>
    </row>
    <row r="12" s="365" customFormat="true" ht="33" hidden="false" customHeight="true" outlineLevel="0" collapsed="false">
      <c r="A12" s="1284" t="n">
        <v>4</v>
      </c>
      <c r="B12" s="1284"/>
      <c r="C12" s="218"/>
      <c r="D12" s="218" t="n">
        <v>0</v>
      </c>
      <c r="E12" s="218" t="n">
        <v>0</v>
      </c>
      <c r="F12" s="218" t="n">
        <v>0</v>
      </c>
      <c r="G12" s="218" t="n">
        <v>0</v>
      </c>
      <c r="H12" s="218" t="n">
        <v>0</v>
      </c>
      <c r="I12" s="218" t="n">
        <v>0</v>
      </c>
      <c r="J12" s="218" t="n">
        <v>0</v>
      </c>
      <c r="K12" s="218" t="n">
        <v>0</v>
      </c>
      <c r="L12" s="218" t="n">
        <v>0</v>
      </c>
      <c r="M12" s="218" t="n">
        <v>0</v>
      </c>
      <c r="N12" s="218" t="n">
        <v>0</v>
      </c>
      <c r="O12" s="218" t="n">
        <v>0</v>
      </c>
      <c r="P12" s="218" t="n">
        <v>0</v>
      </c>
      <c r="Q12" s="218" t="n">
        <v>0</v>
      </c>
      <c r="R12" s="1078" t="n">
        <f aca="false">($U$4*(SUM(D12:Q12)))</f>
        <v>0</v>
      </c>
      <c r="S12" s="218" t="n">
        <v>0</v>
      </c>
      <c r="T12" s="218" t="n">
        <v>0</v>
      </c>
      <c r="U12" s="218" t="n">
        <v>0</v>
      </c>
      <c r="V12" s="218" t="n">
        <v>0</v>
      </c>
      <c r="W12" s="218" t="n">
        <v>0</v>
      </c>
      <c r="X12" s="218" t="n">
        <v>0</v>
      </c>
      <c r="Y12" s="218" t="n">
        <v>0</v>
      </c>
      <c r="Z12" s="218" t="n">
        <v>0</v>
      </c>
      <c r="AA12" s="218" t="n">
        <v>0</v>
      </c>
      <c r="AB12" s="218" t="n">
        <v>0</v>
      </c>
      <c r="AC12" s="218" t="n">
        <v>0</v>
      </c>
      <c r="AD12" s="218" t="n">
        <v>0</v>
      </c>
      <c r="AE12" s="218"/>
      <c r="AF12" s="218" t="str">
        <f aca="false">IFERROR(VLOOKUP(AE12,'Plantilla y Concentrado'!$B$4:$C$677,2,0),"")</f>
        <v/>
      </c>
      <c r="AG12" s="1283"/>
      <c r="AH12" s="1283"/>
      <c r="AI12" s="1283"/>
    </row>
    <row r="13" s="365" customFormat="true" ht="33" hidden="false" customHeight="true" outlineLevel="0" collapsed="false">
      <c r="A13" s="315" t="n">
        <v>5</v>
      </c>
      <c r="B13" s="315"/>
      <c r="C13" s="222"/>
      <c r="D13" s="1212" t="n">
        <v>0</v>
      </c>
      <c r="E13" s="1212" t="n">
        <v>0</v>
      </c>
      <c r="F13" s="1212" t="n">
        <v>0</v>
      </c>
      <c r="G13" s="1212" t="n">
        <v>0</v>
      </c>
      <c r="H13" s="1212" t="n">
        <v>0</v>
      </c>
      <c r="I13" s="1212" t="n">
        <v>0</v>
      </c>
      <c r="J13" s="1212" t="n">
        <v>0</v>
      </c>
      <c r="K13" s="1212" t="n">
        <v>0</v>
      </c>
      <c r="L13" s="1212" t="n">
        <v>0</v>
      </c>
      <c r="M13" s="1212" t="n">
        <v>0</v>
      </c>
      <c r="N13" s="1212" t="n">
        <v>0</v>
      </c>
      <c r="O13" s="1212" t="n">
        <v>0</v>
      </c>
      <c r="P13" s="1212" t="n">
        <v>0</v>
      </c>
      <c r="Q13" s="1212" t="n">
        <v>0</v>
      </c>
      <c r="R13" s="1213" t="n">
        <f aca="false">($U$4*(SUM(D13:Q13)))</f>
        <v>0</v>
      </c>
      <c r="S13" s="1212" t="n">
        <v>0</v>
      </c>
      <c r="T13" s="1212" t="n">
        <v>0</v>
      </c>
      <c r="U13" s="1212" t="n">
        <v>0</v>
      </c>
      <c r="V13" s="1212" t="n">
        <v>0</v>
      </c>
      <c r="W13" s="1212" t="n">
        <v>0</v>
      </c>
      <c r="X13" s="1212" t="n">
        <v>0</v>
      </c>
      <c r="Y13" s="1212" t="n">
        <v>0</v>
      </c>
      <c r="Z13" s="1212" t="n">
        <v>0</v>
      </c>
      <c r="AA13" s="1212" t="n">
        <v>0</v>
      </c>
      <c r="AB13" s="1212" t="n">
        <v>0</v>
      </c>
      <c r="AC13" s="1212" t="n">
        <v>0</v>
      </c>
      <c r="AD13" s="1212" t="n">
        <v>0</v>
      </c>
      <c r="AE13" s="1212"/>
      <c r="AF13" s="1212" t="str">
        <f aca="false">IFERROR(VLOOKUP(AE13,'Plantilla y Concentrado'!$B$4:$C$677,2,0),"")</f>
        <v/>
      </c>
      <c r="AG13" s="1283"/>
      <c r="AH13" s="1283"/>
      <c r="AI13" s="1283"/>
    </row>
    <row r="14" s="365" customFormat="true" ht="33" hidden="false" customHeight="true" outlineLevel="0" collapsed="false">
      <c r="A14" s="1284" t="n">
        <v>6</v>
      </c>
      <c r="B14" s="1284"/>
      <c r="C14" s="218"/>
      <c r="D14" s="218" t="n">
        <v>0</v>
      </c>
      <c r="E14" s="218" t="n">
        <v>0</v>
      </c>
      <c r="F14" s="218" t="n">
        <v>0</v>
      </c>
      <c r="G14" s="218" t="n">
        <v>0</v>
      </c>
      <c r="H14" s="218" t="n">
        <v>0</v>
      </c>
      <c r="I14" s="218" t="n">
        <v>0</v>
      </c>
      <c r="J14" s="218" t="n">
        <v>0</v>
      </c>
      <c r="K14" s="218" t="n">
        <v>0</v>
      </c>
      <c r="L14" s="218" t="n">
        <v>0</v>
      </c>
      <c r="M14" s="218" t="n">
        <v>0</v>
      </c>
      <c r="N14" s="218" t="n">
        <v>0</v>
      </c>
      <c r="O14" s="218" t="n">
        <v>0</v>
      </c>
      <c r="P14" s="218" t="n">
        <v>0</v>
      </c>
      <c r="Q14" s="218" t="n">
        <v>0</v>
      </c>
      <c r="R14" s="1078" t="n">
        <f aca="false">($U$4*(SUM(D14:Q14)))</f>
        <v>0</v>
      </c>
      <c r="S14" s="218" t="n">
        <v>0</v>
      </c>
      <c r="T14" s="218" t="n">
        <v>0</v>
      </c>
      <c r="U14" s="218" t="n">
        <v>0</v>
      </c>
      <c r="V14" s="218" t="n">
        <v>0</v>
      </c>
      <c r="W14" s="218" t="n">
        <v>0</v>
      </c>
      <c r="X14" s="218" t="n">
        <v>0</v>
      </c>
      <c r="Y14" s="218" t="n">
        <v>0</v>
      </c>
      <c r="Z14" s="218" t="n">
        <v>0</v>
      </c>
      <c r="AA14" s="218" t="n">
        <v>0</v>
      </c>
      <c r="AB14" s="218" t="n">
        <v>0</v>
      </c>
      <c r="AC14" s="218" t="n">
        <v>0</v>
      </c>
      <c r="AD14" s="218" t="n">
        <v>0</v>
      </c>
      <c r="AE14" s="218"/>
      <c r="AF14" s="218" t="str">
        <f aca="false">IFERROR(VLOOKUP(AE14,'Plantilla y Concentrado'!$B$4:$C$677,2,0),"")</f>
        <v/>
      </c>
      <c r="AG14" s="1283"/>
      <c r="AH14" s="1283"/>
      <c r="AI14" s="1283"/>
    </row>
    <row r="15" s="365" customFormat="true" ht="33" hidden="false" customHeight="true" outlineLevel="0" collapsed="false">
      <c r="A15" s="315" t="n">
        <v>7</v>
      </c>
      <c r="B15" s="315"/>
      <c r="C15" s="222"/>
      <c r="D15" s="1212" t="n">
        <v>0</v>
      </c>
      <c r="E15" s="1212" t="n">
        <v>0</v>
      </c>
      <c r="F15" s="1212" t="n">
        <v>0</v>
      </c>
      <c r="G15" s="1212" t="n">
        <v>0</v>
      </c>
      <c r="H15" s="1212" t="n">
        <v>0</v>
      </c>
      <c r="I15" s="1212" t="n">
        <v>0</v>
      </c>
      <c r="J15" s="1212" t="n">
        <v>0</v>
      </c>
      <c r="K15" s="1212" t="n">
        <v>0</v>
      </c>
      <c r="L15" s="1212" t="n">
        <v>0</v>
      </c>
      <c r="M15" s="1212" t="n">
        <v>0</v>
      </c>
      <c r="N15" s="1212" t="n">
        <v>0</v>
      </c>
      <c r="O15" s="1212" t="n">
        <v>0</v>
      </c>
      <c r="P15" s="1212" t="n">
        <v>0</v>
      </c>
      <c r="Q15" s="1212" t="n">
        <v>0</v>
      </c>
      <c r="R15" s="1213" t="n">
        <f aca="false">($U$4*(SUM(D15:Q15)))</f>
        <v>0</v>
      </c>
      <c r="S15" s="1212" t="n">
        <v>0</v>
      </c>
      <c r="T15" s="1212" t="n">
        <v>0</v>
      </c>
      <c r="U15" s="1212" t="n">
        <v>0</v>
      </c>
      <c r="V15" s="1212" t="n">
        <v>0</v>
      </c>
      <c r="W15" s="1212" t="n">
        <v>0</v>
      </c>
      <c r="X15" s="1212" t="n">
        <v>0</v>
      </c>
      <c r="Y15" s="1212" t="n">
        <v>0</v>
      </c>
      <c r="Z15" s="1212" t="n">
        <v>0</v>
      </c>
      <c r="AA15" s="1212" t="n">
        <v>0</v>
      </c>
      <c r="AB15" s="1212" t="n">
        <v>0</v>
      </c>
      <c r="AC15" s="1212" t="n">
        <v>0</v>
      </c>
      <c r="AD15" s="1212" t="n">
        <v>0</v>
      </c>
      <c r="AE15" s="1212"/>
      <c r="AF15" s="1212" t="str">
        <f aca="false">IFERROR(VLOOKUP(AE15,'Plantilla y Concentrado'!$B$4:$C$677,2,0),"")</f>
        <v/>
      </c>
      <c r="AG15" s="1283"/>
      <c r="AH15" s="1283"/>
      <c r="AI15" s="1283"/>
    </row>
    <row r="16" s="365" customFormat="true" ht="33" hidden="false" customHeight="true" outlineLevel="0" collapsed="false">
      <c r="A16" s="1284" t="n">
        <v>8</v>
      </c>
      <c r="B16" s="1284"/>
      <c r="C16" s="1284"/>
      <c r="D16" s="218" t="n">
        <v>0</v>
      </c>
      <c r="E16" s="218" t="n">
        <v>0</v>
      </c>
      <c r="F16" s="218" t="n">
        <v>0</v>
      </c>
      <c r="G16" s="218" t="n">
        <v>0</v>
      </c>
      <c r="H16" s="218" t="n">
        <v>0</v>
      </c>
      <c r="I16" s="218" t="n">
        <v>0</v>
      </c>
      <c r="J16" s="218" t="n">
        <v>0</v>
      </c>
      <c r="K16" s="218" t="n">
        <v>0</v>
      </c>
      <c r="L16" s="218" t="n">
        <v>0</v>
      </c>
      <c r="M16" s="218" t="n">
        <v>0</v>
      </c>
      <c r="N16" s="218" t="n">
        <v>0</v>
      </c>
      <c r="O16" s="218" t="n">
        <v>0</v>
      </c>
      <c r="P16" s="218" t="n">
        <v>0</v>
      </c>
      <c r="Q16" s="218" t="n">
        <v>0</v>
      </c>
      <c r="R16" s="1078" t="n">
        <f aca="false">($U$4*(SUM(D16:Q16)))</f>
        <v>0</v>
      </c>
      <c r="S16" s="218" t="n">
        <v>0</v>
      </c>
      <c r="T16" s="218" t="n">
        <v>0</v>
      </c>
      <c r="U16" s="218" t="n">
        <v>0</v>
      </c>
      <c r="V16" s="218" t="n">
        <v>0</v>
      </c>
      <c r="W16" s="218" t="n">
        <v>0</v>
      </c>
      <c r="X16" s="218" t="n">
        <v>0</v>
      </c>
      <c r="Y16" s="218" t="n">
        <v>0</v>
      </c>
      <c r="Z16" s="218" t="n">
        <v>0</v>
      </c>
      <c r="AA16" s="218" t="n">
        <v>0</v>
      </c>
      <c r="AB16" s="218" t="n">
        <v>0</v>
      </c>
      <c r="AC16" s="218" t="n">
        <v>0</v>
      </c>
      <c r="AD16" s="218" t="n">
        <v>0</v>
      </c>
      <c r="AE16" s="218"/>
      <c r="AF16" s="218" t="str">
        <f aca="false">IFERROR(VLOOKUP(AE16,'Plantilla y Concentrado'!$B$4:$C$677,2,0),"")</f>
        <v/>
      </c>
      <c r="AG16" s="1283"/>
      <c r="AH16" s="1283"/>
      <c r="AI16" s="1283"/>
    </row>
    <row r="17" s="365" customFormat="true" ht="33" hidden="true" customHeight="true" outlineLevel="0" collapsed="false">
      <c r="A17" s="222"/>
      <c r="B17" s="222"/>
      <c r="C17" s="222"/>
      <c r="D17" s="1212" t="n">
        <v>0</v>
      </c>
      <c r="E17" s="1212" t="n">
        <v>0</v>
      </c>
      <c r="F17" s="1212" t="n">
        <v>0</v>
      </c>
      <c r="G17" s="1212" t="n">
        <v>0</v>
      </c>
      <c r="H17" s="1212" t="n">
        <v>0</v>
      </c>
      <c r="I17" s="1212" t="n">
        <v>0</v>
      </c>
      <c r="J17" s="1212" t="n">
        <v>0</v>
      </c>
      <c r="K17" s="1212" t="n">
        <v>0</v>
      </c>
      <c r="L17" s="1212" t="n">
        <v>0</v>
      </c>
      <c r="M17" s="1212" t="n">
        <v>0</v>
      </c>
      <c r="N17" s="1212" t="n">
        <v>0</v>
      </c>
      <c r="O17" s="1212" t="n">
        <v>0</v>
      </c>
      <c r="P17" s="1212" t="n">
        <v>0</v>
      </c>
      <c r="Q17" s="1212" t="n">
        <v>0</v>
      </c>
      <c r="R17" s="1213" t="n">
        <f aca="false">($U$4*(SUM(D17:Q17)))</f>
        <v>0</v>
      </c>
      <c r="S17" s="1212" t="n">
        <v>0</v>
      </c>
      <c r="T17" s="1212" t="n">
        <v>0</v>
      </c>
      <c r="U17" s="1212" t="n">
        <v>0</v>
      </c>
      <c r="V17" s="1212" t="n">
        <v>0</v>
      </c>
      <c r="W17" s="1212" t="n">
        <v>0</v>
      </c>
      <c r="X17" s="1212" t="n">
        <v>0</v>
      </c>
      <c r="Y17" s="1212" t="n">
        <v>0</v>
      </c>
      <c r="Z17" s="1212" t="n">
        <v>0</v>
      </c>
      <c r="AA17" s="1212" t="n">
        <v>0</v>
      </c>
      <c r="AB17" s="1212" t="n">
        <v>0</v>
      </c>
      <c r="AC17" s="1212" t="n">
        <v>0</v>
      </c>
      <c r="AD17" s="1212" t="n">
        <v>0</v>
      </c>
      <c r="AE17" s="1212"/>
      <c r="AF17" s="1212" t="str">
        <f aca="false">IFERROR(VLOOKUP(AE17,'Plantilla y Concentrado'!$B$4:$C$677,2,0),"")</f>
        <v/>
      </c>
      <c r="AG17" s="1283"/>
      <c r="AH17" s="1283"/>
      <c r="AI17" s="1283"/>
    </row>
    <row r="18" s="365" customFormat="true" ht="33" hidden="true" customHeight="true" outlineLevel="0" collapsed="false">
      <c r="A18" s="218"/>
      <c r="B18" s="218"/>
      <c r="C18" s="218"/>
      <c r="D18" s="218" t="n">
        <v>0</v>
      </c>
      <c r="E18" s="218" t="n">
        <v>0</v>
      </c>
      <c r="F18" s="218" t="n">
        <v>0</v>
      </c>
      <c r="G18" s="218" t="n">
        <v>0</v>
      </c>
      <c r="H18" s="218" t="n">
        <v>0</v>
      </c>
      <c r="I18" s="218" t="n">
        <v>0</v>
      </c>
      <c r="J18" s="218" t="n">
        <v>0</v>
      </c>
      <c r="K18" s="218" t="n">
        <v>0</v>
      </c>
      <c r="L18" s="218" t="n">
        <v>0</v>
      </c>
      <c r="M18" s="218" t="n">
        <v>0</v>
      </c>
      <c r="N18" s="218" t="n">
        <v>0</v>
      </c>
      <c r="O18" s="218" t="n">
        <v>0</v>
      </c>
      <c r="P18" s="218" t="n">
        <v>0</v>
      </c>
      <c r="Q18" s="218" t="n">
        <v>0</v>
      </c>
      <c r="R18" s="1078" t="n">
        <f aca="false">($U$4*(SUM(D18:Q18)))</f>
        <v>0</v>
      </c>
      <c r="S18" s="218" t="n">
        <v>0</v>
      </c>
      <c r="T18" s="218" t="n">
        <v>0</v>
      </c>
      <c r="U18" s="218" t="n">
        <v>0</v>
      </c>
      <c r="V18" s="218" t="n">
        <v>0</v>
      </c>
      <c r="W18" s="218" t="n">
        <v>0</v>
      </c>
      <c r="X18" s="218" t="n">
        <v>0</v>
      </c>
      <c r="Y18" s="218" t="n">
        <v>0</v>
      </c>
      <c r="Z18" s="218" t="n">
        <v>0</v>
      </c>
      <c r="AA18" s="218" t="n">
        <v>0</v>
      </c>
      <c r="AB18" s="218" t="n">
        <v>0</v>
      </c>
      <c r="AC18" s="218" t="n">
        <v>0</v>
      </c>
      <c r="AD18" s="218" t="n">
        <v>0</v>
      </c>
      <c r="AE18" s="218"/>
      <c r="AF18" s="218" t="str">
        <f aca="false">IFERROR(VLOOKUP(AE18,'Plantilla y Concentrado'!$B$4:$C$677,2,0),"")</f>
        <v/>
      </c>
      <c r="AG18" s="1283"/>
      <c r="AH18" s="1283"/>
      <c r="AI18" s="1283"/>
    </row>
    <row r="19" s="365" customFormat="true" ht="33" hidden="true" customHeight="true" outlineLevel="0" collapsed="false">
      <c r="A19" s="222"/>
      <c r="B19" s="222"/>
      <c r="C19" s="222"/>
      <c r="D19" s="1212" t="n">
        <v>0</v>
      </c>
      <c r="E19" s="1212" t="n">
        <v>0</v>
      </c>
      <c r="F19" s="1212" t="n">
        <v>0</v>
      </c>
      <c r="G19" s="1212" t="n">
        <v>0</v>
      </c>
      <c r="H19" s="1212" t="n">
        <v>0</v>
      </c>
      <c r="I19" s="1212" t="n">
        <v>0</v>
      </c>
      <c r="J19" s="1212" t="n">
        <v>0</v>
      </c>
      <c r="K19" s="1212" t="n">
        <v>0</v>
      </c>
      <c r="L19" s="1212" t="n">
        <v>0</v>
      </c>
      <c r="M19" s="1212" t="n">
        <v>0</v>
      </c>
      <c r="N19" s="1212" t="n">
        <v>0</v>
      </c>
      <c r="O19" s="1212" t="n">
        <v>0</v>
      </c>
      <c r="P19" s="1212" t="n">
        <v>0</v>
      </c>
      <c r="Q19" s="1212" t="n">
        <v>0</v>
      </c>
      <c r="R19" s="1213" t="n">
        <f aca="false">($U$4*(SUM(D19:Q19)))</f>
        <v>0</v>
      </c>
      <c r="S19" s="1212" t="n">
        <v>0</v>
      </c>
      <c r="T19" s="1212" t="n">
        <v>0</v>
      </c>
      <c r="U19" s="1212" t="n">
        <v>0</v>
      </c>
      <c r="V19" s="1212" t="n">
        <v>0</v>
      </c>
      <c r="W19" s="1212" t="n">
        <v>0</v>
      </c>
      <c r="X19" s="1212" t="n">
        <v>0</v>
      </c>
      <c r="Y19" s="1212" t="n">
        <v>0</v>
      </c>
      <c r="Z19" s="1212" t="n">
        <v>0</v>
      </c>
      <c r="AA19" s="1212" t="n">
        <v>0</v>
      </c>
      <c r="AB19" s="1212" t="n">
        <v>0</v>
      </c>
      <c r="AC19" s="1212" t="n">
        <v>0</v>
      </c>
      <c r="AD19" s="1212" t="n">
        <v>0</v>
      </c>
      <c r="AE19" s="1212"/>
      <c r="AF19" s="1212" t="str">
        <f aca="false">IFERROR(VLOOKUP(AE19,'Plantilla y Concentrado'!$B$4:$C$677,2,0),"")</f>
        <v/>
      </c>
      <c r="AG19" s="1283"/>
      <c r="AH19" s="1283"/>
      <c r="AI19" s="1283"/>
    </row>
    <row r="20" s="255" customFormat="true" ht="23.25" hidden="true" customHeight="true" outlineLevel="0" collapsed="false">
      <c r="A20" s="1226"/>
      <c r="B20" s="1226"/>
      <c r="C20" s="1226"/>
      <c r="D20" s="1226" t="n">
        <v>0</v>
      </c>
      <c r="E20" s="1226" t="n">
        <v>0</v>
      </c>
      <c r="F20" s="1226" t="n">
        <v>0</v>
      </c>
      <c r="G20" s="1226" t="n">
        <v>0</v>
      </c>
      <c r="H20" s="1226" t="n">
        <v>0</v>
      </c>
      <c r="I20" s="1226" t="n">
        <v>0</v>
      </c>
      <c r="J20" s="1226" t="n">
        <v>0</v>
      </c>
      <c r="K20" s="1226" t="n">
        <v>0</v>
      </c>
      <c r="L20" s="1226" t="n">
        <v>0</v>
      </c>
      <c r="M20" s="1226" t="n">
        <v>0</v>
      </c>
      <c r="N20" s="1226" t="n">
        <v>0</v>
      </c>
      <c r="O20" s="1226" t="n">
        <v>0</v>
      </c>
      <c r="P20" s="1226" t="n">
        <v>0</v>
      </c>
      <c r="Q20" s="1226" t="n">
        <v>0</v>
      </c>
      <c r="R20" s="1215" t="n">
        <f aca="false">($U$4*(SUM(D20:Q20)))</f>
        <v>0</v>
      </c>
      <c r="S20" s="1226" t="n">
        <v>0</v>
      </c>
      <c r="T20" s="1226" t="n">
        <v>0</v>
      </c>
      <c r="U20" s="1226" t="n">
        <v>0</v>
      </c>
      <c r="V20" s="1226" t="n">
        <v>0</v>
      </c>
      <c r="W20" s="1226" t="n">
        <v>0</v>
      </c>
      <c r="X20" s="1226" t="n">
        <v>0</v>
      </c>
      <c r="Y20" s="1226" t="n">
        <v>0</v>
      </c>
      <c r="Z20" s="1226" t="n">
        <v>0</v>
      </c>
      <c r="AA20" s="1226" t="n">
        <v>0</v>
      </c>
      <c r="AB20" s="1226" t="n">
        <v>0</v>
      </c>
      <c r="AC20" s="1226" t="n">
        <v>0</v>
      </c>
      <c r="AD20" s="1226" t="n">
        <v>0</v>
      </c>
      <c r="AE20" s="1226"/>
      <c r="AF20" s="1226" t="str">
        <f aca="false">IFERROR(VLOOKUP(AE20,'Plantilla y Concentrado'!$B$4:$C$677,2,0),"")</f>
        <v/>
      </c>
      <c r="AG20" s="673"/>
      <c r="AH20" s="673"/>
      <c r="AI20" s="673"/>
    </row>
    <row r="21" s="255" customFormat="true" ht="23.25" hidden="true" customHeight="true" outlineLevel="0" collapsed="false">
      <c r="A21" s="1223"/>
      <c r="B21" s="1223"/>
      <c r="C21" s="1223"/>
      <c r="D21" s="1285" t="n">
        <v>0</v>
      </c>
      <c r="E21" s="1285" t="n">
        <v>0</v>
      </c>
      <c r="F21" s="1285" t="n">
        <v>0</v>
      </c>
      <c r="G21" s="1285" t="n">
        <v>0</v>
      </c>
      <c r="H21" s="1285" t="n">
        <v>0</v>
      </c>
      <c r="I21" s="1285" t="n">
        <v>0</v>
      </c>
      <c r="J21" s="1285" t="n">
        <v>0</v>
      </c>
      <c r="K21" s="1285" t="n">
        <v>0</v>
      </c>
      <c r="L21" s="1285" t="n">
        <v>0</v>
      </c>
      <c r="M21" s="1285" t="n">
        <v>0</v>
      </c>
      <c r="N21" s="1285" t="n">
        <v>0</v>
      </c>
      <c r="O21" s="1285" t="n">
        <v>0</v>
      </c>
      <c r="P21" s="1285" t="n">
        <v>0</v>
      </c>
      <c r="Q21" s="1285" t="n">
        <v>0</v>
      </c>
      <c r="R21" s="1286" t="n">
        <f aca="false">($U$4*(SUM(D21:Q21)))</f>
        <v>0</v>
      </c>
      <c r="S21" s="1285" t="n">
        <v>0</v>
      </c>
      <c r="T21" s="1285" t="n">
        <v>0</v>
      </c>
      <c r="U21" s="1285" t="n">
        <v>0</v>
      </c>
      <c r="V21" s="1285" t="n">
        <v>0</v>
      </c>
      <c r="W21" s="1285" t="n">
        <v>0</v>
      </c>
      <c r="X21" s="1285" t="n">
        <v>0</v>
      </c>
      <c r="Y21" s="1285" t="n">
        <v>0</v>
      </c>
      <c r="Z21" s="1285" t="n">
        <v>0</v>
      </c>
      <c r="AA21" s="1285" t="n">
        <v>0</v>
      </c>
      <c r="AB21" s="1285" t="n">
        <v>0</v>
      </c>
      <c r="AC21" s="1285" t="n">
        <v>0</v>
      </c>
      <c r="AD21" s="1285" t="n">
        <v>0</v>
      </c>
      <c r="AE21" s="1285"/>
      <c r="AF21" s="1285" t="str">
        <f aca="false">IFERROR(VLOOKUP(AE21,'Plantilla y Concentrado'!$B$4:$C$677,2,0),"")</f>
        <v/>
      </c>
      <c r="AG21" s="673"/>
      <c r="AH21" s="673"/>
      <c r="AI21" s="673"/>
    </row>
    <row r="22" s="255" customFormat="true" ht="23.25" hidden="true" customHeight="true" outlineLevel="0" collapsed="false">
      <c r="A22" s="1226"/>
      <c r="B22" s="1226"/>
      <c r="C22" s="1226"/>
      <c r="D22" s="1226" t="n">
        <v>0</v>
      </c>
      <c r="E22" s="1226" t="n">
        <v>0</v>
      </c>
      <c r="F22" s="1226" t="n">
        <v>0</v>
      </c>
      <c r="G22" s="1226" t="n">
        <v>0</v>
      </c>
      <c r="H22" s="1226" t="n">
        <v>0</v>
      </c>
      <c r="I22" s="1226" t="n">
        <v>0</v>
      </c>
      <c r="J22" s="1226" t="n">
        <v>0</v>
      </c>
      <c r="K22" s="1226" t="n">
        <v>0</v>
      </c>
      <c r="L22" s="1226" t="n">
        <v>0</v>
      </c>
      <c r="M22" s="1226" t="n">
        <v>0</v>
      </c>
      <c r="N22" s="1226" t="n">
        <v>0</v>
      </c>
      <c r="O22" s="1226" t="n">
        <v>0</v>
      </c>
      <c r="P22" s="1226" t="n">
        <v>0</v>
      </c>
      <c r="Q22" s="1226" t="n">
        <v>0</v>
      </c>
      <c r="R22" s="1215" t="n">
        <f aca="false">($U$4*(SUM(D22:Q22)))</f>
        <v>0</v>
      </c>
      <c r="S22" s="1226" t="n">
        <v>0</v>
      </c>
      <c r="T22" s="1226" t="n">
        <v>0</v>
      </c>
      <c r="U22" s="1226" t="n">
        <v>0</v>
      </c>
      <c r="V22" s="1226" t="n">
        <v>0</v>
      </c>
      <c r="W22" s="1226" t="n">
        <v>0</v>
      </c>
      <c r="X22" s="1226" t="n">
        <v>0</v>
      </c>
      <c r="Y22" s="1226" t="n">
        <v>0</v>
      </c>
      <c r="Z22" s="1226" t="n">
        <v>0</v>
      </c>
      <c r="AA22" s="1226" t="n">
        <v>0</v>
      </c>
      <c r="AB22" s="1226" t="n">
        <v>0</v>
      </c>
      <c r="AC22" s="1226" t="n">
        <v>0</v>
      </c>
      <c r="AD22" s="1226" t="n">
        <v>0</v>
      </c>
      <c r="AE22" s="1226"/>
      <c r="AF22" s="1226" t="str">
        <f aca="false">IFERROR(VLOOKUP(AE22,'Plantilla y Concentrado'!$B$4:$C$677,2,0),"")</f>
        <v/>
      </c>
      <c r="AG22" s="673"/>
      <c r="AH22" s="673"/>
      <c r="AI22" s="673"/>
    </row>
    <row r="23" s="255" customFormat="true" ht="23.25" hidden="true" customHeight="true" outlineLevel="0" collapsed="false">
      <c r="A23" s="1223"/>
      <c r="B23" s="1223"/>
      <c r="C23" s="1223"/>
      <c r="D23" s="1223" t="n">
        <v>0</v>
      </c>
      <c r="E23" s="1223" t="n">
        <v>0</v>
      </c>
      <c r="F23" s="1223" t="n">
        <v>0</v>
      </c>
      <c r="G23" s="1223" t="n">
        <v>0</v>
      </c>
      <c r="H23" s="1223" t="n">
        <v>0</v>
      </c>
      <c r="I23" s="1223" t="n">
        <v>0</v>
      </c>
      <c r="J23" s="1223" t="n">
        <v>0</v>
      </c>
      <c r="K23" s="1223" t="n">
        <v>0</v>
      </c>
      <c r="L23" s="1223" t="n">
        <v>0</v>
      </c>
      <c r="M23" s="1223" t="n">
        <v>0</v>
      </c>
      <c r="N23" s="1223" t="n">
        <v>0</v>
      </c>
      <c r="O23" s="1223" t="n">
        <v>0</v>
      </c>
      <c r="P23" s="1223" t="n">
        <v>0</v>
      </c>
      <c r="Q23" s="1223" t="n">
        <v>0</v>
      </c>
      <c r="R23" s="1214" t="n">
        <f aca="false">($U$4*(SUM(D23:Q23)))</f>
        <v>0</v>
      </c>
      <c r="S23" s="1223" t="n">
        <v>0</v>
      </c>
      <c r="T23" s="1223" t="n">
        <v>0</v>
      </c>
      <c r="U23" s="1223" t="n">
        <v>0</v>
      </c>
      <c r="V23" s="1223" t="n">
        <v>0</v>
      </c>
      <c r="W23" s="1223" t="n">
        <v>0</v>
      </c>
      <c r="X23" s="1223" t="n">
        <v>0</v>
      </c>
      <c r="Y23" s="1223" t="n">
        <v>0</v>
      </c>
      <c r="Z23" s="1223" t="n">
        <v>0</v>
      </c>
      <c r="AA23" s="1223" t="n">
        <v>0</v>
      </c>
      <c r="AB23" s="1223" t="n">
        <v>0</v>
      </c>
      <c r="AC23" s="1223" t="n">
        <v>0</v>
      </c>
      <c r="AD23" s="1223" t="n">
        <v>0</v>
      </c>
      <c r="AE23" s="1223"/>
      <c r="AF23" s="1223" t="str">
        <f aca="false">IFERROR(VLOOKUP(AE23,'Plantilla y Concentrado'!$B$4:$C$677,2,0),"")</f>
        <v/>
      </c>
      <c r="AG23" s="673"/>
      <c r="AH23" s="673"/>
      <c r="AI23" s="673"/>
    </row>
    <row r="24" s="255" customFormat="true" ht="23.25" hidden="true" customHeight="true" outlineLevel="0" collapsed="false">
      <c r="A24" s="1226"/>
      <c r="B24" s="1226"/>
      <c r="C24" s="1226"/>
      <c r="D24" s="1226" t="n">
        <v>0</v>
      </c>
      <c r="E24" s="1226" t="n">
        <v>0</v>
      </c>
      <c r="F24" s="1226" t="n">
        <v>0</v>
      </c>
      <c r="G24" s="1226" t="n">
        <v>0</v>
      </c>
      <c r="H24" s="1226" t="n">
        <v>0</v>
      </c>
      <c r="I24" s="1226" t="n">
        <v>0</v>
      </c>
      <c r="J24" s="1226" t="n">
        <v>0</v>
      </c>
      <c r="K24" s="1226" t="n">
        <v>0</v>
      </c>
      <c r="L24" s="1226" t="n">
        <v>0</v>
      </c>
      <c r="M24" s="1226" t="n">
        <v>0</v>
      </c>
      <c r="N24" s="1226" t="n">
        <v>0</v>
      </c>
      <c r="O24" s="1226" t="n">
        <v>0</v>
      </c>
      <c r="P24" s="1226" t="n">
        <v>0</v>
      </c>
      <c r="Q24" s="1226" t="n">
        <v>0</v>
      </c>
      <c r="R24" s="1215" t="n">
        <f aca="false">($U$4*(SUM(D24:Q24)))</f>
        <v>0</v>
      </c>
      <c r="S24" s="1226" t="n">
        <v>0</v>
      </c>
      <c r="T24" s="1226" t="n">
        <v>0</v>
      </c>
      <c r="U24" s="1226" t="n">
        <v>0</v>
      </c>
      <c r="V24" s="1226" t="n">
        <v>0</v>
      </c>
      <c r="W24" s="1226" t="n">
        <v>0</v>
      </c>
      <c r="X24" s="1226" t="n">
        <v>0</v>
      </c>
      <c r="Y24" s="1226" t="n">
        <v>0</v>
      </c>
      <c r="Z24" s="1226" t="n">
        <v>0</v>
      </c>
      <c r="AA24" s="1226" t="n">
        <v>0</v>
      </c>
      <c r="AB24" s="1226" t="n">
        <v>0</v>
      </c>
      <c r="AC24" s="1226" t="n">
        <v>0</v>
      </c>
      <c r="AD24" s="1226" t="n">
        <v>0</v>
      </c>
      <c r="AE24" s="1226"/>
      <c r="AF24" s="1226" t="str">
        <f aca="false">IFERROR(VLOOKUP(AE24,'Plantilla y Concentrado'!$B$4:$C$677,2,0),"")</f>
        <v/>
      </c>
      <c r="AG24" s="673"/>
      <c r="AH24" s="673"/>
      <c r="AI24" s="673"/>
    </row>
    <row r="25" s="255" customFormat="true" ht="23.25" hidden="true" customHeight="true" outlineLevel="0" collapsed="false">
      <c r="A25" s="1223"/>
      <c r="B25" s="1223"/>
      <c r="C25" s="1223"/>
      <c r="D25" s="1223" t="n">
        <v>0</v>
      </c>
      <c r="E25" s="1223" t="n">
        <v>0</v>
      </c>
      <c r="F25" s="1223" t="n">
        <v>0</v>
      </c>
      <c r="G25" s="1223" t="n">
        <v>0</v>
      </c>
      <c r="H25" s="1223" t="n">
        <v>0</v>
      </c>
      <c r="I25" s="1223" t="n">
        <v>0</v>
      </c>
      <c r="J25" s="1223" t="n">
        <v>0</v>
      </c>
      <c r="K25" s="1223" t="n">
        <v>0</v>
      </c>
      <c r="L25" s="1223" t="n">
        <v>0</v>
      </c>
      <c r="M25" s="1223" t="n">
        <v>0</v>
      </c>
      <c r="N25" s="1223" t="n">
        <v>0</v>
      </c>
      <c r="O25" s="1223" t="n">
        <v>0</v>
      </c>
      <c r="P25" s="1223" t="n">
        <v>0</v>
      </c>
      <c r="Q25" s="1223" t="n">
        <v>0</v>
      </c>
      <c r="R25" s="1214" t="n">
        <f aca="false">($U$4*(SUM(D25:Q25)))</f>
        <v>0</v>
      </c>
      <c r="S25" s="1223" t="n">
        <v>0</v>
      </c>
      <c r="T25" s="1223" t="n">
        <v>0</v>
      </c>
      <c r="U25" s="1223" t="n">
        <v>0</v>
      </c>
      <c r="V25" s="1223" t="n">
        <v>0</v>
      </c>
      <c r="W25" s="1223" t="n">
        <v>0</v>
      </c>
      <c r="X25" s="1223" t="n">
        <v>0</v>
      </c>
      <c r="Y25" s="1223" t="n">
        <v>0</v>
      </c>
      <c r="Z25" s="1223" t="n">
        <v>0</v>
      </c>
      <c r="AA25" s="1223" t="n">
        <v>0</v>
      </c>
      <c r="AB25" s="1223" t="n">
        <v>0</v>
      </c>
      <c r="AC25" s="1223" t="n">
        <v>0</v>
      </c>
      <c r="AD25" s="1223" t="n">
        <v>0</v>
      </c>
      <c r="AE25" s="1223"/>
      <c r="AF25" s="1223" t="str">
        <f aca="false">IFERROR(VLOOKUP(AE25,'Plantilla y Concentrado'!$B$4:$C$677,2,0),"")</f>
        <v/>
      </c>
      <c r="AG25" s="673"/>
      <c r="AH25" s="673"/>
      <c r="AI25" s="673"/>
    </row>
    <row r="26" s="255" customFormat="true" ht="23.25" hidden="true" customHeight="true" outlineLevel="0" collapsed="false">
      <c r="A26" s="1226"/>
      <c r="B26" s="1226"/>
      <c r="C26" s="1226"/>
      <c r="D26" s="1226" t="n">
        <v>0</v>
      </c>
      <c r="E26" s="1226" t="n">
        <v>0</v>
      </c>
      <c r="F26" s="1226" t="n">
        <v>0</v>
      </c>
      <c r="G26" s="1226" t="n">
        <v>0</v>
      </c>
      <c r="H26" s="1226" t="n">
        <v>0</v>
      </c>
      <c r="I26" s="1226" t="n">
        <v>0</v>
      </c>
      <c r="J26" s="1226" t="n">
        <v>0</v>
      </c>
      <c r="K26" s="1226" t="n">
        <v>0</v>
      </c>
      <c r="L26" s="1226" t="n">
        <v>0</v>
      </c>
      <c r="M26" s="1226" t="n">
        <v>0</v>
      </c>
      <c r="N26" s="1226" t="n">
        <v>0</v>
      </c>
      <c r="O26" s="1226" t="n">
        <v>0</v>
      </c>
      <c r="P26" s="1226" t="n">
        <v>0</v>
      </c>
      <c r="Q26" s="1226" t="n">
        <v>0</v>
      </c>
      <c r="R26" s="1215" t="n">
        <f aca="false">($U$4*(SUM(D26:Q26)))</f>
        <v>0</v>
      </c>
      <c r="S26" s="1226" t="n">
        <v>0</v>
      </c>
      <c r="T26" s="1226" t="n">
        <v>0</v>
      </c>
      <c r="U26" s="1226" t="n">
        <v>0</v>
      </c>
      <c r="V26" s="1226" t="n">
        <v>0</v>
      </c>
      <c r="W26" s="1226" t="n">
        <v>0</v>
      </c>
      <c r="X26" s="1226" t="n">
        <v>0</v>
      </c>
      <c r="Y26" s="1226" t="n">
        <v>0</v>
      </c>
      <c r="Z26" s="1226" t="n">
        <v>0</v>
      </c>
      <c r="AA26" s="1226" t="n">
        <v>0</v>
      </c>
      <c r="AB26" s="1226" t="n">
        <v>0</v>
      </c>
      <c r="AC26" s="1226" t="n">
        <v>0</v>
      </c>
      <c r="AD26" s="1226" t="n">
        <v>0</v>
      </c>
      <c r="AE26" s="1226"/>
      <c r="AF26" s="1226" t="str">
        <f aca="false">IFERROR(VLOOKUP(AE26,'Plantilla y Concentrado'!$B$4:$C$677,2,0),"")</f>
        <v/>
      </c>
      <c r="AG26" s="673"/>
      <c r="AH26" s="673"/>
      <c r="AI26" s="673"/>
    </row>
    <row r="27" s="255" customFormat="true" ht="23.25" hidden="true" customHeight="true" outlineLevel="0" collapsed="false">
      <c r="A27" s="1223"/>
      <c r="B27" s="1223"/>
      <c r="C27" s="1223"/>
      <c r="D27" s="1223" t="n">
        <v>0</v>
      </c>
      <c r="E27" s="1223" t="n">
        <v>0</v>
      </c>
      <c r="F27" s="1223" t="n">
        <v>0</v>
      </c>
      <c r="G27" s="1223" t="n">
        <v>0</v>
      </c>
      <c r="H27" s="1223" t="n">
        <v>0</v>
      </c>
      <c r="I27" s="1223" t="n">
        <v>0</v>
      </c>
      <c r="J27" s="1223" t="n">
        <v>0</v>
      </c>
      <c r="K27" s="1223" t="n">
        <v>0</v>
      </c>
      <c r="L27" s="1223" t="n">
        <v>0</v>
      </c>
      <c r="M27" s="1223" t="n">
        <v>0</v>
      </c>
      <c r="N27" s="1223" t="n">
        <v>0</v>
      </c>
      <c r="O27" s="1223" t="n">
        <v>0</v>
      </c>
      <c r="P27" s="1223" t="n">
        <v>0</v>
      </c>
      <c r="Q27" s="1223" t="n">
        <v>0</v>
      </c>
      <c r="R27" s="1214" t="n">
        <f aca="false">($U$4*(SUM(D27:Q27)))</f>
        <v>0</v>
      </c>
      <c r="S27" s="1223" t="n">
        <v>0</v>
      </c>
      <c r="T27" s="1223" t="n">
        <v>0</v>
      </c>
      <c r="U27" s="1223" t="n">
        <v>0</v>
      </c>
      <c r="V27" s="1223" t="n">
        <v>0</v>
      </c>
      <c r="W27" s="1223" t="n">
        <v>0</v>
      </c>
      <c r="X27" s="1223" t="n">
        <v>0</v>
      </c>
      <c r="Y27" s="1223" t="n">
        <v>0</v>
      </c>
      <c r="Z27" s="1223" t="n">
        <v>0</v>
      </c>
      <c r="AA27" s="1223" t="n">
        <v>0</v>
      </c>
      <c r="AB27" s="1223" t="n">
        <v>0</v>
      </c>
      <c r="AC27" s="1223" t="n">
        <v>0</v>
      </c>
      <c r="AD27" s="1223" t="n">
        <v>0</v>
      </c>
      <c r="AE27" s="1223"/>
      <c r="AF27" s="1223" t="str">
        <f aca="false">IFERROR(VLOOKUP(AE27,'Plantilla y Concentrado'!$B$4:$C$677,2,0),"")</f>
        <v/>
      </c>
      <c r="AG27" s="673"/>
      <c r="AH27" s="673"/>
      <c r="AI27" s="673"/>
    </row>
    <row r="28" s="255" customFormat="true" ht="23.25" hidden="true" customHeight="true" outlineLevel="0" collapsed="false">
      <c r="A28" s="1226"/>
      <c r="B28" s="1226"/>
      <c r="C28" s="1226"/>
      <c r="D28" s="1226" t="n">
        <v>0</v>
      </c>
      <c r="E28" s="1226" t="n">
        <v>0</v>
      </c>
      <c r="F28" s="1226" t="n">
        <v>0</v>
      </c>
      <c r="G28" s="1226" t="n">
        <v>0</v>
      </c>
      <c r="H28" s="1226" t="n">
        <v>0</v>
      </c>
      <c r="I28" s="1226" t="n">
        <v>0</v>
      </c>
      <c r="J28" s="1226" t="n">
        <v>0</v>
      </c>
      <c r="K28" s="1226" t="n">
        <v>0</v>
      </c>
      <c r="L28" s="1226" t="n">
        <v>0</v>
      </c>
      <c r="M28" s="1226" t="n">
        <v>0</v>
      </c>
      <c r="N28" s="1226" t="n">
        <v>0</v>
      </c>
      <c r="O28" s="1226" t="n">
        <v>0</v>
      </c>
      <c r="P28" s="1226" t="n">
        <v>0</v>
      </c>
      <c r="Q28" s="1226" t="n">
        <v>0</v>
      </c>
      <c r="R28" s="1215" t="n">
        <f aca="false">($U$4*(SUM(D28:Q28)))</f>
        <v>0</v>
      </c>
      <c r="S28" s="1226" t="n">
        <v>0</v>
      </c>
      <c r="T28" s="1226" t="n">
        <v>0</v>
      </c>
      <c r="U28" s="1226" t="n">
        <v>0</v>
      </c>
      <c r="V28" s="1226" t="n">
        <v>0</v>
      </c>
      <c r="W28" s="1226" t="n">
        <v>0</v>
      </c>
      <c r="X28" s="1226" t="n">
        <v>0</v>
      </c>
      <c r="Y28" s="1226" t="n">
        <v>0</v>
      </c>
      <c r="Z28" s="1226" t="n">
        <v>0</v>
      </c>
      <c r="AA28" s="1226" t="n">
        <v>0</v>
      </c>
      <c r="AB28" s="1226" t="n">
        <v>0</v>
      </c>
      <c r="AC28" s="1226" t="n">
        <v>0</v>
      </c>
      <c r="AD28" s="1226" t="n">
        <v>0</v>
      </c>
      <c r="AE28" s="1226"/>
      <c r="AF28" s="1226" t="str">
        <f aca="false">IFERROR(VLOOKUP(AE28,'Plantilla y Concentrado'!$B$4:$C$677,2,0),"")</f>
        <v/>
      </c>
      <c r="AG28" s="673"/>
      <c r="AH28" s="673"/>
      <c r="AI28" s="673"/>
      <c r="AN28" s="255" t="n">
        <v>0</v>
      </c>
    </row>
    <row r="29" s="255" customFormat="true" ht="23.25" hidden="true" customHeight="true" outlineLevel="0" collapsed="false">
      <c r="A29" s="1223"/>
      <c r="B29" s="1223"/>
      <c r="C29" s="1223"/>
      <c r="D29" s="1223" t="n">
        <v>0</v>
      </c>
      <c r="E29" s="1223" t="n">
        <v>0</v>
      </c>
      <c r="F29" s="1223" t="n">
        <v>0</v>
      </c>
      <c r="G29" s="1223" t="n">
        <v>0</v>
      </c>
      <c r="H29" s="1223" t="n">
        <v>0</v>
      </c>
      <c r="I29" s="1223" t="n">
        <v>0</v>
      </c>
      <c r="J29" s="1223" t="n">
        <v>0</v>
      </c>
      <c r="K29" s="1223" t="n">
        <v>0</v>
      </c>
      <c r="L29" s="1223" t="n">
        <v>0</v>
      </c>
      <c r="M29" s="1223" t="n">
        <v>0</v>
      </c>
      <c r="N29" s="1223" t="n">
        <v>0</v>
      </c>
      <c r="O29" s="1223" t="n">
        <v>0</v>
      </c>
      <c r="P29" s="1223" t="n">
        <v>0</v>
      </c>
      <c r="Q29" s="1223" t="n">
        <v>0</v>
      </c>
      <c r="R29" s="1214" t="n">
        <f aca="false">($U$4*(SUM(D29:Q29)))</f>
        <v>0</v>
      </c>
      <c r="S29" s="1223" t="n">
        <v>0</v>
      </c>
      <c r="T29" s="1223" t="n">
        <v>0</v>
      </c>
      <c r="U29" s="1223" t="n">
        <v>0</v>
      </c>
      <c r="V29" s="1223" t="n">
        <v>0</v>
      </c>
      <c r="W29" s="1223" t="n">
        <v>0</v>
      </c>
      <c r="X29" s="1223" t="n">
        <v>0</v>
      </c>
      <c r="Y29" s="1223" t="n">
        <v>0</v>
      </c>
      <c r="Z29" s="1223" t="n">
        <v>0</v>
      </c>
      <c r="AA29" s="1223" t="n">
        <v>0</v>
      </c>
      <c r="AB29" s="1223" t="n">
        <v>0</v>
      </c>
      <c r="AC29" s="1223" t="n">
        <v>0</v>
      </c>
      <c r="AD29" s="1223" t="n">
        <v>0</v>
      </c>
      <c r="AE29" s="1223"/>
      <c r="AF29" s="1223" t="str">
        <f aca="false">IFERROR(VLOOKUP(AE29,'Plantilla y Concentrado'!$B$4:$C$677,2,0),"")</f>
        <v/>
      </c>
      <c r="AG29" s="673"/>
      <c r="AH29" s="673"/>
      <c r="AI29" s="673"/>
    </row>
    <row r="30" s="255" customFormat="true" ht="23.25" hidden="true" customHeight="true" outlineLevel="0" collapsed="false">
      <c r="A30" s="1226"/>
      <c r="B30" s="1226"/>
      <c r="C30" s="1226"/>
      <c r="D30" s="1226" t="n">
        <v>0</v>
      </c>
      <c r="E30" s="1226" t="n">
        <v>0</v>
      </c>
      <c r="F30" s="1226" t="n">
        <v>0</v>
      </c>
      <c r="G30" s="1226" t="n">
        <v>0</v>
      </c>
      <c r="H30" s="1226" t="n">
        <v>0</v>
      </c>
      <c r="I30" s="1226" t="n">
        <v>0</v>
      </c>
      <c r="J30" s="1226" t="n">
        <v>0</v>
      </c>
      <c r="K30" s="1226" t="n">
        <v>0</v>
      </c>
      <c r="L30" s="1226" t="n">
        <v>0</v>
      </c>
      <c r="M30" s="1226" t="n">
        <v>0</v>
      </c>
      <c r="N30" s="1226" t="n">
        <v>0</v>
      </c>
      <c r="O30" s="1226" t="n">
        <v>0</v>
      </c>
      <c r="P30" s="1226" t="n">
        <v>0</v>
      </c>
      <c r="Q30" s="1226" t="n">
        <v>0</v>
      </c>
      <c r="R30" s="1215" t="n">
        <f aca="false">($U$4*(SUM(D30:Q30)))</f>
        <v>0</v>
      </c>
      <c r="S30" s="1226" t="n">
        <v>0</v>
      </c>
      <c r="T30" s="1226" t="n">
        <v>0</v>
      </c>
      <c r="U30" s="1226" t="n">
        <v>0</v>
      </c>
      <c r="V30" s="1226" t="n">
        <v>0</v>
      </c>
      <c r="W30" s="1226" t="n">
        <v>0</v>
      </c>
      <c r="X30" s="1226" t="n">
        <v>0</v>
      </c>
      <c r="Y30" s="1226" t="n">
        <v>0</v>
      </c>
      <c r="Z30" s="1226" t="n">
        <v>0</v>
      </c>
      <c r="AA30" s="1226" t="n">
        <v>0</v>
      </c>
      <c r="AB30" s="1226" t="n">
        <v>0</v>
      </c>
      <c r="AC30" s="1226" t="n">
        <v>0</v>
      </c>
      <c r="AD30" s="1226" t="n">
        <v>0</v>
      </c>
      <c r="AE30" s="1226"/>
      <c r="AF30" s="1226" t="str">
        <f aca="false">IFERROR(VLOOKUP(AE30,'Plantilla y Concentrado'!$B$4:$C$677,2,0),"")</f>
        <v/>
      </c>
      <c r="AG30" s="673"/>
      <c r="AH30" s="673"/>
      <c r="AI30" s="673"/>
    </row>
    <row r="31" s="230" customFormat="true" ht="39.75" hidden="false" customHeight="true" outlineLevel="0" collapsed="false">
      <c r="A31" s="512" t="s">
        <v>82</v>
      </c>
      <c r="B31" s="512" t="n">
        <f aca="false">SUM(B9:B30)</f>
        <v>0</v>
      </c>
      <c r="C31" s="512" t="n">
        <f aca="false">SUM(C9:C30)</f>
        <v>0</v>
      </c>
      <c r="D31" s="226" t="n">
        <f aca="false">SUM(D9:D30)</f>
        <v>0</v>
      </c>
      <c r="E31" s="226" t="n">
        <f aca="false">SUM(E9:E30)</f>
        <v>0</v>
      </c>
      <c r="F31" s="226" t="n">
        <f aca="false">SUM(F9:F30)</f>
        <v>0</v>
      </c>
      <c r="G31" s="226" t="n">
        <f aca="false">SUM(G9:G30)</f>
        <v>0</v>
      </c>
      <c r="H31" s="226" t="n">
        <f aca="false">SUM(H9:H30)</f>
        <v>0</v>
      </c>
      <c r="I31" s="226" t="n">
        <f aca="false">SUM(I9:I30)</f>
        <v>0</v>
      </c>
      <c r="J31" s="226" t="n">
        <f aca="false">SUM(J9:J30)</f>
        <v>0</v>
      </c>
      <c r="K31" s="226" t="n">
        <f aca="false">SUM(K9:K30)</f>
        <v>0</v>
      </c>
      <c r="L31" s="226" t="n">
        <f aca="false">SUM(L9:L30)</f>
        <v>0</v>
      </c>
      <c r="M31" s="226" t="n">
        <f aca="false">SUM(M9:M30)</f>
        <v>0</v>
      </c>
      <c r="N31" s="226" t="n">
        <f aca="false">SUM(N9:N30)</f>
        <v>0</v>
      </c>
      <c r="O31" s="226" t="n">
        <f aca="false">SUM(O9:O30)</f>
        <v>0</v>
      </c>
      <c r="P31" s="226" t="n">
        <f aca="false">SUM(P9:P30)</f>
        <v>0</v>
      </c>
      <c r="Q31" s="226" t="n">
        <f aca="false">SUM(Q9:Q30)</f>
        <v>0</v>
      </c>
      <c r="R31" s="513" t="n">
        <f aca="false">SUM(D31:Q31)</f>
        <v>0</v>
      </c>
      <c r="S31" s="228" t="n">
        <f aca="false">SUM(S9:S30)</f>
        <v>0</v>
      </c>
      <c r="T31" s="228" t="n">
        <f aca="false">SUM(T9:T30)</f>
        <v>0</v>
      </c>
      <c r="U31" s="228" t="n">
        <f aca="false">SUM(U9:U30)</f>
        <v>0</v>
      </c>
      <c r="V31" s="228" t="n">
        <f aca="false">SUM(V9:V30)</f>
        <v>0</v>
      </c>
      <c r="W31" s="228" t="n">
        <f aca="false">SUM(W9:W30)</f>
        <v>0</v>
      </c>
      <c r="X31" s="228" t="n">
        <f aca="false">SUM(X9:X30)</f>
        <v>0</v>
      </c>
      <c r="Y31" s="228" t="n">
        <f aca="false">SUM(Y9:Y30)</f>
        <v>0</v>
      </c>
      <c r="Z31" s="228" t="n">
        <f aca="false">SUM(Z9:Z30)</f>
        <v>0</v>
      </c>
      <c r="AA31" s="228" t="n">
        <f aca="false">SUM(AA9:AA30)</f>
        <v>0</v>
      </c>
      <c r="AB31" s="228" t="n">
        <f aca="false">SUM(AB9:AB30)</f>
        <v>0</v>
      </c>
      <c r="AC31" s="228" t="n">
        <f aca="false">SUM(AC9:AC30)</f>
        <v>0</v>
      </c>
      <c r="AD31" s="228" t="n">
        <f aca="false">SUM(AD9:AD30)</f>
        <v>0</v>
      </c>
      <c r="AE31" s="841"/>
      <c r="AF31" s="841"/>
      <c r="AG31" s="1287"/>
      <c r="AH31" s="1287"/>
      <c r="AI31" s="1287"/>
    </row>
    <row r="32" s="255" customFormat="true" ht="40.5" hidden="false" customHeight="true" outlineLevel="0" collapsed="false">
      <c r="A32" s="1288" t="s">
        <v>835</v>
      </c>
      <c r="B32" s="1288"/>
      <c r="C32" s="1288"/>
      <c r="D32" s="231" t="n">
        <f aca="false">($U$4*R31)</f>
        <v>0</v>
      </c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589"/>
      <c r="T32" s="589"/>
      <c r="U32" s="589"/>
      <c r="V32" s="589"/>
      <c r="W32" s="589"/>
      <c r="X32" s="589"/>
      <c r="Y32" s="589"/>
      <c r="Z32" s="589"/>
      <c r="AA32" s="589"/>
      <c r="AB32" s="589"/>
      <c r="AC32" s="589"/>
      <c r="AD32" s="589"/>
      <c r="AE32" s="1289"/>
      <c r="AF32" s="590"/>
      <c r="AG32" s="590"/>
      <c r="AH32" s="590"/>
      <c r="AI32" s="399"/>
      <c r="AJ32" s="399"/>
    </row>
    <row r="33" s="365" customFormat="true" ht="33" hidden="false" customHeight="true" outlineLevel="0" collapsed="false">
      <c r="A33" s="1283"/>
      <c r="B33" s="1290" t="s">
        <v>837</v>
      </c>
      <c r="C33" s="222" t="n">
        <f aca="false">A9</f>
        <v>1</v>
      </c>
      <c r="D33" s="1212" t="n">
        <v>0</v>
      </c>
      <c r="E33" s="1212" t="n">
        <v>0</v>
      </c>
      <c r="F33" s="1212" t="n">
        <v>0</v>
      </c>
      <c r="G33" s="1212" t="n">
        <v>0</v>
      </c>
      <c r="H33" s="1212" t="n">
        <v>0</v>
      </c>
      <c r="I33" s="1212" t="n">
        <v>0</v>
      </c>
      <c r="J33" s="1212" t="n">
        <v>0</v>
      </c>
      <c r="K33" s="1212" t="n">
        <v>0</v>
      </c>
      <c r="L33" s="1212" t="n">
        <v>0</v>
      </c>
      <c r="M33" s="1212" t="n">
        <v>0</v>
      </c>
      <c r="N33" s="1212" t="n">
        <v>0</v>
      </c>
      <c r="O33" s="1212" t="n">
        <v>0</v>
      </c>
      <c r="P33" s="1212" t="n">
        <v>0</v>
      </c>
      <c r="Q33" s="1212" t="n">
        <v>0</v>
      </c>
      <c r="R33" s="1213" t="n">
        <f aca="false">($U$4*(SUM(D33:Q33)))</f>
        <v>0</v>
      </c>
      <c r="S33" s="1212" t="n">
        <v>0</v>
      </c>
      <c r="T33" s="1212" t="n">
        <v>0</v>
      </c>
      <c r="U33" s="1212" t="n">
        <v>0</v>
      </c>
      <c r="V33" s="1212" t="n">
        <v>0</v>
      </c>
      <c r="W33" s="1212" t="n">
        <v>0</v>
      </c>
      <c r="X33" s="1212" t="n">
        <v>0</v>
      </c>
      <c r="Y33" s="1212" t="n">
        <v>0</v>
      </c>
      <c r="Z33" s="1212" t="n">
        <v>0</v>
      </c>
      <c r="AA33" s="1212" t="n">
        <v>0</v>
      </c>
      <c r="AB33" s="1212" t="n">
        <v>0</v>
      </c>
      <c r="AC33" s="1212" t="n">
        <v>0</v>
      </c>
      <c r="AD33" s="1212" t="n">
        <v>0</v>
      </c>
      <c r="AE33" s="1291"/>
      <c r="AF33" s="1283"/>
      <c r="AG33" s="1283"/>
      <c r="AH33" s="1283"/>
      <c r="AI33" s="1283"/>
      <c r="AJ33" s="1283"/>
    </row>
    <row r="34" s="365" customFormat="true" ht="33" hidden="false" customHeight="true" outlineLevel="0" collapsed="false">
      <c r="A34" s="1283"/>
      <c r="B34" s="1290"/>
      <c r="C34" s="218" t="n">
        <f aca="false">A10</f>
        <v>2</v>
      </c>
      <c r="D34" s="218" t="n">
        <v>0</v>
      </c>
      <c r="E34" s="218" t="n">
        <v>0</v>
      </c>
      <c r="F34" s="218" t="n">
        <v>0</v>
      </c>
      <c r="G34" s="218" t="n">
        <v>0</v>
      </c>
      <c r="H34" s="218" t="n">
        <v>0</v>
      </c>
      <c r="I34" s="218" t="n">
        <v>0</v>
      </c>
      <c r="J34" s="218" t="n">
        <v>0</v>
      </c>
      <c r="K34" s="218" t="n">
        <v>0</v>
      </c>
      <c r="L34" s="218" t="n">
        <v>0</v>
      </c>
      <c r="M34" s="218" t="n">
        <v>0</v>
      </c>
      <c r="N34" s="218" t="n">
        <v>0</v>
      </c>
      <c r="O34" s="218" t="n">
        <v>0</v>
      </c>
      <c r="P34" s="218" t="n">
        <v>0</v>
      </c>
      <c r="Q34" s="218" t="n">
        <v>0</v>
      </c>
      <c r="R34" s="1078" t="n">
        <f aca="false">($U$4*(SUM(D34:Q34)))</f>
        <v>0</v>
      </c>
      <c r="S34" s="218" t="n">
        <v>0</v>
      </c>
      <c r="T34" s="218" t="n">
        <v>0</v>
      </c>
      <c r="U34" s="218" t="n">
        <v>0</v>
      </c>
      <c r="V34" s="218" t="n">
        <v>0</v>
      </c>
      <c r="W34" s="218" t="n">
        <v>0</v>
      </c>
      <c r="X34" s="218" t="n">
        <v>0</v>
      </c>
      <c r="Y34" s="218" t="n">
        <v>0</v>
      </c>
      <c r="Z34" s="218" t="n">
        <v>0</v>
      </c>
      <c r="AA34" s="218" t="n">
        <v>0</v>
      </c>
      <c r="AB34" s="218" t="n">
        <v>0</v>
      </c>
      <c r="AC34" s="218" t="n">
        <v>0</v>
      </c>
      <c r="AD34" s="218" t="n">
        <v>0</v>
      </c>
      <c r="AE34" s="1291"/>
      <c r="AF34" s="1283"/>
      <c r="AG34" s="1283"/>
      <c r="AH34" s="1283"/>
      <c r="AI34" s="1283"/>
      <c r="AJ34" s="1283"/>
    </row>
    <row r="35" s="365" customFormat="true" ht="33" hidden="false" customHeight="true" outlineLevel="0" collapsed="false">
      <c r="A35" s="1283"/>
      <c r="B35" s="1290"/>
      <c r="C35" s="222" t="n">
        <f aca="false">A11</f>
        <v>3</v>
      </c>
      <c r="D35" s="1212" t="n">
        <v>0</v>
      </c>
      <c r="E35" s="1212" t="n">
        <v>0</v>
      </c>
      <c r="F35" s="1212" t="n">
        <v>0</v>
      </c>
      <c r="G35" s="1212" t="n">
        <v>0</v>
      </c>
      <c r="H35" s="1212" t="n">
        <v>0</v>
      </c>
      <c r="I35" s="1212" t="n">
        <v>0</v>
      </c>
      <c r="J35" s="1212" t="n">
        <v>0</v>
      </c>
      <c r="K35" s="1212" t="n">
        <v>0</v>
      </c>
      <c r="L35" s="1212" t="n">
        <v>0</v>
      </c>
      <c r="M35" s="1212" t="n">
        <v>0</v>
      </c>
      <c r="N35" s="1212" t="n">
        <v>0</v>
      </c>
      <c r="O35" s="1212" t="n">
        <v>0</v>
      </c>
      <c r="P35" s="1212" t="n">
        <v>0</v>
      </c>
      <c r="Q35" s="1212" t="n">
        <v>0</v>
      </c>
      <c r="R35" s="1213" t="n">
        <f aca="false">($U$4*(SUM(D35:Q35)))</f>
        <v>0</v>
      </c>
      <c r="S35" s="1212" t="n">
        <v>0</v>
      </c>
      <c r="T35" s="1212" t="n">
        <v>0</v>
      </c>
      <c r="U35" s="1212" t="n">
        <v>0</v>
      </c>
      <c r="V35" s="1212" t="n">
        <v>0</v>
      </c>
      <c r="W35" s="1212" t="n">
        <v>0</v>
      </c>
      <c r="X35" s="1212" t="n">
        <v>0</v>
      </c>
      <c r="Y35" s="1212" t="n">
        <v>0</v>
      </c>
      <c r="Z35" s="1212" t="n">
        <v>0</v>
      </c>
      <c r="AA35" s="1212" t="n">
        <v>0</v>
      </c>
      <c r="AB35" s="1212" t="n">
        <v>0</v>
      </c>
      <c r="AC35" s="1212" t="n">
        <v>0</v>
      </c>
      <c r="AD35" s="1212" t="n">
        <v>0</v>
      </c>
      <c r="AE35" s="1291"/>
      <c r="AF35" s="1283"/>
      <c r="AG35" s="1283"/>
      <c r="AH35" s="1283"/>
      <c r="AI35" s="1283"/>
      <c r="AJ35" s="1283"/>
    </row>
    <row r="36" s="365" customFormat="true" ht="33" hidden="false" customHeight="true" outlineLevel="0" collapsed="false">
      <c r="A36" s="1283"/>
      <c r="B36" s="1290"/>
      <c r="C36" s="218" t="n">
        <f aca="false">A12</f>
        <v>4</v>
      </c>
      <c r="D36" s="218" t="n">
        <v>0</v>
      </c>
      <c r="E36" s="218" t="n">
        <v>0</v>
      </c>
      <c r="F36" s="218" t="n">
        <v>0</v>
      </c>
      <c r="G36" s="218" t="n">
        <v>0</v>
      </c>
      <c r="H36" s="218" t="n">
        <v>0</v>
      </c>
      <c r="I36" s="218" t="n">
        <v>0</v>
      </c>
      <c r="J36" s="218" t="n">
        <v>0</v>
      </c>
      <c r="K36" s="218" t="n">
        <v>0</v>
      </c>
      <c r="L36" s="218" t="n">
        <v>0</v>
      </c>
      <c r="M36" s="218" t="n">
        <v>0</v>
      </c>
      <c r="N36" s="218" t="n">
        <v>0</v>
      </c>
      <c r="O36" s="218" t="n">
        <v>0</v>
      </c>
      <c r="P36" s="218" t="n">
        <v>0</v>
      </c>
      <c r="Q36" s="218" t="n">
        <v>0</v>
      </c>
      <c r="R36" s="1078" t="n">
        <v>0</v>
      </c>
      <c r="S36" s="218" t="n">
        <v>0</v>
      </c>
      <c r="T36" s="218" t="n">
        <v>0</v>
      </c>
      <c r="U36" s="218" t="n">
        <v>0</v>
      </c>
      <c r="V36" s="218" t="n">
        <v>0</v>
      </c>
      <c r="W36" s="218" t="n">
        <v>0</v>
      </c>
      <c r="X36" s="218" t="n">
        <v>0</v>
      </c>
      <c r="Y36" s="218" t="n">
        <v>0</v>
      </c>
      <c r="Z36" s="218" t="n">
        <v>0</v>
      </c>
      <c r="AA36" s="218" t="n">
        <v>0</v>
      </c>
      <c r="AB36" s="218" t="n">
        <v>0</v>
      </c>
      <c r="AC36" s="218" t="n">
        <v>0</v>
      </c>
      <c r="AD36" s="218" t="n">
        <v>0</v>
      </c>
      <c r="AE36" s="1291"/>
      <c r="AF36" s="1283"/>
      <c r="AG36" s="1283"/>
      <c r="AH36" s="1283"/>
      <c r="AI36" s="1283"/>
      <c r="AJ36" s="1283"/>
    </row>
    <row r="37" s="365" customFormat="true" ht="33" hidden="false" customHeight="true" outlineLevel="0" collapsed="false">
      <c r="A37" s="1283"/>
      <c r="B37" s="1290"/>
      <c r="C37" s="222" t="n">
        <f aca="false">A13</f>
        <v>5</v>
      </c>
      <c r="D37" s="1212" t="n">
        <v>0</v>
      </c>
      <c r="E37" s="1212" t="n">
        <v>0</v>
      </c>
      <c r="F37" s="1212" t="n">
        <v>0</v>
      </c>
      <c r="G37" s="1212" t="n">
        <v>0</v>
      </c>
      <c r="H37" s="1212" t="n">
        <v>0</v>
      </c>
      <c r="I37" s="1212" t="n">
        <v>0</v>
      </c>
      <c r="J37" s="1212" t="n">
        <v>0</v>
      </c>
      <c r="K37" s="1212" t="n">
        <v>0</v>
      </c>
      <c r="L37" s="1212" t="n">
        <v>0</v>
      </c>
      <c r="M37" s="1212" t="n">
        <v>0</v>
      </c>
      <c r="N37" s="1212" t="n">
        <v>0</v>
      </c>
      <c r="O37" s="1212" t="n">
        <v>0</v>
      </c>
      <c r="P37" s="1212" t="n">
        <v>0</v>
      </c>
      <c r="Q37" s="1212" t="n">
        <v>0</v>
      </c>
      <c r="R37" s="1213" t="n">
        <f aca="false">($U$4*(SUM(D37:Q37)))</f>
        <v>0</v>
      </c>
      <c r="S37" s="1212" t="n">
        <v>0</v>
      </c>
      <c r="T37" s="1212" t="n">
        <v>0</v>
      </c>
      <c r="U37" s="1212" t="n">
        <v>0</v>
      </c>
      <c r="V37" s="1212" t="n">
        <v>0</v>
      </c>
      <c r="W37" s="1212" t="n">
        <v>0</v>
      </c>
      <c r="X37" s="1212" t="n">
        <v>0</v>
      </c>
      <c r="Y37" s="1212" t="n">
        <v>0</v>
      </c>
      <c r="Z37" s="1212" t="n">
        <v>0</v>
      </c>
      <c r="AA37" s="1212" t="n">
        <v>0</v>
      </c>
      <c r="AB37" s="1212" t="n">
        <v>0</v>
      </c>
      <c r="AC37" s="1212" t="n">
        <v>0</v>
      </c>
      <c r="AD37" s="1212" t="n">
        <v>0</v>
      </c>
      <c r="AE37" s="1291"/>
      <c r="AF37" s="1283"/>
      <c r="AG37" s="1283"/>
      <c r="AH37" s="1283"/>
      <c r="AI37" s="1283"/>
      <c r="AJ37" s="1283"/>
    </row>
    <row r="38" s="365" customFormat="true" ht="33" hidden="false" customHeight="true" outlineLevel="0" collapsed="false">
      <c r="A38" s="1283"/>
      <c r="B38" s="1290"/>
      <c r="C38" s="218" t="n">
        <f aca="false">A14</f>
        <v>6</v>
      </c>
      <c r="D38" s="218" t="n">
        <v>0</v>
      </c>
      <c r="E38" s="218" t="n">
        <v>0</v>
      </c>
      <c r="F38" s="218" t="n">
        <v>0</v>
      </c>
      <c r="G38" s="218" t="n">
        <v>0</v>
      </c>
      <c r="H38" s="218" t="n">
        <v>0</v>
      </c>
      <c r="I38" s="218" t="n">
        <v>0</v>
      </c>
      <c r="J38" s="218" t="n">
        <v>0</v>
      </c>
      <c r="K38" s="218" t="n">
        <v>0</v>
      </c>
      <c r="L38" s="218" t="n">
        <v>0</v>
      </c>
      <c r="M38" s="218" t="n">
        <v>0</v>
      </c>
      <c r="N38" s="218" t="n">
        <v>0</v>
      </c>
      <c r="O38" s="218" t="n">
        <v>0</v>
      </c>
      <c r="P38" s="218" t="n">
        <v>0</v>
      </c>
      <c r="Q38" s="218" t="n">
        <v>0</v>
      </c>
      <c r="R38" s="1078" t="n">
        <f aca="false">($U$4*(SUM(D38:Q38)))</f>
        <v>0</v>
      </c>
      <c r="S38" s="218" t="n">
        <v>0</v>
      </c>
      <c r="T38" s="218" t="n">
        <v>0</v>
      </c>
      <c r="U38" s="218" t="n">
        <v>0</v>
      </c>
      <c r="V38" s="218" t="n">
        <v>0</v>
      </c>
      <c r="W38" s="218" t="n">
        <v>0</v>
      </c>
      <c r="X38" s="218" t="n">
        <v>0</v>
      </c>
      <c r="Y38" s="218" t="n">
        <v>0</v>
      </c>
      <c r="Z38" s="218" t="n">
        <v>0</v>
      </c>
      <c r="AA38" s="218" t="n">
        <v>0</v>
      </c>
      <c r="AB38" s="218" t="n">
        <v>0</v>
      </c>
      <c r="AC38" s="218" t="n">
        <v>0</v>
      </c>
      <c r="AD38" s="218" t="n">
        <v>0</v>
      </c>
      <c r="AE38" s="1291"/>
      <c r="AF38" s="1283"/>
      <c r="AG38" s="1283"/>
      <c r="AH38" s="1283"/>
      <c r="AI38" s="1283"/>
      <c r="AJ38" s="1283"/>
    </row>
    <row r="39" s="365" customFormat="true" ht="33" hidden="false" customHeight="true" outlineLevel="0" collapsed="false">
      <c r="A39" s="1283"/>
      <c r="B39" s="1290"/>
      <c r="C39" s="222" t="n">
        <f aca="false">A15</f>
        <v>7</v>
      </c>
      <c r="D39" s="1212" t="n">
        <v>0</v>
      </c>
      <c r="E39" s="1212" t="n">
        <v>0</v>
      </c>
      <c r="F39" s="1212" t="n">
        <v>0</v>
      </c>
      <c r="G39" s="1212" t="n">
        <v>0</v>
      </c>
      <c r="H39" s="1212" t="n">
        <v>0</v>
      </c>
      <c r="I39" s="1212" t="n">
        <v>0</v>
      </c>
      <c r="J39" s="1212" t="n">
        <v>0</v>
      </c>
      <c r="K39" s="1212" t="n">
        <v>0</v>
      </c>
      <c r="L39" s="1212" t="n">
        <v>0</v>
      </c>
      <c r="M39" s="1212" t="n">
        <v>0</v>
      </c>
      <c r="N39" s="1212" t="n">
        <v>0</v>
      </c>
      <c r="O39" s="1212" t="n">
        <v>0</v>
      </c>
      <c r="P39" s="1212" t="n">
        <v>0</v>
      </c>
      <c r="Q39" s="1212" t="n">
        <v>0</v>
      </c>
      <c r="R39" s="1213" t="n">
        <f aca="false">($U$4*(SUM(D39:Q39)))</f>
        <v>0</v>
      </c>
      <c r="S39" s="1212" t="n">
        <v>0</v>
      </c>
      <c r="T39" s="1212" t="n">
        <v>0</v>
      </c>
      <c r="U39" s="1212" t="n">
        <v>0</v>
      </c>
      <c r="V39" s="1212" t="n">
        <v>0</v>
      </c>
      <c r="W39" s="1212" t="n">
        <v>0</v>
      </c>
      <c r="X39" s="1212" t="n">
        <v>0</v>
      </c>
      <c r="Y39" s="1212" t="n">
        <v>0</v>
      </c>
      <c r="Z39" s="1212" t="n">
        <v>0</v>
      </c>
      <c r="AA39" s="1212" t="n">
        <v>0</v>
      </c>
      <c r="AB39" s="1212" t="n">
        <v>0</v>
      </c>
      <c r="AC39" s="1212" t="n">
        <v>0</v>
      </c>
      <c r="AD39" s="1212" t="n">
        <v>0</v>
      </c>
      <c r="AE39" s="1291"/>
      <c r="AF39" s="1283"/>
      <c r="AG39" s="1283"/>
      <c r="AH39" s="1283"/>
      <c r="AI39" s="1283"/>
      <c r="AJ39" s="1283"/>
    </row>
    <row r="40" s="365" customFormat="true" ht="33" hidden="false" customHeight="true" outlineLevel="0" collapsed="false">
      <c r="A40" s="1283"/>
      <c r="B40" s="1290"/>
      <c r="C40" s="218" t="n">
        <f aca="false">A16</f>
        <v>8</v>
      </c>
      <c r="D40" s="218" t="n">
        <v>0</v>
      </c>
      <c r="E40" s="218" t="n">
        <v>0</v>
      </c>
      <c r="F40" s="218" t="n">
        <v>0</v>
      </c>
      <c r="G40" s="218" t="n">
        <v>0</v>
      </c>
      <c r="H40" s="218" t="n">
        <v>0</v>
      </c>
      <c r="I40" s="218" t="n">
        <v>0</v>
      </c>
      <c r="J40" s="218" t="n">
        <v>0</v>
      </c>
      <c r="K40" s="218" t="n">
        <v>0</v>
      </c>
      <c r="L40" s="218" t="n">
        <v>0</v>
      </c>
      <c r="M40" s="218" t="n">
        <v>0</v>
      </c>
      <c r="N40" s="218" t="n">
        <v>0</v>
      </c>
      <c r="O40" s="218" t="n">
        <v>0</v>
      </c>
      <c r="P40" s="218" t="n">
        <v>0</v>
      </c>
      <c r="Q40" s="218" t="n">
        <v>0</v>
      </c>
      <c r="R40" s="1078" t="n">
        <f aca="false">($U$4*(SUM(D40:Q40)))</f>
        <v>0</v>
      </c>
      <c r="S40" s="218" t="n">
        <v>0</v>
      </c>
      <c r="T40" s="218" t="n">
        <v>0</v>
      </c>
      <c r="U40" s="218" t="n">
        <v>0</v>
      </c>
      <c r="V40" s="218" t="n">
        <v>0</v>
      </c>
      <c r="W40" s="218" t="n">
        <v>0</v>
      </c>
      <c r="X40" s="218" t="n">
        <v>0</v>
      </c>
      <c r="Y40" s="218" t="n">
        <v>0</v>
      </c>
      <c r="Z40" s="218" t="n">
        <v>0</v>
      </c>
      <c r="AA40" s="218" t="n">
        <v>0</v>
      </c>
      <c r="AB40" s="218" t="n">
        <v>0</v>
      </c>
      <c r="AC40" s="218" t="n">
        <v>0</v>
      </c>
      <c r="AD40" s="218" t="n">
        <v>0</v>
      </c>
      <c r="AE40" s="1291"/>
      <c r="AF40" s="1283"/>
      <c r="AG40" s="1283"/>
      <c r="AH40" s="1283"/>
      <c r="AI40" s="1283"/>
      <c r="AJ40" s="1283"/>
    </row>
    <row r="41" s="365" customFormat="true" ht="33" hidden="true" customHeight="true" outlineLevel="0" collapsed="false">
      <c r="A41" s="1283"/>
      <c r="B41" s="1290"/>
      <c r="C41" s="222" t="n">
        <f aca="false">A17</f>
        <v>0</v>
      </c>
      <c r="D41" s="1212" t="n">
        <v>0</v>
      </c>
      <c r="E41" s="1212" t="n">
        <v>0</v>
      </c>
      <c r="F41" s="1212" t="n">
        <v>0</v>
      </c>
      <c r="G41" s="1212" t="n">
        <v>0</v>
      </c>
      <c r="H41" s="1212" t="n">
        <v>0</v>
      </c>
      <c r="I41" s="1212" t="n">
        <v>0</v>
      </c>
      <c r="J41" s="1212" t="n">
        <v>0</v>
      </c>
      <c r="K41" s="1212" t="n">
        <v>0</v>
      </c>
      <c r="L41" s="1212" t="n">
        <v>0</v>
      </c>
      <c r="M41" s="1212" t="n">
        <v>0</v>
      </c>
      <c r="N41" s="1212" t="n">
        <v>0</v>
      </c>
      <c r="O41" s="1212" t="n">
        <v>0</v>
      </c>
      <c r="P41" s="1212" t="n">
        <v>0</v>
      </c>
      <c r="Q41" s="1212" t="n">
        <v>0</v>
      </c>
      <c r="R41" s="1213" t="n">
        <f aca="false">($U$4*(SUM(D41:Q41)))</f>
        <v>0</v>
      </c>
      <c r="S41" s="1212" t="n">
        <v>0</v>
      </c>
      <c r="T41" s="1212" t="n">
        <v>0</v>
      </c>
      <c r="U41" s="1212" t="n">
        <v>0</v>
      </c>
      <c r="V41" s="1212" t="n">
        <v>0</v>
      </c>
      <c r="W41" s="1212" t="n">
        <v>0</v>
      </c>
      <c r="X41" s="1212" t="n">
        <v>0</v>
      </c>
      <c r="Y41" s="1212" t="n">
        <v>0</v>
      </c>
      <c r="Z41" s="1212" t="n">
        <v>0</v>
      </c>
      <c r="AA41" s="1212" t="n">
        <v>0</v>
      </c>
      <c r="AB41" s="1212" t="n">
        <v>0</v>
      </c>
      <c r="AC41" s="1212" t="n">
        <v>0</v>
      </c>
      <c r="AD41" s="1212" t="n">
        <v>0</v>
      </c>
      <c r="AE41" s="1291"/>
      <c r="AF41" s="1283"/>
      <c r="AG41" s="1283"/>
      <c r="AH41" s="1283"/>
      <c r="AI41" s="1283"/>
      <c r="AJ41" s="1283"/>
    </row>
    <row r="42" s="365" customFormat="true" ht="33" hidden="true" customHeight="true" outlineLevel="0" collapsed="false">
      <c r="A42" s="1283"/>
      <c r="B42" s="1290"/>
      <c r="C42" s="218" t="n">
        <f aca="false">A18</f>
        <v>0</v>
      </c>
      <c r="D42" s="218" t="n">
        <v>0</v>
      </c>
      <c r="E42" s="218" t="n">
        <v>0</v>
      </c>
      <c r="F42" s="218" t="n">
        <v>0</v>
      </c>
      <c r="G42" s="218" t="n">
        <v>0</v>
      </c>
      <c r="H42" s="218" t="n">
        <v>0</v>
      </c>
      <c r="I42" s="218" t="n">
        <v>0</v>
      </c>
      <c r="J42" s="218" t="n">
        <v>0</v>
      </c>
      <c r="K42" s="218" t="n">
        <v>0</v>
      </c>
      <c r="L42" s="218" t="n">
        <v>0</v>
      </c>
      <c r="M42" s="218" t="n">
        <v>0</v>
      </c>
      <c r="N42" s="218" t="n">
        <v>0</v>
      </c>
      <c r="O42" s="218" t="n">
        <v>0</v>
      </c>
      <c r="P42" s="218" t="n">
        <v>0</v>
      </c>
      <c r="Q42" s="218" t="n">
        <v>0</v>
      </c>
      <c r="R42" s="1078" t="n">
        <f aca="false">($U$4*(SUM(D42:Q42)))</f>
        <v>0</v>
      </c>
      <c r="S42" s="218" t="n">
        <v>0</v>
      </c>
      <c r="T42" s="218" t="n">
        <v>0</v>
      </c>
      <c r="U42" s="218" t="n">
        <v>0</v>
      </c>
      <c r="V42" s="218" t="n">
        <v>0</v>
      </c>
      <c r="W42" s="218" t="n">
        <v>0</v>
      </c>
      <c r="X42" s="218" t="n">
        <v>0</v>
      </c>
      <c r="Y42" s="218" t="n">
        <v>0</v>
      </c>
      <c r="Z42" s="218" t="n">
        <v>0</v>
      </c>
      <c r="AA42" s="218" t="n">
        <v>0</v>
      </c>
      <c r="AB42" s="218" t="n">
        <v>0</v>
      </c>
      <c r="AC42" s="218" t="n">
        <v>0</v>
      </c>
      <c r="AD42" s="218" t="n">
        <v>0</v>
      </c>
      <c r="AE42" s="1291"/>
      <c r="AF42" s="1283"/>
      <c r="AG42" s="1283"/>
      <c r="AH42" s="1283"/>
      <c r="AI42" s="1283"/>
      <c r="AJ42" s="1283"/>
    </row>
    <row r="43" s="365" customFormat="true" ht="33" hidden="true" customHeight="true" outlineLevel="0" collapsed="false">
      <c r="A43" s="1283"/>
      <c r="B43" s="1290"/>
      <c r="C43" s="222" t="n">
        <f aca="false">A19</f>
        <v>0</v>
      </c>
      <c r="D43" s="1292" t="n">
        <v>0</v>
      </c>
      <c r="E43" s="1292" t="n">
        <v>0</v>
      </c>
      <c r="F43" s="1212" t="n">
        <v>0</v>
      </c>
      <c r="G43" s="1212" t="n">
        <v>0</v>
      </c>
      <c r="H43" s="1212" t="n">
        <v>0</v>
      </c>
      <c r="I43" s="1212" t="n">
        <v>0</v>
      </c>
      <c r="J43" s="1212" t="n">
        <v>0</v>
      </c>
      <c r="K43" s="1212" t="n">
        <v>0</v>
      </c>
      <c r="L43" s="1212" t="n">
        <v>0</v>
      </c>
      <c r="M43" s="1212" t="n">
        <v>0</v>
      </c>
      <c r="N43" s="1212" t="n">
        <v>0</v>
      </c>
      <c r="O43" s="1212" t="n">
        <v>0</v>
      </c>
      <c r="P43" s="1212" t="n">
        <v>0</v>
      </c>
      <c r="Q43" s="1212" t="n">
        <v>0</v>
      </c>
      <c r="R43" s="1213" t="n">
        <f aca="false">($U$4*(SUM(D43:Q43)))</f>
        <v>0</v>
      </c>
      <c r="S43" s="1212" t="n">
        <v>0</v>
      </c>
      <c r="T43" s="1212" t="n">
        <v>0</v>
      </c>
      <c r="U43" s="1212" t="n">
        <v>0</v>
      </c>
      <c r="V43" s="1212" t="n">
        <v>0</v>
      </c>
      <c r="W43" s="1212" t="n">
        <v>0</v>
      </c>
      <c r="X43" s="1212" t="n">
        <v>0</v>
      </c>
      <c r="Y43" s="1212" t="n">
        <v>0</v>
      </c>
      <c r="Z43" s="1212" t="n">
        <v>0</v>
      </c>
      <c r="AA43" s="1212" t="n">
        <v>0</v>
      </c>
      <c r="AB43" s="1212" t="n">
        <v>0</v>
      </c>
      <c r="AC43" s="1212" t="n">
        <v>0</v>
      </c>
      <c r="AD43" s="1212" t="n">
        <v>0</v>
      </c>
      <c r="AE43" s="1291"/>
      <c r="AF43" s="1283"/>
      <c r="AG43" s="1283"/>
      <c r="AH43" s="1283"/>
      <c r="AI43" s="1283"/>
      <c r="AJ43" s="1283"/>
    </row>
    <row r="44" s="224" customFormat="true" ht="23.25" hidden="true" customHeight="true" outlineLevel="0" collapsed="false">
      <c r="A44" s="673"/>
      <c r="B44" s="1290"/>
      <c r="C44" s="379" t="n">
        <f aca="false">A20</f>
        <v>0</v>
      </c>
      <c r="D44" s="675" t="n">
        <v>0</v>
      </c>
      <c r="E44" s="675" t="n">
        <v>0</v>
      </c>
      <c r="F44" s="379" t="n">
        <v>0</v>
      </c>
      <c r="G44" s="379" t="n">
        <v>0</v>
      </c>
      <c r="H44" s="379" t="n">
        <v>0</v>
      </c>
      <c r="I44" s="379" t="n">
        <v>0</v>
      </c>
      <c r="J44" s="379" t="n">
        <v>0</v>
      </c>
      <c r="K44" s="379" t="n">
        <v>0</v>
      </c>
      <c r="L44" s="379" t="n">
        <v>0</v>
      </c>
      <c r="M44" s="379" t="n">
        <v>0</v>
      </c>
      <c r="N44" s="379" t="n">
        <v>0</v>
      </c>
      <c r="O44" s="379" t="n">
        <v>0</v>
      </c>
      <c r="P44" s="379" t="n">
        <v>0</v>
      </c>
      <c r="Q44" s="379" t="n">
        <v>0</v>
      </c>
      <c r="R44" s="1215" t="n">
        <f aca="false">($U$4*(SUM(D44:Q44)))</f>
        <v>0</v>
      </c>
      <c r="S44" s="379" t="n">
        <v>0</v>
      </c>
      <c r="T44" s="379" t="n">
        <v>0</v>
      </c>
      <c r="U44" s="379" t="n">
        <v>0</v>
      </c>
      <c r="V44" s="379" t="n">
        <v>0</v>
      </c>
      <c r="W44" s="379" t="n">
        <v>0</v>
      </c>
      <c r="X44" s="379" t="n">
        <v>0</v>
      </c>
      <c r="Y44" s="379" t="n">
        <v>0</v>
      </c>
      <c r="Z44" s="379" t="n">
        <v>0</v>
      </c>
      <c r="AA44" s="379" t="n">
        <v>0</v>
      </c>
      <c r="AB44" s="379" t="n">
        <v>0</v>
      </c>
      <c r="AC44" s="379" t="n">
        <v>0</v>
      </c>
      <c r="AD44" s="379" t="n">
        <v>0</v>
      </c>
      <c r="AE44" s="1293"/>
      <c r="AF44" s="673"/>
      <c r="AG44" s="673"/>
      <c r="AH44" s="673"/>
      <c r="AI44" s="673"/>
      <c r="AJ44" s="673"/>
    </row>
    <row r="45" s="224" customFormat="true" ht="23.25" hidden="true" customHeight="true" outlineLevel="0" collapsed="false">
      <c r="A45" s="673"/>
      <c r="B45" s="1290"/>
      <c r="C45" s="670" t="n">
        <f aca="false">A21</f>
        <v>0</v>
      </c>
      <c r="D45" s="1294" t="n">
        <v>0</v>
      </c>
      <c r="E45" s="1294" t="n">
        <v>0</v>
      </c>
      <c r="F45" s="380" t="n">
        <v>0</v>
      </c>
      <c r="G45" s="380" t="n">
        <v>0</v>
      </c>
      <c r="H45" s="380" t="n">
        <v>0</v>
      </c>
      <c r="I45" s="380" t="n">
        <v>0</v>
      </c>
      <c r="J45" s="380" t="n">
        <v>0</v>
      </c>
      <c r="K45" s="380" t="n">
        <v>0</v>
      </c>
      <c r="L45" s="380" t="n">
        <v>0</v>
      </c>
      <c r="M45" s="380" t="n">
        <v>0</v>
      </c>
      <c r="N45" s="380" t="n">
        <v>0</v>
      </c>
      <c r="O45" s="380" t="n">
        <v>0</v>
      </c>
      <c r="P45" s="380" t="n">
        <v>0</v>
      </c>
      <c r="Q45" s="380" t="n">
        <v>0</v>
      </c>
      <c r="R45" s="1286" t="n">
        <f aca="false">($U$4*(SUM(D45:Q45)))</f>
        <v>0</v>
      </c>
      <c r="S45" s="380" t="n">
        <v>0</v>
      </c>
      <c r="T45" s="380" t="n">
        <v>0</v>
      </c>
      <c r="U45" s="380" t="n">
        <v>0</v>
      </c>
      <c r="V45" s="380" t="n">
        <v>0</v>
      </c>
      <c r="W45" s="380" t="n">
        <v>0</v>
      </c>
      <c r="X45" s="380" t="n">
        <v>0</v>
      </c>
      <c r="Y45" s="380" t="n">
        <v>0</v>
      </c>
      <c r="Z45" s="380" t="n">
        <v>0</v>
      </c>
      <c r="AA45" s="380" t="n">
        <v>0</v>
      </c>
      <c r="AB45" s="380" t="n">
        <v>0</v>
      </c>
      <c r="AC45" s="380" t="n">
        <v>0</v>
      </c>
      <c r="AD45" s="380" t="n">
        <v>0</v>
      </c>
      <c r="AE45" s="1293"/>
      <c r="AF45" s="673"/>
      <c r="AG45" s="673"/>
      <c r="AH45" s="673"/>
      <c r="AI45" s="673"/>
      <c r="AJ45" s="673"/>
    </row>
    <row r="46" s="224" customFormat="true" ht="23.25" hidden="true" customHeight="true" outlineLevel="0" collapsed="false">
      <c r="A46" s="673"/>
      <c r="B46" s="1290"/>
      <c r="C46" s="379" t="n">
        <f aca="false">A22</f>
        <v>0</v>
      </c>
      <c r="D46" s="675" t="n">
        <v>0</v>
      </c>
      <c r="E46" s="675" t="n">
        <v>0</v>
      </c>
      <c r="F46" s="379" t="n">
        <v>0</v>
      </c>
      <c r="G46" s="379" t="n">
        <v>0</v>
      </c>
      <c r="H46" s="379" t="n">
        <v>0</v>
      </c>
      <c r="I46" s="379" t="n">
        <v>0</v>
      </c>
      <c r="J46" s="379" t="n">
        <v>0</v>
      </c>
      <c r="K46" s="379" t="n">
        <v>0</v>
      </c>
      <c r="L46" s="379" t="n">
        <v>0</v>
      </c>
      <c r="M46" s="379" t="n">
        <v>0</v>
      </c>
      <c r="N46" s="379" t="n">
        <v>0</v>
      </c>
      <c r="O46" s="379" t="n">
        <v>0</v>
      </c>
      <c r="P46" s="379" t="n">
        <v>0</v>
      </c>
      <c r="Q46" s="379" t="n">
        <v>0</v>
      </c>
      <c r="R46" s="1215" t="n">
        <f aca="false">($U$4*(SUM(D46:Q46)))</f>
        <v>0</v>
      </c>
      <c r="S46" s="379" t="n">
        <v>0</v>
      </c>
      <c r="T46" s="379" t="n">
        <v>0</v>
      </c>
      <c r="U46" s="379" t="n">
        <v>0</v>
      </c>
      <c r="V46" s="379" t="n">
        <v>0</v>
      </c>
      <c r="W46" s="379" t="n">
        <v>0</v>
      </c>
      <c r="X46" s="379" t="n">
        <v>0</v>
      </c>
      <c r="Y46" s="379" t="n">
        <v>0</v>
      </c>
      <c r="Z46" s="379" t="n">
        <v>0</v>
      </c>
      <c r="AA46" s="379" t="n">
        <v>0</v>
      </c>
      <c r="AB46" s="379" t="n">
        <v>0</v>
      </c>
      <c r="AC46" s="379" t="n">
        <v>0</v>
      </c>
      <c r="AD46" s="379" t="n">
        <v>0</v>
      </c>
      <c r="AE46" s="1293"/>
      <c r="AF46" s="673"/>
      <c r="AG46" s="673"/>
      <c r="AH46" s="673"/>
      <c r="AI46" s="673"/>
      <c r="AJ46" s="673"/>
    </row>
    <row r="47" s="224" customFormat="true" ht="23.25" hidden="true" customHeight="true" outlineLevel="0" collapsed="false">
      <c r="A47" s="673"/>
      <c r="B47" s="1290"/>
      <c r="C47" s="670" t="n">
        <f aca="false">A23</f>
        <v>0</v>
      </c>
      <c r="D47" s="672" t="n">
        <v>0</v>
      </c>
      <c r="E47" s="672" t="n">
        <v>0</v>
      </c>
      <c r="F47" s="670" t="n">
        <v>0</v>
      </c>
      <c r="G47" s="670" t="n">
        <v>0</v>
      </c>
      <c r="H47" s="670" t="n">
        <v>0</v>
      </c>
      <c r="I47" s="670" t="n">
        <v>0</v>
      </c>
      <c r="J47" s="670" t="n">
        <v>0</v>
      </c>
      <c r="K47" s="670" t="n">
        <v>0</v>
      </c>
      <c r="L47" s="670" t="n">
        <v>0</v>
      </c>
      <c r="M47" s="670" t="n">
        <v>0</v>
      </c>
      <c r="N47" s="670" t="n">
        <v>0</v>
      </c>
      <c r="O47" s="670" t="n">
        <v>0</v>
      </c>
      <c r="P47" s="670" t="n">
        <v>0</v>
      </c>
      <c r="Q47" s="670" t="n">
        <v>0</v>
      </c>
      <c r="R47" s="1214" t="n">
        <f aca="false">($U$4*(SUM(D47:Q47)))</f>
        <v>0</v>
      </c>
      <c r="S47" s="670" t="n">
        <v>0</v>
      </c>
      <c r="T47" s="670" t="n">
        <v>0</v>
      </c>
      <c r="U47" s="670" t="n">
        <v>0</v>
      </c>
      <c r="V47" s="670" t="n">
        <v>0</v>
      </c>
      <c r="W47" s="670" t="n">
        <v>0</v>
      </c>
      <c r="X47" s="670" t="n">
        <v>0</v>
      </c>
      <c r="Y47" s="670" t="n">
        <v>0</v>
      </c>
      <c r="Z47" s="670" t="n">
        <v>0</v>
      </c>
      <c r="AA47" s="670" t="n">
        <v>0</v>
      </c>
      <c r="AB47" s="670" t="n">
        <v>0</v>
      </c>
      <c r="AC47" s="670" t="n">
        <v>0</v>
      </c>
      <c r="AD47" s="670" t="n">
        <v>0</v>
      </c>
      <c r="AE47" s="1293"/>
      <c r="AF47" s="673"/>
      <c r="AG47" s="673"/>
      <c r="AH47" s="673"/>
      <c r="AI47" s="673"/>
      <c r="AJ47" s="673"/>
    </row>
    <row r="48" s="224" customFormat="true" ht="23.25" hidden="true" customHeight="true" outlineLevel="0" collapsed="false">
      <c r="A48" s="673"/>
      <c r="B48" s="1290"/>
      <c r="C48" s="379" t="n">
        <f aca="false">A24</f>
        <v>0</v>
      </c>
      <c r="D48" s="675" t="n">
        <v>0</v>
      </c>
      <c r="E48" s="675" t="n">
        <v>0</v>
      </c>
      <c r="F48" s="379" t="n">
        <v>0</v>
      </c>
      <c r="G48" s="379" t="n">
        <v>0</v>
      </c>
      <c r="H48" s="379" t="n">
        <v>0</v>
      </c>
      <c r="I48" s="379" t="n">
        <v>0</v>
      </c>
      <c r="J48" s="379" t="n">
        <v>0</v>
      </c>
      <c r="K48" s="379" t="n">
        <v>0</v>
      </c>
      <c r="L48" s="379" t="n">
        <v>0</v>
      </c>
      <c r="M48" s="379" t="n">
        <v>0</v>
      </c>
      <c r="N48" s="379" t="n">
        <v>0</v>
      </c>
      <c r="O48" s="379" t="n">
        <v>0</v>
      </c>
      <c r="P48" s="379" t="n">
        <v>0</v>
      </c>
      <c r="Q48" s="379" t="n">
        <v>0</v>
      </c>
      <c r="R48" s="1215" t="n">
        <f aca="false">($U$4*(SUM(D48:Q48)))</f>
        <v>0</v>
      </c>
      <c r="S48" s="379" t="n">
        <v>0</v>
      </c>
      <c r="T48" s="379" t="n">
        <v>0</v>
      </c>
      <c r="U48" s="379" t="n">
        <v>0</v>
      </c>
      <c r="V48" s="379" t="n">
        <v>0</v>
      </c>
      <c r="W48" s="379" t="n">
        <v>0</v>
      </c>
      <c r="X48" s="379" t="n">
        <v>0</v>
      </c>
      <c r="Y48" s="379" t="n">
        <v>0</v>
      </c>
      <c r="Z48" s="379" t="n">
        <v>0</v>
      </c>
      <c r="AA48" s="379" t="n">
        <v>0</v>
      </c>
      <c r="AB48" s="379" t="n">
        <v>0</v>
      </c>
      <c r="AC48" s="379" t="n">
        <v>0</v>
      </c>
      <c r="AD48" s="379" t="n">
        <v>0</v>
      </c>
      <c r="AE48" s="1293"/>
      <c r="AF48" s="673"/>
      <c r="AG48" s="673"/>
      <c r="AH48" s="673"/>
      <c r="AI48" s="673"/>
      <c r="AJ48" s="673"/>
    </row>
    <row r="49" s="224" customFormat="true" ht="23.25" hidden="true" customHeight="true" outlineLevel="0" collapsed="false">
      <c r="A49" s="673"/>
      <c r="B49" s="1290"/>
      <c r="C49" s="670" t="n">
        <f aca="false">A25</f>
        <v>0</v>
      </c>
      <c r="D49" s="672" t="n">
        <v>0</v>
      </c>
      <c r="E49" s="672" t="n">
        <v>0</v>
      </c>
      <c r="F49" s="670" t="n">
        <v>0</v>
      </c>
      <c r="G49" s="670" t="n">
        <v>0</v>
      </c>
      <c r="H49" s="670" t="n">
        <v>0</v>
      </c>
      <c r="I49" s="670" t="n">
        <v>0</v>
      </c>
      <c r="J49" s="670" t="n">
        <v>0</v>
      </c>
      <c r="K49" s="670" t="n">
        <v>0</v>
      </c>
      <c r="L49" s="670" t="n">
        <v>0</v>
      </c>
      <c r="M49" s="670" t="n">
        <v>0</v>
      </c>
      <c r="N49" s="670" t="n">
        <v>0</v>
      </c>
      <c r="O49" s="670" t="n">
        <v>0</v>
      </c>
      <c r="P49" s="670" t="n">
        <v>0</v>
      </c>
      <c r="Q49" s="670" t="n">
        <v>0</v>
      </c>
      <c r="R49" s="1214" t="n">
        <f aca="false">($U$4*(SUM(D49:Q49)))</f>
        <v>0</v>
      </c>
      <c r="S49" s="670" t="n">
        <v>0</v>
      </c>
      <c r="T49" s="670" t="n">
        <v>0</v>
      </c>
      <c r="U49" s="670" t="n">
        <v>0</v>
      </c>
      <c r="V49" s="670" t="n">
        <v>0</v>
      </c>
      <c r="W49" s="670" t="n">
        <v>0</v>
      </c>
      <c r="X49" s="670" t="n">
        <v>0</v>
      </c>
      <c r="Y49" s="670" t="n">
        <v>0</v>
      </c>
      <c r="Z49" s="670" t="n">
        <v>0</v>
      </c>
      <c r="AA49" s="670" t="n">
        <v>0</v>
      </c>
      <c r="AB49" s="670" t="n">
        <v>0</v>
      </c>
      <c r="AC49" s="670" t="n">
        <v>0</v>
      </c>
      <c r="AD49" s="670" t="n">
        <v>0</v>
      </c>
      <c r="AE49" s="1293"/>
      <c r="AF49" s="673"/>
      <c r="AG49" s="673"/>
      <c r="AH49" s="673"/>
      <c r="AI49" s="673"/>
      <c r="AJ49" s="673"/>
    </row>
    <row r="50" s="224" customFormat="true" ht="23.25" hidden="true" customHeight="true" outlineLevel="0" collapsed="false">
      <c r="A50" s="673"/>
      <c r="B50" s="1290"/>
      <c r="C50" s="379" t="n">
        <f aca="false">A26</f>
        <v>0</v>
      </c>
      <c r="D50" s="675" t="n">
        <v>0</v>
      </c>
      <c r="E50" s="675" t="n">
        <v>0</v>
      </c>
      <c r="F50" s="379" t="n">
        <v>0</v>
      </c>
      <c r="G50" s="379" t="n">
        <v>0</v>
      </c>
      <c r="H50" s="379" t="n">
        <v>0</v>
      </c>
      <c r="I50" s="379" t="n">
        <v>0</v>
      </c>
      <c r="J50" s="379" t="n">
        <v>0</v>
      </c>
      <c r="K50" s="379" t="n">
        <v>0</v>
      </c>
      <c r="L50" s="379" t="n">
        <v>0</v>
      </c>
      <c r="M50" s="379" t="n">
        <v>0</v>
      </c>
      <c r="N50" s="379" t="n">
        <v>0</v>
      </c>
      <c r="O50" s="379" t="n">
        <v>0</v>
      </c>
      <c r="P50" s="379" t="n">
        <v>0</v>
      </c>
      <c r="Q50" s="379" t="n">
        <v>0</v>
      </c>
      <c r="R50" s="1215" t="n">
        <f aca="false">($U$4*(SUM(D50:Q50)))</f>
        <v>0</v>
      </c>
      <c r="S50" s="379" t="n">
        <v>0</v>
      </c>
      <c r="T50" s="379" t="n">
        <v>0</v>
      </c>
      <c r="U50" s="379" t="n">
        <v>0</v>
      </c>
      <c r="V50" s="379" t="n">
        <v>0</v>
      </c>
      <c r="W50" s="379" t="n">
        <v>0</v>
      </c>
      <c r="X50" s="379" t="n">
        <v>0</v>
      </c>
      <c r="Y50" s="379" t="n">
        <v>0</v>
      </c>
      <c r="Z50" s="379" t="n">
        <v>0</v>
      </c>
      <c r="AA50" s="379" t="n">
        <v>0</v>
      </c>
      <c r="AB50" s="379" t="n">
        <v>0</v>
      </c>
      <c r="AC50" s="379" t="n">
        <v>0</v>
      </c>
      <c r="AD50" s="379" t="n">
        <v>0</v>
      </c>
      <c r="AE50" s="1293"/>
      <c r="AF50" s="673"/>
      <c r="AG50" s="673"/>
      <c r="AH50" s="673"/>
      <c r="AI50" s="673"/>
      <c r="AJ50" s="673"/>
    </row>
    <row r="51" s="224" customFormat="true" ht="23.25" hidden="true" customHeight="true" outlineLevel="0" collapsed="false">
      <c r="A51" s="673"/>
      <c r="B51" s="1290"/>
      <c r="C51" s="670" t="n">
        <f aca="false">A27</f>
        <v>0</v>
      </c>
      <c r="D51" s="672" t="n">
        <v>0</v>
      </c>
      <c r="E51" s="672" t="n">
        <v>0</v>
      </c>
      <c r="F51" s="670" t="n">
        <v>0</v>
      </c>
      <c r="G51" s="670" t="n">
        <v>0</v>
      </c>
      <c r="H51" s="670" t="n">
        <v>0</v>
      </c>
      <c r="I51" s="670" t="n">
        <v>0</v>
      </c>
      <c r="J51" s="670" t="n">
        <v>0</v>
      </c>
      <c r="K51" s="670" t="n">
        <v>0</v>
      </c>
      <c r="L51" s="670" t="n">
        <v>0</v>
      </c>
      <c r="M51" s="670" t="n">
        <v>0</v>
      </c>
      <c r="N51" s="670" t="n">
        <v>0</v>
      </c>
      <c r="O51" s="670" t="n">
        <v>0</v>
      </c>
      <c r="P51" s="670" t="n">
        <v>0</v>
      </c>
      <c r="Q51" s="670" t="n">
        <v>0</v>
      </c>
      <c r="R51" s="1214" t="n">
        <f aca="false">($U$4*(SUM(D51:Q51)))</f>
        <v>0</v>
      </c>
      <c r="S51" s="670" t="n">
        <v>0</v>
      </c>
      <c r="T51" s="670" t="n">
        <v>0</v>
      </c>
      <c r="U51" s="670" t="n">
        <v>0</v>
      </c>
      <c r="V51" s="670" t="n">
        <v>0</v>
      </c>
      <c r="W51" s="670" t="n">
        <v>0</v>
      </c>
      <c r="X51" s="670" t="n">
        <v>0</v>
      </c>
      <c r="Y51" s="670" t="n">
        <v>0</v>
      </c>
      <c r="Z51" s="670" t="n">
        <v>0</v>
      </c>
      <c r="AA51" s="670" t="n">
        <v>0</v>
      </c>
      <c r="AB51" s="670" t="n">
        <v>0</v>
      </c>
      <c r="AC51" s="670" t="n">
        <v>0</v>
      </c>
      <c r="AD51" s="670" t="n">
        <v>0</v>
      </c>
      <c r="AE51" s="1293"/>
      <c r="AF51" s="673"/>
      <c r="AG51" s="673"/>
      <c r="AH51" s="673"/>
      <c r="AI51" s="673"/>
      <c r="AJ51" s="673"/>
    </row>
    <row r="52" s="224" customFormat="true" ht="23.25" hidden="true" customHeight="true" outlineLevel="0" collapsed="false">
      <c r="A52" s="673"/>
      <c r="B52" s="1290"/>
      <c r="C52" s="379" t="n">
        <f aca="false">A28</f>
        <v>0</v>
      </c>
      <c r="D52" s="675" t="n">
        <v>0</v>
      </c>
      <c r="E52" s="675" t="n">
        <v>0</v>
      </c>
      <c r="F52" s="379" t="n">
        <v>0</v>
      </c>
      <c r="G52" s="379" t="n">
        <v>0</v>
      </c>
      <c r="H52" s="379" t="n">
        <v>0</v>
      </c>
      <c r="I52" s="379" t="n">
        <v>0</v>
      </c>
      <c r="J52" s="379" t="n">
        <v>0</v>
      </c>
      <c r="K52" s="379" t="n">
        <v>0</v>
      </c>
      <c r="L52" s="379" t="n">
        <v>0</v>
      </c>
      <c r="M52" s="379" t="n">
        <v>0</v>
      </c>
      <c r="N52" s="379" t="n">
        <v>0</v>
      </c>
      <c r="O52" s="379" t="n">
        <v>0</v>
      </c>
      <c r="P52" s="379" t="n">
        <v>0</v>
      </c>
      <c r="Q52" s="379" t="n">
        <v>0</v>
      </c>
      <c r="R52" s="1215" t="n">
        <f aca="false">($U$4*(SUM(D52:Q52)))</f>
        <v>0</v>
      </c>
      <c r="S52" s="379" t="n">
        <v>0</v>
      </c>
      <c r="T52" s="379" t="n">
        <v>0</v>
      </c>
      <c r="U52" s="379" t="n">
        <v>0</v>
      </c>
      <c r="V52" s="379" t="n">
        <v>0</v>
      </c>
      <c r="W52" s="379" t="n">
        <v>0</v>
      </c>
      <c r="X52" s="379" t="n">
        <v>0</v>
      </c>
      <c r="Y52" s="379" t="n">
        <v>0</v>
      </c>
      <c r="Z52" s="379" t="n">
        <v>0</v>
      </c>
      <c r="AA52" s="379" t="n">
        <v>0</v>
      </c>
      <c r="AB52" s="379" t="n">
        <v>0</v>
      </c>
      <c r="AC52" s="379" t="n">
        <v>0</v>
      </c>
      <c r="AD52" s="379" t="n">
        <v>0</v>
      </c>
      <c r="AE52" s="1293"/>
      <c r="AF52" s="673"/>
      <c r="AG52" s="673"/>
      <c r="AH52" s="673"/>
      <c r="AI52" s="673"/>
      <c r="AJ52" s="673"/>
      <c r="AN52" s="224" t="n">
        <v>0</v>
      </c>
    </row>
    <row r="53" s="224" customFormat="true" ht="23.25" hidden="true" customHeight="true" outlineLevel="0" collapsed="false">
      <c r="A53" s="673"/>
      <c r="B53" s="1290"/>
      <c r="C53" s="670" t="n">
        <f aca="false">A29</f>
        <v>0</v>
      </c>
      <c r="D53" s="672" t="n">
        <v>0</v>
      </c>
      <c r="E53" s="672" t="n">
        <v>0</v>
      </c>
      <c r="F53" s="670" t="n">
        <v>0</v>
      </c>
      <c r="G53" s="670" t="n">
        <v>0</v>
      </c>
      <c r="H53" s="670" t="n">
        <v>0</v>
      </c>
      <c r="I53" s="670" t="n">
        <v>0</v>
      </c>
      <c r="J53" s="670" t="n">
        <v>0</v>
      </c>
      <c r="K53" s="670" t="n">
        <v>0</v>
      </c>
      <c r="L53" s="670" t="n">
        <v>0</v>
      </c>
      <c r="M53" s="670" t="n">
        <v>0</v>
      </c>
      <c r="N53" s="670" t="n">
        <v>0</v>
      </c>
      <c r="O53" s="670" t="n">
        <v>0</v>
      </c>
      <c r="P53" s="670" t="n">
        <v>0</v>
      </c>
      <c r="Q53" s="670" t="n">
        <v>0</v>
      </c>
      <c r="R53" s="1214" t="n">
        <f aca="false">($U$4*(SUM(D53:Q53)))</f>
        <v>0</v>
      </c>
      <c r="S53" s="670" t="n">
        <v>0</v>
      </c>
      <c r="T53" s="670" t="n">
        <v>0</v>
      </c>
      <c r="U53" s="670" t="n">
        <v>0</v>
      </c>
      <c r="V53" s="670" t="n">
        <v>0</v>
      </c>
      <c r="W53" s="670" t="n">
        <v>0</v>
      </c>
      <c r="X53" s="670" t="n">
        <v>0</v>
      </c>
      <c r="Y53" s="670" t="n">
        <v>0</v>
      </c>
      <c r="Z53" s="670" t="n">
        <v>0</v>
      </c>
      <c r="AA53" s="670" t="n">
        <v>0</v>
      </c>
      <c r="AB53" s="670" t="n">
        <v>0</v>
      </c>
      <c r="AC53" s="670" t="n">
        <v>0</v>
      </c>
      <c r="AD53" s="670" t="n">
        <v>0</v>
      </c>
      <c r="AE53" s="1293"/>
      <c r="AF53" s="673"/>
      <c r="AG53" s="673"/>
      <c r="AH53" s="673"/>
      <c r="AI53" s="673"/>
      <c r="AJ53" s="673"/>
    </row>
    <row r="54" s="224" customFormat="true" ht="23.25" hidden="true" customHeight="true" outlineLevel="0" collapsed="false">
      <c r="A54" s="673"/>
      <c r="B54" s="1290"/>
      <c r="C54" s="379" t="n">
        <f aca="false">A30</f>
        <v>0</v>
      </c>
      <c r="D54" s="675" t="n">
        <v>0</v>
      </c>
      <c r="E54" s="675" t="n">
        <v>0</v>
      </c>
      <c r="F54" s="379" t="n">
        <v>0</v>
      </c>
      <c r="G54" s="379" t="n">
        <v>0</v>
      </c>
      <c r="H54" s="379" t="n">
        <v>0</v>
      </c>
      <c r="I54" s="379" t="n">
        <v>0</v>
      </c>
      <c r="J54" s="379" t="n">
        <v>0</v>
      </c>
      <c r="K54" s="379" t="n">
        <v>0</v>
      </c>
      <c r="L54" s="379" t="n">
        <v>0</v>
      </c>
      <c r="M54" s="379" t="n">
        <v>0</v>
      </c>
      <c r="N54" s="379" t="n">
        <v>0</v>
      </c>
      <c r="O54" s="379" t="n">
        <v>0</v>
      </c>
      <c r="P54" s="379" t="n">
        <v>0</v>
      </c>
      <c r="Q54" s="379" t="n">
        <v>0</v>
      </c>
      <c r="R54" s="1215" t="n">
        <f aca="false">($U$4*(SUM(D54:Q54)))</f>
        <v>0</v>
      </c>
      <c r="S54" s="379" t="n">
        <v>0</v>
      </c>
      <c r="T54" s="379" t="n">
        <v>0</v>
      </c>
      <c r="U54" s="379" t="n">
        <v>0</v>
      </c>
      <c r="V54" s="379" t="n">
        <v>0</v>
      </c>
      <c r="W54" s="379" t="n">
        <v>0</v>
      </c>
      <c r="X54" s="379" t="n">
        <v>0</v>
      </c>
      <c r="Y54" s="379" t="n">
        <v>0</v>
      </c>
      <c r="Z54" s="379" t="n">
        <v>0</v>
      </c>
      <c r="AA54" s="379" t="n">
        <v>0</v>
      </c>
      <c r="AB54" s="379" t="n">
        <v>0</v>
      </c>
      <c r="AC54" s="379" t="n">
        <v>0</v>
      </c>
      <c r="AD54" s="379" t="n">
        <v>0</v>
      </c>
      <c r="AE54" s="1293"/>
      <c r="AF54" s="673"/>
      <c r="AG54" s="673"/>
      <c r="AH54" s="673"/>
      <c r="AI54" s="673"/>
      <c r="AJ54" s="673"/>
    </row>
    <row r="55" s="230" customFormat="true" ht="39.75" hidden="false" customHeight="true" outlineLevel="0" collapsed="false">
      <c r="A55" s="1094" t="s">
        <v>837</v>
      </c>
      <c r="B55" s="1094"/>
      <c r="C55" s="1094"/>
      <c r="D55" s="241" t="n">
        <f aca="false">SUM(D33:D54)</f>
        <v>0</v>
      </c>
      <c r="E55" s="241" t="n">
        <f aca="false">SUM(E33:E54)</f>
        <v>0</v>
      </c>
      <c r="F55" s="241" t="n">
        <f aca="false">SUM(F33:F54)</f>
        <v>0</v>
      </c>
      <c r="G55" s="241" t="n">
        <f aca="false">SUM(G33:G54)</f>
        <v>0</v>
      </c>
      <c r="H55" s="241" t="n">
        <f aca="false">SUM(H33:H54)</f>
        <v>0</v>
      </c>
      <c r="I55" s="241" t="n">
        <f aca="false">SUM(I33:I54)</f>
        <v>0</v>
      </c>
      <c r="J55" s="241" t="n">
        <f aca="false">SUM(J33:J54)</f>
        <v>0</v>
      </c>
      <c r="K55" s="241" t="n">
        <f aca="false">SUM(K33:K54)</f>
        <v>0</v>
      </c>
      <c r="L55" s="241" t="n">
        <f aca="false">SUM(L33:L54)</f>
        <v>0</v>
      </c>
      <c r="M55" s="241" t="n">
        <f aca="false">SUM(M33:M54)</f>
        <v>0</v>
      </c>
      <c r="N55" s="241" t="n">
        <f aca="false">SUM(N33:N54)</f>
        <v>0</v>
      </c>
      <c r="O55" s="241" t="n">
        <f aca="false">SUM(O33:O54)</f>
        <v>0</v>
      </c>
      <c r="P55" s="241" t="n">
        <f aca="false">SUM(P33:P54)</f>
        <v>0</v>
      </c>
      <c r="Q55" s="241" t="n">
        <f aca="false">SUM(Q33:Q54)</f>
        <v>0</v>
      </c>
      <c r="R55" s="242" t="n">
        <f aca="false">SUM(D55:Q55)</f>
        <v>0</v>
      </c>
      <c r="S55" s="241" t="n">
        <f aca="false">SUM(S33:S54)</f>
        <v>0</v>
      </c>
      <c r="T55" s="241" t="n">
        <f aca="false">SUM(T33:T54)</f>
        <v>0</v>
      </c>
      <c r="U55" s="241" t="n">
        <f aca="false">SUM(U33:U54)</f>
        <v>0</v>
      </c>
      <c r="V55" s="241" t="n">
        <f aca="false">SUM(V33:V54)</f>
        <v>0</v>
      </c>
      <c r="W55" s="241" t="n">
        <f aca="false">SUM(W33:W54)</f>
        <v>0</v>
      </c>
      <c r="X55" s="241" t="n">
        <f aca="false">SUM(X33:X54)</f>
        <v>0</v>
      </c>
      <c r="Y55" s="241" t="n">
        <f aca="false">SUM(Y33:Y54)</f>
        <v>0</v>
      </c>
      <c r="Z55" s="241" t="n">
        <f aca="false">SUM(Z33:Z54)</f>
        <v>0</v>
      </c>
      <c r="AA55" s="241" t="n">
        <f aca="false">SUM(AA33:AA54)</f>
        <v>0</v>
      </c>
      <c r="AB55" s="241" t="n">
        <f aca="false">SUM(AB33:AB54)</f>
        <v>0</v>
      </c>
      <c r="AC55" s="241" t="n">
        <f aca="false">SUM(AC33:AC54)</f>
        <v>0</v>
      </c>
      <c r="AD55" s="241" t="n">
        <f aca="false">SUM(AD33:AD54)</f>
        <v>0</v>
      </c>
      <c r="AE55" s="1295" t="s">
        <v>839</v>
      </c>
      <c r="AF55" s="1295"/>
      <c r="AG55" s="676"/>
      <c r="AH55" s="676"/>
    </row>
    <row r="56" s="230" customFormat="true" ht="39.75" hidden="false" customHeight="true" outlineLevel="0" collapsed="false">
      <c r="A56" s="245" t="s">
        <v>840</v>
      </c>
      <c r="B56" s="245"/>
      <c r="C56" s="245"/>
      <c r="D56" s="1296" t="str">
        <f aca="false">IF(D31&gt;0,D55/D31,"")</f>
        <v/>
      </c>
      <c r="E56" s="1296" t="str">
        <f aca="false">IF(E31&gt;0,E55/E31,"")</f>
        <v/>
      </c>
      <c r="F56" s="1296" t="str">
        <f aca="false">IF(F31&gt;0,F55/F31,"")</f>
        <v/>
      </c>
      <c r="G56" s="1296" t="str">
        <f aca="false">IF(G31&gt;0,G55/G31,"")</f>
        <v/>
      </c>
      <c r="H56" s="1296" t="str">
        <f aca="false">IF(H31&gt;0,H55/H31,"")</f>
        <v/>
      </c>
      <c r="I56" s="1296" t="str">
        <f aca="false">IF(I31&gt;0,I55/I31,"")</f>
        <v/>
      </c>
      <c r="J56" s="1296" t="str">
        <f aca="false">IF(J31&gt;0,J55/J31,"")</f>
        <v/>
      </c>
      <c r="K56" s="1296" t="str">
        <f aca="false">IF(K31&gt;0,K55/K31,"")</f>
        <v/>
      </c>
      <c r="L56" s="1296" t="str">
        <f aca="false">IF(L31&gt;0,L55/L31,"")</f>
        <v/>
      </c>
      <c r="M56" s="1296" t="str">
        <f aca="false">IF(M31&gt;0,M55/M31,"")</f>
        <v/>
      </c>
      <c r="N56" s="1296" t="str">
        <f aca="false">IF(N31&gt;0,N55/N31,"")</f>
        <v/>
      </c>
      <c r="O56" s="1296" t="str">
        <f aca="false">IF(O31&gt;0,O55/O31,"")</f>
        <v/>
      </c>
      <c r="P56" s="1296" t="str">
        <f aca="false">IF(P31&gt;0,P55/P31,"")</f>
        <v/>
      </c>
      <c r="Q56" s="1296" t="str">
        <f aca="false">IF(Q31&gt;0,Q55/Q31,"")</f>
        <v/>
      </c>
      <c r="R56" s="247" t="str">
        <f aca="false">IF(R31=0,"",R55/R31)</f>
        <v/>
      </c>
      <c r="S56" s="248" t="str">
        <f aca="false">IF(S31&gt;0,S55/S31,"")</f>
        <v/>
      </c>
      <c r="T56" s="248" t="str">
        <f aca="false">IF(T31&gt;0,T55/T31,"")</f>
        <v/>
      </c>
      <c r="U56" s="248" t="str">
        <f aca="false">IF(U31&gt;0,U55/U31,"")</f>
        <v/>
      </c>
      <c r="V56" s="248" t="str">
        <f aca="false">IF(V31&gt;0,V55/V31,"")</f>
        <v/>
      </c>
      <c r="W56" s="248" t="str">
        <f aca="false">IF(W31&gt;0,W55/W31,"")</f>
        <v/>
      </c>
      <c r="X56" s="248" t="str">
        <f aca="false">IF(X31&gt;0,X55/X31,"")</f>
        <v/>
      </c>
      <c r="Y56" s="248" t="str">
        <f aca="false">IF(Y31&gt;0,Y55/Y31,"")</f>
        <v/>
      </c>
      <c r="Z56" s="248" t="str">
        <f aca="false">IF(Z31&gt;0,Z55/Z31,"")</f>
        <v/>
      </c>
      <c r="AA56" s="248" t="str">
        <f aca="false">IF(AA31&gt;0,AA55/AA31,"")</f>
        <v/>
      </c>
      <c r="AB56" s="248" t="str">
        <f aca="false">IF(AB31&gt;0,AB55/AB31,"")</f>
        <v/>
      </c>
      <c r="AC56" s="383" t="str">
        <f aca="false">IF(AC31&gt;0,AC55/AC31,"")</f>
        <v/>
      </c>
      <c r="AD56" s="248" t="str">
        <f aca="false">IF(AD31&gt;0,AD55/AD31,"")</f>
        <v/>
      </c>
      <c r="AE56" s="1297" t="str">
        <f aca="false">IF(OR(C31=0,C31=""),"",R31/C31)</f>
        <v/>
      </c>
      <c r="AF56" s="1297"/>
      <c r="AG56" s="250"/>
      <c r="AH56" s="250"/>
    </row>
    <row r="57" s="255" customFormat="true" ht="45" hidden="false" customHeight="true" outlineLevel="0" collapsed="false">
      <c r="A57" s="587" t="s">
        <v>841</v>
      </c>
      <c r="B57" s="587"/>
      <c r="C57" s="587"/>
      <c r="D57" s="252" t="n">
        <f aca="false">($U$4*R55)</f>
        <v>0</v>
      </c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68"/>
      <c r="T57" s="268"/>
      <c r="U57" s="268"/>
      <c r="V57" s="268"/>
      <c r="W57" s="268"/>
      <c r="X57" s="268"/>
      <c r="Y57" s="268"/>
      <c r="Z57" s="268"/>
      <c r="AA57" s="268"/>
      <c r="AD57" s="1298" t="n">
        <f aca="false">SUM(S55:AD55)</f>
        <v>0</v>
      </c>
      <c r="AE57" s="1297"/>
      <c r="AF57" s="1297"/>
      <c r="AG57" s="604"/>
      <c r="AH57" s="604"/>
    </row>
    <row r="58" s="255" customFormat="true" ht="12.75" hidden="false" customHeight="true" outlineLevel="0" collapsed="false"/>
    <row r="59" s="255" customFormat="true" ht="44.25" hidden="false" customHeight="true" outlineLevel="0" collapsed="false">
      <c r="A59" s="256" t="s">
        <v>842</v>
      </c>
      <c r="B59" s="256" t="s">
        <v>843</v>
      </c>
      <c r="C59" s="256"/>
      <c r="D59" s="256"/>
      <c r="E59" s="256"/>
      <c r="F59" s="256"/>
      <c r="G59" s="256"/>
      <c r="H59" s="256"/>
      <c r="I59" s="256"/>
      <c r="J59" s="256"/>
      <c r="K59" s="256"/>
      <c r="L59" s="256" t="s">
        <v>844</v>
      </c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8" t="s">
        <v>846</v>
      </c>
      <c r="AC59" s="259"/>
      <c r="AD59" s="260"/>
      <c r="AE59" s="260"/>
      <c r="AF59" s="260"/>
      <c r="AG59" s="260"/>
      <c r="AH59" s="261"/>
      <c r="AI59" s="262" t="s">
        <v>847</v>
      </c>
      <c r="AJ59" s="256" t="s">
        <v>848</v>
      </c>
    </row>
    <row r="60" s="255" customFormat="true" ht="17.25" hidden="false" customHeight="true" outlineLevel="0" collapsed="false">
      <c r="A60" s="263" t="n">
        <v>1</v>
      </c>
      <c r="B60" s="263"/>
      <c r="C60" s="263"/>
      <c r="D60" s="263"/>
      <c r="E60" s="263"/>
      <c r="F60" s="263"/>
      <c r="G60" s="263"/>
      <c r="H60" s="263"/>
      <c r="I60" s="263"/>
      <c r="J60" s="263"/>
      <c r="K60" s="263"/>
      <c r="L60" s="532" t="s">
        <v>953</v>
      </c>
      <c r="M60" s="532"/>
      <c r="N60" s="532"/>
      <c r="O60" s="532"/>
      <c r="P60" s="532"/>
      <c r="Q60" s="532"/>
      <c r="R60" s="532"/>
      <c r="S60" s="1223"/>
      <c r="T60" s="1223"/>
      <c r="U60" s="1223"/>
      <c r="V60" s="1223"/>
      <c r="W60" s="1223"/>
      <c r="X60" s="1223"/>
      <c r="Y60" s="1223"/>
      <c r="Z60" s="1223"/>
      <c r="AA60" s="1223"/>
      <c r="AB60" s="267"/>
      <c r="AC60" s="268"/>
      <c r="AE60" s="269"/>
      <c r="AF60" s="269"/>
      <c r="AG60" s="269"/>
      <c r="AH60" s="270"/>
      <c r="AI60" s="1299" t="str">
        <f aca="false">'Beb '!E29</f>
        <v>Auxiliar de Zona DEN</v>
      </c>
      <c r="AJ60" s="272" t="str">
        <f aca="false">'Beb '!F29</f>
        <v>-</v>
      </c>
    </row>
    <row r="61" s="255" customFormat="true" ht="17.25" hidden="false" customHeight="true" outlineLevel="0" collapsed="false">
      <c r="A61" s="263"/>
      <c r="B61" s="263"/>
      <c r="C61" s="263"/>
      <c r="D61" s="263"/>
      <c r="E61" s="263"/>
      <c r="F61" s="263"/>
      <c r="G61" s="263"/>
      <c r="H61" s="263"/>
      <c r="I61" s="263"/>
      <c r="J61" s="263"/>
      <c r="K61" s="263"/>
      <c r="L61" s="532"/>
      <c r="M61" s="532"/>
      <c r="N61" s="532"/>
      <c r="O61" s="532"/>
      <c r="P61" s="532"/>
      <c r="Q61" s="532"/>
      <c r="R61" s="532"/>
      <c r="S61" s="1223"/>
      <c r="T61" s="1223"/>
      <c r="U61" s="1223"/>
      <c r="V61" s="1223"/>
      <c r="W61" s="1223"/>
      <c r="X61" s="1223"/>
      <c r="Y61" s="1223"/>
      <c r="Z61" s="1223"/>
      <c r="AA61" s="1223"/>
      <c r="AB61" s="275"/>
      <c r="AC61" s="268"/>
      <c r="AH61" s="276"/>
      <c r="AI61" s="277" t="str">
        <f aca="false">'Beb '!E30</f>
        <v>Supervisor Calzado</v>
      </c>
      <c r="AJ61" s="278" t="str">
        <f aca="false">'Beb '!F30</f>
        <v>-</v>
      </c>
    </row>
    <row r="62" s="255" customFormat="true" ht="17.25" hidden="false" customHeight="true" outlineLevel="0" collapsed="false">
      <c r="A62" s="263"/>
      <c r="B62" s="263"/>
      <c r="C62" s="263"/>
      <c r="D62" s="263"/>
      <c r="E62" s="263"/>
      <c r="F62" s="263"/>
      <c r="G62" s="263"/>
      <c r="H62" s="263"/>
      <c r="I62" s="263"/>
      <c r="J62" s="263"/>
      <c r="K62" s="263"/>
      <c r="L62" s="532"/>
      <c r="M62" s="532"/>
      <c r="N62" s="532"/>
      <c r="O62" s="532"/>
      <c r="P62" s="532"/>
      <c r="Q62" s="532"/>
      <c r="R62" s="532"/>
      <c r="S62" s="1223"/>
      <c r="T62" s="1223"/>
      <c r="U62" s="1223"/>
      <c r="V62" s="1223"/>
      <c r="W62" s="1223"/>
      <c r="X62" s="1223"/>
      <c r="Y62" s="1223"/>
      <c r="Z62" s="1223"/>
      <c r="AA62" s="1223"/>
      <c r="AB62" s="267"/>
      <c r="AC62" s="268"/>
      <c r="AE62" s="269"/>
      <c r="AF62" s="269"/>
      <c r="AG62" s="269"/>
      <c r="AH62" s="270"/>
      <c r="AI62" s="271" t="str">
        <f aca="false">'Beb '!E31</f>
        <v>Imagen</v>
      </c>
      <c r="AJ62" s="272" t="str">
        <f aca="false">'Beb '!F31</f>
        <v>-</v>
      </c>
    </row>
    <row r="63" s="255" customFormat="true" ht="17.25" hidden="false" customHeight="true" outlineLevel="0" collapsed="false">
      <c r="A63" s="263" t="n">
        <v>2</v>
      </c>
      <c r="B63" s="263"/>
      <c r="C63" s="263"/>
      <c r="D63" s="263"/>
      <c r="E63" s="263"/>
      <c r="F63" s="263"/>
      <c r="G63" s="263"/>
      <c r="H63" s="263"/>
      <c r="I63" s="263"/>
      <c r="J63" s="263"/>
      <c r="K63" s="263"/>
      <c r="L63" s="532"/>
      <c r="M63" s="532"/>
      <c r="N63" s="532"/>
      <c r="O63" s="532"/>
      <c r="P63" s="532"/>
      <c r="Q63" s="532"/>
      <c r="R63" s="532"/>
      <c r="S63" s="1223"/>
      <c r="T63" s="1223"/>
      <c r="U63" s="1223"/>
      <c r="V63" s="1223"/>
      <c r="W63" s="1223"/>
      <c r="X63" s="1223"/>
      <c r="Y63" s="1223"/>
      <c r="Z63" s="1223"/>
      <c r="AA63" s="1223"/>
      <c r="AB63" s="280"/>
      <c r="AC63" s="281"/>
      <c r="AD63" s="389"/>
      <c r="AE63" s="282"/>
      <c r="AF63" s="282"/>
      <c r="AG63" s="282"/>
      <c r="AH63" s="283"/>
      <c r="AI63" s="277" t="str">
        <f aca="false">'Beb '!E32</f>
        <v>Recibo</v>
      </c>
      <c r="AJ63" s="278" t="str">
        <f aca="false">'Beb '!F32</f>
        <v>-</v>
      </c>
    </row>
    <row r="64" s="279" customFormat="true" ht="17.25" hidden="false" customHeight="true" outlineLevel="0" collapsed="false">
      <c r="A64" s="263"/>
      <c r="B64" s="263"/>
      <c r="C64" s="263"/>
      <c r="D64" s="263"/>
      <c r="E64" s="263"/>
      <c r="F64" s="263"/>
      <c r="G64" s="263"/>
      <c r="H64" s="263"/>
      <c r="I64" s="263"/>
      <c r="J64" s="263"/>
      <c r="K64" s="263"/>
      <c r="L64" s="532"/>
      <c r="M64" s="532"/>
      <c r="N64" s="532"/>
      <c r="O64" s="532"/>
      <c r="P64" s="532"/>
      <c r="Q64" s="532"/>
      <c r="R64" s="532"/>
      <c r="S64" s="1223"/>
      <c r="T64" s="1223"/>
      <c r="U64" s="1223"/>
      <c r="V64" s="1223"/>
      <c r="W64" s="1223"/>
      <c r="X64" s="1223"/>
      <c r="Y64" s="1223"/>
      <c r="Z64" s="1223"/>
      <c r="AA64" s="1223"/>
      <c r="AB64" s="258" t="s">
        <v>851</v>
      </c>
      <c r="AC64" s="259"/>
      <c r="AD64" s="392"/>
      <c r="AE64" s="260"/>
      <c r="AF64" s="260"/>
      <c r="AG64" s="260"/>
      <c r="AH64" s="261"/>
      <c r="AI64" s="271" t="str">
        <f aca="false">'Beb '!E33</f>
        <v>Sistemas</v>
      </c>
      <c r="AJ64" s="272" t="str">
        <f aca="false">'Beb '!F33</f>
        <v>-</v>
      </c>
    </row>
    <row r="65" s="255" customFormat="true" ht="17.25" hidden="false" customHeight="true" outlineLevel="0" collapsed="false">
      <c r="A65" s="263"/>
      <c r="B65" s="263"/>
      <c r="C65" s="263"/>
      <c r="D65" s="263"/>
      <c r="E65" s="263"/>
      <c r="F65" s="263"/>
      <c r="G65" s="263"/>
      <c r="H65" s="263"/>
      <c r="I65" s="263"/>
      <c r="J65" s="263"/>
      <c r="K65" s="263"/>
      <c r="L65" s="532"/>
      <c r="M65" s="532"/>
      <c r="N65" s="532"/>
      <c r="O65" s="532"/>
      <c r="P65" s="532"/>
      <c r="Q65" s="532"/>
      <c r="R65" s="532"/>
      <c r="S65" s="1223"/>
      <c r="T65" s="1223"/>
      <c r="U65" s="1223"/>
      <c r="V65" s="1223"/>
      <c r="W65" s="1223"/>
      <c r="X65" s="1223"/>
      <c r="Y65" s="1223"/>
      <c r="Z65" s="1223"/>
      <c r="AA65" s="1223"/>
      <c r="AB65" s="267"/>
      <c r="AC65" s="268"/>
      <c r="AE65" s="269"/>
      <c r="AF65" s="269"/>
      <c r="AG65" s="269"/>
      <c r="AH65" s="270"/>
      <c r="AI65" s="277" t="str">
        <f aca="false">'Beb '!E34</f>
        <v>Indicadores</v>
      </c>
      <c r="AJ65" s="278" t="str">
        <f aca="false">'Beb '!F34</f>
        <v>-</v>
      </c>
    </row>
    <row r="66" s="255" customFormat="true" ht="17.25" hidden="false" customHeight="true" outlineLevel="0" collapsed="false">
      <c r="A66" s="273" t="n">
        <v>2</v>
      </c>
      <c r="B66" s="1300"/>
      <c r="C66" s="1300"/>
      <c r="D66" s="1300"/>
      <c r="E66" s="1300"/>
      <c r="F66" s="1300"/>
      <c r="G66" s="1300"/>
      <c r="H66" s="1300"/>
      <c r="I66" s="1300"/>
      <c r="J66" s="1300"/>
      <c r="K66" s="1300"/>
      <c r="L66" s="1301" t="s">
        <v>849</v>
      </c>
      <c r="M66" s="1301"/>
      <c r="N66" s="1301"/>
      <c r="O66" s="1301"/>
      <c r="P66" s="1301"/>
      <c r="Q66" s="1301"/>
      <c r="R66" s="1301"/>
      <c r="S66" s="1302"/>
      <c r="T66" s="1302"/>
      <c r="U66" s="1302"/>
      <c r="V66" s="1302"/>
      <c r="W66" s="1302"/>
      <c r="X66" s="1302"/>
      <c r="Y66" s="1302"/>
      <c r="Z66" s="1302"/>
      <c r="AA66" s="1302"/>
      <c r="AB66" s="275"/>
      <c r="AC66" s="268"/>
      <c r="AH66" s="276"/>
      <c r="AI66" s="288" t="s">
        <v>853</v>
      </c>
      <c r="AJ66" s="289" t="str">
        <f aca="false">IF(COUNT(AJ60:AJ65)&gt;0,AVERAGE(AJ60:AJ65),"-")</f>
        <v>-</v>
      </c>
    </row>
    <row r="67" s="255" customFormat="true" ht="17.25" hidden="false" customHeight="true" outlineLevel="0" collapsed="false">
      <c r="A67" s="273"/>
      <c r="B67" s="1300"/>
      <c r="C67" s="1300"/>
      <c r="D67" s="1300"/>
      <c r="E67" s="1300"/>
      <c r="F67" s="1300"/>
      <c r="G67" s="1300"/>
      <c r="H67" s="1300"/>
      <c r="I67" s="1300"/>
      <c r="J67" s="1300"/>
      <c r="K67" s="1300"/>
      <c r="L67" s="1301"/>
      <c r="M67" s="1301"/>
      <c r="N67" s="1301"/>
      <c r="O67" s="1301"/>
      <c r="P67" s="1301"/>
      <c r="Q67" s="1301"/>
      <c r="R67" s="1301"/>
      <c r="S67" s="1302"/>
      <c r="T67" s="1302"/>
      <c r="U67" s="1302"/>
      <c r="V67" s="1302"/>
      <c r="W67" s="1302"/>
      <c r="X67" s="1302"/>
      <c r="Y67" s="1302"/>
      <c r="Z67" s="1302"/>
      <c r="AA67" s="1302"/>
      <c r="AB67" s="275"/>
      <c r="AC67" s="268"/>
      <c r="AH67" s="276"/>
    </row>
    <row r="68" s="255" customFormat="true" ht="29.25" hidden="false" customHeight="true" outlineLevel="0" collapsed="false">
      <c r="A68" s="263" t="n">
        <v>3</v>
      </c>
      <c r="B68" s="532"/>
      <c r="C68" s="532"/>
      <c r="D68" s="532"/>
      <c r="E68" s="532"/>
      <c r="F68" s="532"/>
      <c r="G68" s="532"/>
      <c r="H68" s="532"/>
      <c r="I68" s="532"/>
      <c r="J68" s="532"/>
      <c r="K68" s="532"/>
      <c r="L68" s="1301"/>
      <c r="M68" s="1301"/>
      <c r="N68" s="1301"/>
      <c r="O68" s="1301"/>
      <c r="P68" s="1301"/>
      <c r="Q68" s="1301"/>
      <c r="R68" s="1301"/>
      <c r="S68" s="1302"/>
      <c r="T68" s="1302"/>
      <c r="U68" s="1302"/>
      <c r="V68" s="1302"/>
      <c r="W68" s="1302"/>
      <c r="X68" s="1302"/>
      <c r="Y68" s="1302"/>
      <c r="Z68" s="1302"/>
      <c r="AA68" s="1302"/>
      <c r="AB68" s="280"/>
      <c r="AC68" s="281"/>
      <c r="AD68" s="389"/>
      <c r="AE68" s="282"/>
      <c r="AF68" s="282"/>
      <c r="AG68" s="282"/>
      <c r="AH68" s="283"/>
      <c r="AI68" s="301"/>
      <c r="AJ68" s="301"/>
      <c r="AL68" s="399"/>
    </row>
    <row r="69" s="255" customFormat="true" ht="29.25" hidden="false" customHeight="true" outlineLevel="0" collapsed="false">
      <c r="A69" s="263" t="n">
        <v>4</v>
      </c>
      <c r="B69" s="532"/>
      <c r="C69" s="532"/>
      <c r="D69" s="532"/>
      <c r="E69" s="532"/>
      <c r="F69" s="532"/>
      <c r="G69" s="532"/>
      <c r="H69" s="532"/>
      <c r="I69" s="532"/>
      <c r="J69" s="532"/>
      <c r="K69" s="532"/>
      <c r="L69" s="1301"/>
      <c r="M69" s="1301"/>
      <c r="N69" s="1301"/>
      <c r="O69" s="1301"/>
      <c r="P69" s="1301"/>
      <c r="Q69" s="1301"/>
      <c r="R69" s="1301"/>
      <c r="S69" s="1302"/>
      <c r="T69" s="1302"/>
      <c r="U69" s="1302"/>
      <c r="V69" s="1302"/>
      <c r="W69" s="1302"/>
      <c r="X69" s="1302"/>
      <c r="Y69" s="1302"/>
      <c r="Z69" s="1302"/>
      <c r="AA69" s="1302"/>
      <c r="AB69" s="523" t="s">
        <v>854</v>
      </c>
      <c r="AC69" s="524"/>
      <c r="AD69" s="526"/>
      <c r="AE69" s="526"/>
      <c r="AF69" s="526"/>
      <c r="AG69" s="526"/>
      <c r="AH69" s="1303"/>
      <c r="AI69" s="301"/>
      <c r="AJ69" s="301"/>
      <c r="AL69" s="399"/>
    </row>
    <row r="70" s="255" customFormat="true" ht="32.25" hidden="false" customHeight="true" outlineLevel="0" collapsed="false">
      <c r="A70" s="273" t="n">
        <v>4</v>
      </c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1304" t="s">
        <v>1076</v>
      </c>
      <c r="M70" s="1304"/>
      <c r="N70" s="1304"/>
      <c r="O70" s="1304"/>
      <c r="P70" s="1304"/>
      <c r="Q70" s="1304"/>
      <c r="R70" s="1304"/>
      <c r="S70" s="1305"/>
      <c r="T70" s="1305"/>
      <c r="U70" s="1305"/>
      <c r="V70" s="1305"/>
      <c r="W70" s="1305"/>
      <c r="X70" s="1305"/>
      <c r="Y70" s="1305"/>
      <c r="Z70" s="1305"/>
      <c r="AA70" s="1305"/>
      <c r="AB70" s="528"/>
      <c r="AC70" s="268"/>
      <c r="AE70" s="269"/>
      <c r="AF70" s="269"/>
      <c r="AG70" s="269"/>
      <c r="AH70" s="270"/>
      <c r="AI70" s="301"/>
      <c r="AJ70" s="301"/>
      <c r="AL70" s="399"/>
    </row>
    <row r="71" s="255" customFormat="true" ht="32.25" hidden="false" customHeight="true" outlineLevel="0" collapsed="false">
      <c r="A71" s="273" t="n">
        <v>6</v>
      </c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1304"/>
      <c r="M71" s="1304"/>
      <c r="N71" s="1304"/>
      <c r="O71" s="1304"/>
      <c r="P71" s="1304"/>
      <c r="Q71" s="1304"/>
      <c r="R71" s="1304"/>
      <c r="S71" s="1305"/>
      <c r="T71" s="1305"/>
      <c r="U71" s="1305"/>
      <c r="V71" s="1305"/>
      <c r="W71" s="1305"/>
      <c r="X71" s="1305"/>
      <c r="Y71" s="1305"/>
      <c r="Z71" s="1305"/>
      <c r="AA71" s="1305"/>
      <c r="AB71" s="530"/>
      <c r="AC71" s="268"/>
      <c r="AH71" s="276"/>
      <c r="AI71" s="301"/>
      <c r="AJ71" s="301"/>
      <c r="AL71" s="399"/>
    </row>
    <row r="72" s="255" customFormat="true" ht="17.25" hidden="false" customHeight="true" outlineLevel="0" collapsed="false">
      <c r="B72" s="294"/>
      <c r="C72" s="294"/>
      <c r="D72" s="294"/>
      <c r="E72" s="294"/>
      <c r="F72" s="294"/>
      <c r="G72" s="294"/>
      <c r="H72" s="294"/>
      <c r="I72" s="295"/>
      <c r="J72" s="295"/>
      <c r="K72" s="295"/>
      <c r="L72" s="293"/>
      <c r="M72" s="293"/>
      <c r="N72" s="293"/>
      <c r="O72" s="293"/>
      <c r="P72" s="293"/>
      <c r="Q72" s="293"/>
      <c r="R72" s="293"/>
      <c r="S72" s="399"/>
      <c r="T72" s="399"/>
      <c r="U72" s="399"/>
      <c r="V72" s="399"/>
      <c r="W72" s="399"/>
      <c r="X72" s="399"/>
      <c r="Y72" s="399"/>
      <c r="Z72" s="399"/>
      <c r="AA72" s="399"/>
      <c r="AB72" s="530"/>
      <c r="AC72" s="268"/>
      <c r="AH72" s="276"/>
      <c r="AI72" s="301"/>
      <c r="AJ72" s="301"/>
      <c r="AL72" s="399"/>
    </row>
    <row r="73" s="255" customFormat="true" ht="17.25" hidden="false" customHeight="true" outlineLevel="0" collapsed="false">
      <c r="A73" s="399"/>
      <c r="B73" s="543"/>
      <c r="C73" s="543"/>
      <c r="D73" s="543"/>
      <c r="E73" s="543"/>
      <c r="F73" s="543"/>
      <c r="G73" s="543"/>
      <c r="H73" s="543"/>
      <c r="I73" s="544"/>
      <c r="J73" s="544"/>
      <c r="K73" s="544"/>
      <c r="L73" s="1306"/>
      <c r="M73" s="1306"/>
      <c r="N73" s="1306"/>
      <c r="O73" s="1306"/>
      <c r="P73" s="1306"/>
      <c r="Q73" s="1306"/>
      <c r="R73" s="1306"/>
      <c r="S73" s="1307"/>
      <c r="T73" s="1307"/>
      <c r="U73" s="1307"/>
      <c r="V73" s="1307"/>
      <c r="W73" s="1307"/>
      <c r="X73" s="1307"/>
      <c r="Y73" s="1307"/>
      <c r="Z73" s="1307"/>
      <c r="AA73" s="1307"/>
      <c r="AB73" s="533"/>
      <c r="AC73" s="534"/>
      <c r="AD73" s="535"/>
      <c r="AE73" s="536"/>
      <c r="AF73" s="536"/>
      <c r="AG73" s="536"/>
      <c r="AH73" s="1308"/>
      <c r="AI73" s="301"/>
      <c r="AJ73" s="301"/>
      <c r="AL73" s="399"/>
    </row>
    <row r="74" s="255" customFormat="true" ht="17.25" hidden="false" customHeight="true" outlineLevel="0" collapsed="false">
      <c r="A74" s="399"/>
      <c r="B74" s="543"/>
      <c r="C74" s="543"/>
      <c r="D74" s="543"/>
      <c r="E74" s="543"/>
      <c r="F74" s="543"/>
      <c r="G74" s="543"/>
      <c r="H74" s="543"/>
      <c r="I74" s="544"/>
      <c r="J74" s="544"/>
      <c r="K74" s="544"/>
      <c r="L74" s="1306"/>
      <c r="M74" s="1306"/>
      <c r="N74" s="1306"/>
      <c r="O74" s="1306"/>
      <c r="P74" s="1306"/>
      <c r="Q74" s="1306"/>
      <c r="R74" s="1306"/>
      <c r="S74" s="1307"/>
      <c r="T74" s="1307"/>
      <c r="U74" s="1307"/>
      <c r="V74" s="1307"/>
      <c r="W74" s="1307"/>
      <c r="X74" s="1307"/>
      <c r="Y74" s="1307"/>
      <c r="Z74" s="1307"/>
      <c r="AA74" s="1307"/>
      <c r="AB74" s="523" t="s">
        <v>855</v>
      </c>
      <c r="AC74" s="524"/>
      <c r="AD74" s="526"/>
      <c r="AE74" s="526"/>
      <c r="AF74" s="526"/>
      <c r="AG74" s="526"/>
      <c r="AH74" s="1303"/>
      <c r="AI74" s="301"/>
      <c r="AJ74" s="301"/>
      <c r="AL74" s="399"/>
    </row>
    <row r="75" customFormat="false" ht="30.75" hidden="false" customHeight="true" outlineLevel="0" collapsed="false">
      <c r="A75" s="773"/>
      <c r="B75" s="773"/>
      <c r="C75" s="773"/>
      <c r="D75" s="773"/>
      <c r="E75" s="773"/>
      <c r="F75" s="773"/>
      <c r="G75" s="773"/>
      <c r="H75" s="773"/>
      <c r="I75" s="773"/>
      <c r="J75" s="773"/>
      <c r="K75" s="773"/>
      <c r="L75" s="773"/>
      <c r="M75" s="773"/>
      <c r="N75" s="773"/>
      <c r="O75" s="773"/>
      <c r="P75" s="773"/>
      <c r="Q75" s="773"/>
      <c r="R75" s="773"/>
      <c r="AB75" s="1309"/>
      <c r="AE75" s="758"/>
      <c r="AF75" s="758"/>
      <c r="AG75" s="758"/>
      <c r="AH75" s="759"/>
      <c r="AI75" s="301"/>
      <c r="AJ75" s="301"/>
      <c r="AK75" s="255"/>
      <c r="AL75" s="714"/>
    </row>
    <row r="76" customFormat="false" ht="21" hidden="false" customHeight="false" outlineLevel="0" collapsed="false">
      <c r="A76" s="710"/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73"/>
      <c r="AB76" s="1310"/>
      <c r="AE76" s="299"/>
      <c r="AF76" s="299"/>
      <c r="AG76" s="299"/>
      <c r="AH76" s="300"/>
      <c r="AI76" s="301"/>
      <c r="AJ76" s="301"/>
      <c r="AK76" s="255"/>
    </row>
    <row r="77" customFormat="false" ht="21" hidden="false" customHeight="false" outlineLevel="0" collapsed="false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299"/>
      <c r="V77" s="299"/>
      <c r="W77" s="299"/>
      <c r="X77" s="299"/>
      <c r="Y77" s="99"/>
      <c r="Z77" s="99"/>
      <c r="AA77" s="99"/>
      <c r="AB77" s="1311"/>
      <c r="AC77" s="1312"/>
      <c r="AD77" s="1313"/>
      <c r="AE77" s="1314"/>
      <c r="AF77" s="1314"/>
      <c r="AG77" s="1314"/>
      <c r="AH77" s="1315"/>
      <c r="AI77" s="301"/>
      <c r="AJ77" s="301"/>
    </row>
    <row r="78" customFormat="false" ht="21" hidden="false" customHeight="false" outlineLevel="0" collapsed="false">
      <c r="A78" s="299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  <c r="AA78" s="299"/>
      <c r="AB78" s="299"/>
      <c r="AC78" s="299"/>
      <c r="AD78" s="299"/>
      <c r="AE78" s="299"/>
      <c r="AF78" s="299"/>
      <c r="AG78" s="299"/>
      <c r="AH78" s="299"/>
      <c r="AI78" s="301" t="s">
        <v>856</v>
      </c>
    </row>
    <row r="79" customFormat="false" ht="21" hidden="false" customHeight="false" outlineLevel="0" collapsed="false">
      <c r="A79" s="307" t="s">
        <v>857</v>
      </c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  <c r="AA79" s="255"/>
      <c r="AB79" s="255"/>
      <c r="AC79" s="255"/>
      <c r="AD79" s="255"/>
      <c r="AE79" s="255"/>
      <c r="AF79" s="255"/>
      <c r="AG79" s="255"/>
      <c r="AH79" s="255"/>
      <c r="AI79" s="255"/>
      <c r="AJ79" s="255"/>
      <c r="AK79" s="255"/>
    </row>
    <row r="80" customFormat="false" ht="21" hidden="false" customHeight="false" outlineLevel="0" collapsed="false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  <c r="Z80" s="255"/>
      <c r="AA80" s="255"/>
      <c r="AB80" s="255"/>
      <c r="AC80" s="255"/>
      <c r="AD80" s="255"/>
      <c r="AE80" s="255"/>
      <c r="AF80" s="255"/>
      <c r="AG80" s="255"/>
      <c r="AH80" s="255"/>
      <c r="AI80" s="255"/>
      <c r="AJ80" s="255"/>
      <c r="AK80" s="255"/>
    </row>
    <row r="81" s="255" customFormat="true" ht="21" hidden="false" customHeight="false" outlineLevel="0" collapsed="false">
      <c r="A81" s="307"/>
      <c r="B81" s="307"/>
      <c r="C81" s="307"/>
      <c r="D81" s="308"/>
      <c r="E81" s="308"/>
      <c r="G81" s="308" t="s">
        <v>858</v>
      </c>
      <c r="H81" s="307"/>
      <c r="I81" s="308"/>
      <c r="J81" s="307"/>
      <c r="K81" s="307"/>
      <c r="L81" s="307"/>
      <c r="M81" s="307"/>
      <c r="N81" s="308"/>
      <c r="O81" s="308"/>
      <c r="P81" s="308"/>
      <c r="Q81" s="308"/>
      <c r="R81" s="309"/>
      <c r="S81" s="308" t="s">
        <v>859</v>
      </c>
      <c r="T81" s="307"/>
      <c r="U81" s="307"/>
      <c r="V81" s="307"/>
      <c r="W81" s="307"/>
      <c r="X81" s="307"/>
      <c r="Y81" s="307"/>
      <c r="Z81" s="307"/>
      <c r="AA81" s="307"/>
      <c r="AB81" s="307"/>
      <c r="AC81" s="310"/>
      <c r="AD81" s="310"/>
      <c r="AE81" s="310"/>
      <c r="AF81" s="308" t="s">
        <v>859</v>
      </c>
      <c r="AG81" s="308"/>
      <c r="AH81" s="308"/>
      <c r="AI81" s="308"/>
      <c r="AJ81" s="308"/>
      <c r="AK81" s="308"/>
    </row>
    <row r="82" s="255" customFormat="true" ht="21" hidden="false" customHeight="false" outlineLevel="0" collapsed="false">
      <c r="B82" s="308" t="s">
        <v>377</v>
      </c>
      <c r="C82" s="307"/>
      <c r="D82" s="308"/>
      <c r="E82" s="308"/>
      <c r="G82" s="308" t="s">
        <v>860</v>
      </c>
      <c r="H82" s="307"/>
      <c r="I82" s="308"/>
      <c r="J82" s="307"/>
      <c r="K82" s="307"/>
      <c r="L82" s="307"/>
      <c r="M82" s="307"/>
      <c r="N82" s="308"/>
      <c r="O82" s="308"/>
      <c r="P82" s="308"/>
      <c r="Q82" s="308"/>
      <c r="R82" s="309"/>
      <c r="S82" s="308" t="s">
        <v>226</v>
      </c>
      <c r="T82" s="307"/>
      <c r="U82" s="268"/>
      <c r="V82" s="268"/>
      <c r="W82" s="307" t="s">
        <v>861</v>
      </c>
      <c r="X82" s="268"/>
      <c r="Y82" s="268"/>
      <c r="Z82" s="268"/>
      <c r="AA82" s="307"/>
      <c r="AB82" s="311" t="s">
        <v>715</v>
      </c>
      <c r="AC82" s="311"/>
      <c r="AD82" s="311"/>
      <c r="AE82" s="268"/>
      <c r="AF82" s="308" t="s">
        <v>862</v>
      </c>
      <c r="AG82" s="308"/>
      <c r="AH82" s="312" t="s">
        <v>863</v>
      </c>
      <c r="AI82" s="308"/>
      <c r="AJ82" s="308"/>
      <c r="AK82" s="312"/>
    </row>
  </sheetData>
  <mergeCells count="42">
    <mergeCell ref="A1:C3"/>
    <mergeCell ref="D1:AG3"/>
    <mergeCell ref="AH1:AJ1"/>
    <mergeCell ref="AH2:AJ2"/>
    <mergeCell ref="AH3:AJ3"/>
    <mergeCell ref="R4:S4"/>
    <mergeCell ref="AE4:AH4"/>
    <mergeCell ref="AI4:AJ4"/>
    <mergeCell ref="R5:S5"/>
    <mergeCell ref="R6:S6"/>
    <mergeCell ref="D7:R7"/>
    <mergeCell ref="S7:AD7"/>
    <mergeCell ref="A32:C32"/>
    <mergeCell ref="D32:R32"/>
    <mergeCell ref="S32:AD32"/>
    <mergeCell ref="B33:B54"/>
    <mergeCell ref="A55:C55"/>
    <mergeCell ref="AE55:AF55"/>
    <mergeCell ref="A56:C56"/>
    <mergeCell ref="AE56:AF57"/>
    <mergeCell ref="A57:C57"/>
    <mergeCell ref="D57:R57"/>
    <mergeCell ref="B59:H59"/>
    <mergeCell ref="L59:R59"/>
    <mergeCell ref="S59:AA59"/>
    <mergeCell ref="A60:A65"/>
    <mergeCell ref="B60:J65"/>
    <mergeCell ref="L60:R65"/>
    <mergeCell ref="S60:AA65"/>
    <mergeCell ref="A66:A67"/>
    <mergeCell ref="B66:J67"/>
    <mergeCell ref="L66:R69"/>
    <mergeCell ref="S66:AA69"/>
    <mergeCell ref="A68:A69"/>
    <mergeCell ref="B68:J69"/>
    <mergeCell ref="A70:A71"/>
    <mergeCell ref="B70:J71"/>
    <mergeCell ref="L70:R71"/>
    <mergeCell ref="S70:AA71"/>
    <mergeCell ref="B72:H72"/>
    <mergeCell ref="B73:H73"/>
    <mergeCell ref="B74:H74"/>
  </mergeCells>
  <dataValidations count="1">
    <dataValidation allowBlank="true" operator="between" showDropDown="false" showErrorMessage="true" showInputMessage="false" sqref="AK70" type="list">
      <formula1>$AI$77:$AI$78</formula1>
      <formula2>0</formula2>
    </dataValidation>
  </dataValidations>
  <printOptions headings="false" gridLines="false" gridLinesSet="true" horizontalCentered="false" verticalCentered="false"/>
  <pageMargins left="0.25" right="0.25" top="0.220138888888889" bottom="0.320138888888889" header="0.511805555555555" footer="0.511805555555555"/>
  <pageSetup paperSize="1" scale="25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pageBreakPreview" topLeftCell="A2" colorId="64" zoomScale="32" zoomScaleNormal="32" zoomScalePageLayoutView="32" workbookViewId="0">
      <selection pane="topLeft" activeCell="AD10" activeCellId="0" sqref="AD10"/>
    </sheetView>
  </sheetViews>
  <sheetFormatPr defaultColWidth="12.42578125" defaultRowHeight="15" zeroHeight="false" outlineLevelRow="0" outlineLevelCol="0"/>
  <cols>
    <col collapsed="false" customWidth="true" hidden="false" outlineLevel="0" max="1" min="1" style="29" width="5.7"/>
    <col collapsed="false" customWidth="true" hidden="false" outlineLevel="0" max="2" min="2" style="0" width="20.98"/>
    <col collapsed="false" customWidth="true" hidden="false" outlineLevel="0" max="3" min="3" style="0" width="54.71"/>
    <col collapsed="false" customWidth="true" hidden="false" outlineLevel="0" max="5" min="4" style="67" width="15.71"/>
    <col collapsed="false" customWidth="true" hidden="false" outlineLevel="0" max="6" min="6" style="67" width="19.85"/>
    <col collapsed="false" customWidth="true" hidden="false" outlineLevel="0" max="7" min="7" style="68" width="33"/>
    <col collapsed="false" customWidth="true" hidden="false" outlineLevel="0" max="8" min="8" style="67" width="22.14"/>
    <col collapsed="false" customWidth="true" hidden="false" outlineLevel="0" max="9" min="9" style="67" width="18.85"/>
    <col collapsed="false" customWidth="true" hidden="false" outlineLevel="0" max="11" min="10" style="67" width="15"/>
    <col collapsed="false" customWidth="true" hidden="false" outlineLevel="0" max="13" min="13" style="0" width="34.13"/>
  </cols>
  <sheetData>
    <row r="1" s="403" customFormat="true" ht="48.75" hidden="false" customHeight="true" outlineLevel="0" collapsed="false">
      <c r="A1" s="71"/>
      <c r="B1" s="71"/>
      <c r="C1" s="314" t="s">
        <v>864</v>
      </c>
      <c r="D1" s="314"/>
      <c r="E1" s="314"/>
      <c r="F1" s="314"/>
      <c r="G1" s="314"/>
      <c r="H1" s="314"/>
      <c r="I1" s="314"/>
      <c r="J1" s="314"/>
      <c r="K1" s="315" t="s">
        <v>865</v>
      </c>
      <c r="L1" s="315"/>
      <c r="M1" s="315"/>
    </row>
    <row r="2" customFormat="false" ht="36" hidden="false" customHeight="true" outlineLevel="0" collapsed="false">
      <c r="A2" s="71"/>
      <c r="B2" s="71"/>
      <c r="C2" s="314"/>
      <c r="D2" s="314"/>
      <c r="E2" s="314"/>
      <c r="F2" s="314"/>
      <c r="G2" s="314"/>
      <c r="H2" s="314"/>
      <c r="I2" s="314"/>
      <c r="J2" s="314"/>
      <c r="K2" s="315" t="s">
        <v>2</v>
      </c>
      <c r="L2" s="315"/>
      <c r="M2" s="315"/>
    </row>
    <row r="3" s="219" customFormat="true" ht="40.5" hidden="false" customHeight="true" outlineLevel="0" collapsed="false">
      <c r="A3" s="71"/>
      <c r="B3" s="71"/>
      <c r="C3" s="314"/>
      <c r="D3" s="314"/>
      <c r="E3" s="314"/>
      <c r="F3" s="314"/>
      <c r="G3" s="314"/>
      <c r="H3" s="314"/>
      <c r="I3" s="314"/>
      <c r="J3" s="314"/>
      <c r="K3" s="315" t="s">
        <v>5</v>
      </c>
      <c r="L3" s="315"/>
      <c r="M3" s="315"/>
    </row>
    <row r="4" s="219" customFormat="true" ht="40.5" hidden="false" customHeight="true" outlineLevel="0" collapsed="false">
      <c r="A4" s="71"/>
      <c r="B4" s="71"/>
      <c r="C4" s="317" t="s">
        <v>866</v>
      </c>
      <c r="D4" s="318" t="str">
        <f aca="false">DBeb!D4</f>
        <v>BARRA DE BEBES</v>
      </c>
      <c r="E4" s="318"/>
      <c r="F4" s="318"/>
      <c r="G4" s="319" t="str">
        <f aca="false">DBeb!AI4</f>
        <v>22/JUNIO/2026</v>
      </c>
      <c r="H4" s="319"/>
      <c r="I4" s="319"/>
      <c r="J4" s="319"/>
      <c r="K4" s="319"/>
      <c r="L4" s="320"/>
      <c r="M4" s="321"/>
    </row>
    <row r="5" customFormat="false" ht="64.5" hidden="false" customHeight="true" outlineLevel="0" collapsed="false">
      <c r="A5" s="323" t="s">
        <v>867</v>
      </c>
      <c r="B5" s="323" t="s">
        <v>868</v>
      </c>
      <c r="C5" s="323" t="s">
        <v>869</v>
      </c>
      <c r="D5" s="323" t="s">
        <v>870</v>
      </c>
      <c r="E5" s="323" t="s">
        <v>871</v>
      </c>
      <c r="F5" s="323" t="s">
        <v>872</v>
      </c>
      <c r="G5" s="323" t="s">
        <v>728</v>
      </c>
      <c r="H5" s="323" t="s">
        <v>873</v>
      </c>
      <c r="I5" s="323" t="s">
        <v>874</v>
      </c>
      <c r="J5" s="323" t="s">
        <v>875</v>
      </c>
      <c r="K5" s="324" t="s">
        <v>876</v>
      </c>
      <c r="L5" s="324" t="s">
        <v>877</v>
      </c>
      <c r="M5" s="323" t="s">
        <v>878</v>
      </c>
    </row>
    <row r="6" s="268" customFormat="true" ht="42.75" hidden="false" customHeight="true" outlineLevel="0" collapsed="false">
      <c r="A6" s="325" t="n">
        <v>1</v>
      </c>
      <c r="B6" s="326" t="s">
        <v>953</v>
      </c>
      <c r="C6" s="327" t="s">
        <v>879</v>
      </c>
      <c r="D6" s="328" t="n">
        <v>0.0138888888888889</v>
      </c>
      <c r="E6" s="329" t="n">
        <f aca="false">DBeb!AD31-DBeb!AD55</f>
        <v>0</v>
      </c>
      <c r="F6" s="330" t="n">
        <f aca="false">D6*E6</f>
        <v>0</v>
      </c>
      <c r="G6" s="331"/>
      <c r="H6" s="332" t="n">
        <v>0.625</v>
      </c>
      <c r="I6" s="332" t="str">
        <f aca="false">IF(E6=0,"",H$6+F6)</f>
        <v/>
      </c>
      <c r="J6" s="333"/>
      <c r="K6" s="737"/>
      <c r="L6" s="335" t="str">
        <f aca="false">IF(E6=0,"",K6/E6)</f>
        <v/>
      </c>
      <c r="M6" s="333"/>
    </row>
    <row r="7" s="268" customFormat="true" ht="42.75" hidden="false" customHeight="true" outlineLevel="0" collapsed="false">
      <c r="A7" s="325" t="n">
        <v>3</v>
      </c>
      <c r="B7" s="326"/>
      <c r="C7" s="327" t="s">
        <v>827</v>
      </c>
      <c r="D7" s="328" t="n">
        <v>0.00694444444444444</v>
      </c>
      <c r="E7" s="329" t="n">
        <f aca="false">DBeb!Y31-DBeb!Y55</f>
        <v>0</v>
      </c>
      <c r="F7" s="330" t="n">
        <f aca="false">D7*E7</f>
        <v>0</v>
      </c>
      <c r="G7" s="331"/>
      <c r="H7" s="332"/>
      <c r="I7" s="332" t="str">
        <f aca="false">IF(E7=0,"",H$6+F7)</f>
        <v/>
      </c>
      <c r="J7" s="333"/>
      <c r="K7" s="737"/>
      <c r="L7" s="335" t="str">
        <f aca="false">IF(E7=0,"",K7/E7)</f>
        <v/>
      </c>
      <c r="M7" s="333"/>
    </row>
    <row r="8" s="268" customFormat="true" ht="42.75" hidden="false" customHeight="true" outlineLevel="0" collapsed="false">
      <c r="A8" s="325" t="n">
        <v>4</v>
      </c>
      <c r="B8" s="326"/>
      <c r="C8" s="327" t="s">
        <v>880</v>
      </c>
      <c r="D8" s="328" t="n">
        <v>1.00694444444444</v>
      </c>
      <c r="E8" s="329" t="n">
        <f aca="false">DBeb!Z31-DBeb!Z55</f>
        <v>0</v>
      </c>
      <c r="F8" s="330" t="n">
        <f aca="false">D8*E8</f>
        <v>0</v>
      </c>
      <c r="G8" s="331"/>
      <c r="H8" s="332"/>
      <c r="I8" s="332" t="str">
        <f aca="false">IF(E8=0,"",H$6+F8)</f>
        <v/>
      </c>
      <c r="J8" s="333"/>
      <c r="K8" s="737"/>
      <c r="L8" s="335" t="str">
        <f aca="false">IF(E8=0,"",K8/E8)</f>
        <v/>
      </c>
      <c r="M8" s="333"/>
    </row>
    <row r="9" s="268" customFormat="true" ht="42.75" hidden="false" customHeight="true" outlineLevel="0" collapsed="false">
      <c r="A9" s="325" t="n">
        <v>5</v>
      </c>
      <c r="B9" s="326"/>
      <c r="C9" s="327" t="s">
        <v>881</v>
      </c>
      <c r="D9" s="328" t="n">
        <v>1.00694444444444</v>
      </c>
      <c r="E9" s="557" t="n">
        <f aca="false">DBeb!V33-DBeb!V55</f>
        <v>0</v>
      </c>
      <c r="F9" s="330" t="n">
        <f aca="false">D9*E9</f>
        <v>0</v>
      </c>
      <c r="G9" s="331"/>
      <c r="H9" s="332"/>
      <c r="I9" s="332" t="str">
        <f aca="false">IF(E9=0,"",H$6+F9)</f>
        <v/>
      </c>
      <c r="J9" s="333"/>
      <c r="K9" s="737"/>
      <c r="L9" s="335" t="str">
        <f aca="false">IF(E9=0,"",K9/E9)</f>
        <v/>
      </c>
      <c r="M9" s="333"/>
    </row>
    <row r="10" s="268" customFormat="true" ht="42.75" hidden="false" customHeight="true" outlineLevel="0" collapsed="false">
      <c r="A10" s="325" t="n">
        <v>6</v>
      </c>
      <c r="B10" s="326"/>
      <c r="C10" s="327" t="s">
        <v>882</v>
      </c>
      <c r="D10" s="328" t="n">
        <v>1.00694444444444</v>
      </c>
      <c r="E10" s="557" t="n">
        <f aca="false">DBeb!W33-DBeb!W55</f>
        <v>0</v>
      </c>
      <c r="F10" s="330" t="n">
        <f aca="false">D10*E10</f>
        <v>0</v>
      </c>
      <c r="G10" s="331"/>
      <c r="H10" s="332"/>
      <c r="I10" s="332" t="str">
        <f aca="false">IF(E10=0,"",H$6+F10)</f>
        <v/>
      </c>
      <c r="J10" s="333"/>
      <c r="K10" s="737"/>
      <c r="L10" s="335" t="str">
        <f aca="false">IF(E10=0,"",K10/E10)</f>
        <v/>
      </c>
      <c r="M10" s="333"/>
    </row>
    <row r="11" s="268" customFormat="true" ht="42.75" hidden="false" customHeight="true" outlineLevel="0" collapsed="false">
      <c r="A11" s="325" t="n">
        <v>7</v>
      </c>
      <c r="B11" s="326"/>
      <c r="C11" s="327" t="s">
        <v>883</v>
      </c>
      <c r="D11" s="328" t="n">
        <v>1.00694444444444</v>
      </c>
      <c r="E11" s="557" t="n">
        <f aca="false">DBeb!X33-DBeb!X55</f>
        <v>0</v>
      </c>
      <c r="F11" s="330" t="n">
        <f aca="false">D11*E11</f>
        <v>0</v>
      </c>
      <c r="G11" s="331"/>
      <c r="H11" s="332"/>
      <c r="I11" s="332" t="str">
        <f aca="false">IF(E11=0,"",H$6+F11)</f>
        <v/>
      </c>
      <c r="J11" s="333"/>
      <c r="K11" s="737"/>
      <c r="L11" s="335" t="str">
        <f aca="false">IF(E11=0,"",K11/E11)</f>
        <v/>
      </c>
      <c r="M11" s="333"/>
    </row>
    <row r="12" s="268" customFormat="true" ht="42.75" hidden="false" customHeight="true" outlineLevel="0" collapsed="false">
      <c r="A12" s="325" t="n">
        <v>8</v>
      </c>
      <c r="B12" s="326"/>
      <c r="C12" s="558" t="s">
        <v>884</v>
      </c>
      <c r="D12" s="328" t="n">
        <v>0.00694444444444444</v>
      </c>
      <c r="E12" s="329" t="n">
        <f aca="false">DBeb!U33-DBeb!U55</f>
        <v>0</v>
      </c>
      <c r="F12" s="330" t="n">
        <f aca="false">D12*E12</f>
        <v>0</v>
      </c>
      <c r="G12" s="331"/>
      <c r="H12" s="332"/>
      <c r="I12" s="332" t="str">
        <f aca="false">IF(E12=0,"",H$6+F12)</f>
        <v/>
      </c>
      <c r="J12" s="333"/>
      <c r="K12" s="737"/>
      <c r="L12" s="335" t="str">
        <f aca="false">IF(E12=0,"",K12/E12)</f>
        <v/>
      </c>
      <c r="M12" s="333"/>
    </row>
    <row r="13" s="268" customFormat="true" ht="42.75" hidden="false" customHeight="true" outlineLevel="0" collapsed="false">
      <c r="A13" s="325" t="n">
        <v>9</v>
      </c>
      <c r="B13" s="326"/>
      <c r="C13" s="558" t="s">
        <v>885</v>
      </c>
      <c r="D13" s="328" t="n">
        <v>0.00694444444444444</v>
      </c>
      <c r="E13" s="329" t="n">
        <f aca="false">DBeb!AB31-DBeb!AB55</f>
        <v>0</v>
      </c>
      <c r="F13" s="330" t="n">
        <f aca="false">D13*E13</f>
        <v>0</v>
      </c>
      <c r="G13" s="331"/>
      <c r="H13" s="332"/>
      <c r="I13" s="332" t="str">
        <f aca="false">IF(E13=0,"",H$6+F13)</f>
        <v/>
      </c>
      <c r="J13" s="333"/>
      <c r="K13" s="737"/>
      <c r="L13" s="335" t="str">
        <f aca="false">IF(E13=0,"",K13/E13)</f>
        <v/>
      </c>
      <c r="M13" s="333"/>
    </row>
    <row r="14" s="268" customFormat="true" ht="42.75" hidden="false" customHeight="true" outlineLevel="0" collapsed="false">
      <c r="A14" s="325" t="n">
        <v>10</v>
      </c>
      <c r="B14" s="326"/>
      <c r="C14" s="558" t="s">
        <v>886</v>
      </c>
      <c r="D14" s="328" t="n">
        <v>0.00694444444444444</v>
      </c>
      <c r="E14" s="329" t="n">
        <f aca="false">DBeb!AC33-DBeb!AC55</f>
        <v>0</v>
      </c>
      <c r="F14" s="330" t="n">
        <f aca="false">D14*E14</f>
        <v>0</v>
      </c>
      <c r="G14" s="331"/>
      <c r="H14" s="332"/>
      <c r="I14" s="332" t="str">
        <f aca="false">IF(E14=0,"",H$6+F14)</f>
        <v/>
      </c>
      <c r="J14" s="333"/>
      <c r="K14" s="737"/>
      <c r="L14" s="335" t="str">
        <f aca="false">IF(E14=0,"",K14/E14)</f>
        <v/>
      </c>
      <c r="M14" s="333"/>
    </row>
    <row r="15" s="268" customFormat="true" ht="42.75" hidden="false" customHeight="true" outlineLevel="0" collapsed="false">
      <c r="A15" s="325" t="n">
        <v>11</v>
      </c>
      <c r="B15" s="326"/>
      <c r="C15" s="558" t="s">
        <v>829</v>
      </c>
      <c r="D15" s="328" t="n">
        <v>0.00694444444444444</v>
      </c>
      <c r="E15" s="329" t="n">
        <f aca="false">DBeb!AA31-DBeb!AA55</f>
        <v>0</v>
      </c>
      <c r="F15" s="330" t="n">
        <f aca="false">D15*E15</f>
        <v>0</v>
      </c>
      <c r="G15" s="331"/>
      <c r="H15" s="332"/>
      <c r="I15" s="332" t="str">
        <f aca="false">IF(E15=0,"",H$6+F15)</f>
        <v/>
      </c>
      <c r="J15" s="333"/>
      <c r="K15" s="737"/>
      <c r="L15" s="335" t="str">
        <f aca="false">IF(E15=0,"",K15/E15)</f>
        <v/>
      </c>
      <c r="M15" s="333"/>
    </row>
    <row r="16" s="268" customFormat="true" ht="42.75" hidden="false" customHeight="true" outlineLevel="0" collapsed="false">
      <c r="A16" s="325" t="n">
        <v>12</v>
      </c>
      <c r="B16" s="326" t="s">
        <v>887</v>
      </c>
      <c r="C16" s="558" t="s">
        <v>888</v>
      </c>
      <c r="D16" s="342" t="n">
        <v>0.00208333333333333</v>
      </c>
      <c r="E16" s="329" t="n">
        <f aca="false">DBeb!F31-DBeb!F55</f>
        <v>0</v>
      </c>
      <c r="F16" s="330" t="n">
        <f aca="false">D16*E16</f>
        <v>0</v>
      </c>
      <c r="G16" s="331"/>
      <c r="H16" s="332"/>
      <c r="I16" s="332" t="str">
        <f aca="false">IF(E16=0,"",H$6+F16)</f>
        <v/>
      </c>
      <c r="J16" s="333"/>
      <c r="K16" s="737"/>
      <c r="L16" s="335" t="str">
        <f aca="false">IF(E16=0,"",K16/E16)</f>
        <v/>
      </c>
      <c r="M16" s="333"/>
    </row>
    <row r="17" s="268" customFormat="true" ht="42.75" hidden="false" customHeight="true" outlineLevel="0" collapsed="false">
      <c r="A17" s="325" t="n">
        <v>13</v>
      </c>
      <c r="B17" s="326"/>
      <c r="C17" s="340" t="s">
        <v>889</v>
      </c>
      <c r="D17" s="328" t="n">
        <v>0.0138888888888889</v>
      </c>
      <c r="E17" s="329" t="n">
        <f aca="false">DBeb!I31-DBeb!I55</f>
        <v>0</v>
      </c>
      <c r="F17" s="330" t="n">
        <f aca="false">D17*E17</f>
        <v>0</v>
      </c>
      <c r="G17" s="331"/>
      <c r="H17" s="332"/>
      <c r="I17" s="332"/>
      <c r="J17" s="333"/>
      <c r="K17" s="737"/>
      <c r="L17" s="335"/>
      <c r="M17" s="333"/>
    </row>
    <row r="18" s="268" customFormat="true" ht="42.75" hidden="false" customHeight="true" outlineLevel="0" collapsed="false">
      <c r="A18" s="325" t="n">
        <v>14</v>
      </c>
      <c r="B18" s="326"/>
      <c r="C18" s="340" t="s">
        <v>890</v>
      </c>
      <c r="D18" s="328" t="n">
        <v>0.0138888888888889</v>
      </c>
      <c r="E18" s="329" t="n">
        <f aca="false">DBeb!J31-DBeb!J55</f>
        <v>0</v>
      </c>
      <c r="F18" s="330" t="n">
        <f aca="false">D18*E18</f>
        <v>0</v>
      </c>
      <c r="G18" s="331"/>
      <c r="H18" s="332"/>
      <c r="I18" s="332"/>
      <c r="J18" s="333"/>
      <c r="K18" s="737"/>
      <c r="L18" s="335"/>
      <c r="M18" s="333"/>
    </row>
    <row r="19" s="268" customFormat="true" ht="42.75" hidden="false" customHeight="true" outlineLevel="0" collapsed="false">
      <c r="A19" s="325" t="n">
        <v>15</v>
      </c>
      <c r="B19" s="326"/>
      <c r="C19" s="558" t="s">
        <v>892</v>
      </c>
      <c r="D19" s="328" t="n">
        <v>0.0138888888888889</v>
      </c>
      <c r="E19" s="329" t="n">
        <f aca="false">DBeb!L31-DBeb!L55</f>
        <v>0</v>
      </c>
      <c r="F19" s="330" t="n">
        <f aca="false">D19*E19</f>
        <v>0</v>
      </c>
      <c r="G19" s="331"/>
      <c r="H19" s="332"/>
      <c r="I19" s="332" t="str">
        <f aca="false">IF(E19=0,"",H$6+F19)</f>
        <v/>
      </c>
      <c r="J19" s="333"/>
      <c r="K19" s="737"/>
      <c r="L19" s="335" t="str">
        <f aca="false">IF(E19=0,"",K19/E19)</f>
        <v/>
      </c>
      <c r="M19" s="333"/>
    </row>
    <row r="20" s="268" customFormat="true" ht="42.75" hidden="false" customHeight="true" outlineLevel="0" collapsed="false">
      <c r="A20" s="325" t="n">
        <v>16</v>
      </c>
      <c r="B20" s="326"/>
      <c r="C20" s="340" t="s">
        <v>893</v>
      </c>
      <c r="D20" s="328" t="n">
        <v>0.0138888888888889</v>
      </c>
      <c r="E20" s="329" t="n">
        <f aca="false">DBeb!K31-DBeb!K55</f>
        <v>0</v>
      </c>
      <c r="F20" s="330" t="n">
        <f aca="false">D20*E20</f>
        <v>0</v>
      </c>
      <c r="G20" s="331"/>
      <c r="H20" s="332"/>
      <c r="I20" s="332"/>
      <c r="J20" s="333"/>
      <c r="K20" s="737"/>
      <c r="L20" s="335"/>
      <c r="M20" s="333"/>
    </row>
    <row r="21" s="268" customFormat="true" ht="42.75" hidden="false" customHeight="true" outlineLevel="0" collapsed="false">
      <c r="A21" s="325" t="n">
        <v>17</v>
      </c>
      <c r="B21" s="326" t="s">
        <v>894</v>
      </c>
      <c r="C21" s="558" t="s">
        <v>895</v>
      </c>
      <c r="D21" s="342" t="n">
        <v>0.00347222222222222</v>
      </c>
      <c r="E21" s="329" t="n">
        <f aca="false">DBeb!H33-DBeb!H55</f>
        <v>0</v>
      </c>
      <c r="F21" s="330" t="n">
        <f aca="false">D21*E21</f>
        <v>0</v>
      </c>
      <c r="G21" s="331"/>
      <c r="H21" s="332"/>
      <c r="I21" s="332" t="str">
        <f aca="false">IF(E21=0,"",H$6+F21)</f>
        <v/>
      </c>
      <c r="J21" s="343"/>
      <c r="K21" s="737"/>
      <c r="L21" s="335" t="str">
        <f aca="false">IF(E21=0,"",K21/E21)</f>
        <v/>
      </c>
      <c r="M21" s="343"/>
    </row>
    <row r="22" s="268" customFormat="true" ht="51" hidden="false" customHeight="true" outlineLevel="0" collapsed="false">
      <c r="A22" s="325" t="n">
        <v>18</v>
      </c>
      <c r="B22" s="326" t="s">
        <v>896</v>
      </c>
      <c r="C22" s="558" t="s">
        <v>897</v>
      </c>
      <c r="D22" s="328" t="n">
        <v>0.00694444444444444</v>
      </c>
      <c r="E22" s="329" t="n">
        <f aca="false">DBeb!G33-DBeb!G55</f>
        <v>0</v>
      </c>
      <c r="F22" s="330" t="n">
        <f aca="false">D22*E22</f>
        <v>0</v>
      </c>
      <c r="G22" s="331"/>
      <c r="H22" s="332"/>
      <c r="I22" s="332" t="str">
        <f aca="false">IF(E22=0,"",H$6+F22)</f>
        <v/>
      </c>
      <c r="J22" s="343"/>
      <c r="K22" s="737"/>
      <c r="L22" s="335" t="str">
        <f aca="false">IF(E22=0,"",K22/E22)</f>
        <v/>
      </c>
      <c r="M22" s="343"/>
    </row>
    <row r="23" s="268" customFormat="true" ht="42.75" hidden="false" customHeight="true" outlineLevel="0" collapsed="false">
      <c r="A23" s="325" t="n">
        <v>19</v>
      </c>
      <c r="B23" s="326" t="s">
        <v>759</v>
      </c>
      <c r="C23" s="558" t="s">
        <v>899</v>
      </c>
      <c r="D23" s="342" t="n">
        <v>0.00138888888888889</v>
      </c>
      <c r="E23" s="329" t="n">
        <f aca="false">DBeb!D31-DBeb!D55</f>
        <v>0</v>
      </c>
      <c r="F23" s="330" t="n">
        <f aca="false">D23*E23</f>
        <v>0</v>
      </c>
      <c r="G23" s="331"/>
      <c r="H23" s="332"/>
      <c r="I23" s="332" t="str">
        <f aca="false">IF(E23=0,"",H$6+F23)</f>
        <v/>
      </c>
      <c r="J23" s="333"/>
      <c r="K23" s="737"/>
      <c r="L23" s="335" t="str">
        <f aca="false">IF(E23=0,"",K23/E23)</f>
        <v/>
      </c>
      <c r="M23" s="333"/>
    </row>
    <row r="24" s="268" customFormat="true" ht="42.75" hidden="false" customHeight="true" outlineLevel="0" collapsed="false">
      <c r="A24" s="325" t="n">
        <v>20</v>
      </c>
      <c r="B24" s="326"/>
      <c r="C24" s="558" t="s">
        <v>1067</v>
      </c>
      <c r="D24" s="342" t="n">
        <v>0.00138888888888889</v>
      </c>
      <c r="E24" s="329" t="n">
        <f aca="false">DBeb!M33-DBeb!M55</f>
        <v>0</v>
      </c>
      <c r="F24" s="330" t="n">
        <f aca="false">D24*E24</f>
        <v>0</v>
      </c>
      <c r="G24" s="331"/>
      <c r="H24" s="332"/>
      <c r="I24" s="332" t="str">
        <f aca="false">IF(E24=0,"",H$6+F24)</f>
        <v/>
      </c>
      <c r="J24" s="333"/>
      <c r="K24" s="737"/>
      <c r="L24" s="335" t="str">
        <f aca="false">IF(E24=0,"",K24/E24)</f>
        <v/>
      </c>
      <c r="M24" s="333"/>
    </row>
    <row r="25" s="268" customFormat="true" ht="42.75" hidden="false" customHeight="true" outlineLevel="0" collapsed="false">
      <c r="A25" s="325" t="n">
        <v>21</v>
      </c>
      <c r="B25" s="326"/>
      <c r="C25" s="341" t="s">
        <v>900</v>
      </c>
      <c r="D25" s="342" t="n">
        <v>0.00138888888888889</v>
      </c>
      <c r="E25" s="329" t="n">
        <f aca="false">DBeb!E31-DBeb!E55</f>
        <v>0</v>
      </c>
      <c r="F25" s="330" t="n">
        <f aca="false">D25*E25</f>
        <v>0</v>
      </c>
      <c r="G25" s="331"/>
      <c r="H25" s="332"/>
      <c r="I25" s="332"/>
      <c r="J25" s="333"/>
      <c r="K25" s="737"/>
      <c r="L25" s="335"/>
      <c r="M25" s="333"/>
    </row>
    <row r="26" customFormat="false" ht="18.75" hidden="false" customHeight="true" outlineLevel="0" collapsed="false">
      <c r="E26" s="1117" t="n">
        <f aca="false">SUM(E6:E24)</f>
        <v>0</v>
      </c>
      <c r="H26" s="347"/>
      <c r="I26" s="347"/>
      <c r="L26" s="1119" t="str">
        <f aca="false">IF(E26=0,"",AVERAGE(L6:L24))</f>
        <v/>
      </c>
    </row>
    <row r="27" customFormat="false" ht="15" hidden="false" customHeight="false" outlineLevel="0" collapsed="false">
      <c r="H27" s="347"/>
      <c r="I27" s="347"/>
      <c r="L27" s="1119"/>
    </row>
    <row r="28" customFormat="false" ht="15" hidden="false" customHeight="false" outlineLevel="0" collapsed="false">
      <c r="H28" s="347"/>
      <c r="I28" s="347"/>
      <c r="L28" s="1119"/>
    </row>
    <row r="29" customFormat="false" ht="39.75" hidden="false" customHeight="true" outlineLevel="0" collapsed="false">
      <c r="B29" s="348" t="s">
        <v>901</v>
      </c>
      <c r="C29" s="348"/>
      <c r="D29" s="323" t="s">
        <v>902</v>
      </c>
      <c r="E29" s="323"/>
      <c r="F29" s="323" t="s">
        <v>903</v>
      </c>
      <c r="G29" s="348" t="s">
        <v>904</v>
      </c>
      <c r="H29" s="348"/>
      <c r="I29" s="348" t="s">
        <v>905</v>
      </c>
      <c r="J29" s="348"/>
      <c r="K29" s="349"/>
    </row>
    <row r="30" customFormat="false" ht="39.75" hidden="false" customHeight="true" outlineLevel="0" collapsed="false">
      <c r="B30" s="559" t="s">
        <v>906</v>
      </c>
      <c r="C30" s="559"/>
      <c r="D30" s="559"/>
      <c r="E30" s="559"/>
      <c r="F30" s="559"/>
      <c r="G30" s="352"/>
      <c r="H30" s="353"/>
      <c r="I30" s="560"/>
      <c r="J30" s="561"/>
      <c r="K30" s="349"/>
    </row>
    <row r="31" customFormat="false" ht="39.75" hidden="false" customHeight="true" outlineLevel="0" collapsed="false">
      <c r="B31" s="559" t="s">
        <v>907</v>
      </c>
      <c r="C31" s="559"/>
      <c r="D31" s="1316"/>
      <c r="E31" s="1316"/>
      <c r="F31" s="559"/>
      <c r="G31" s="352"/>
      <c r="H31" s="353"/>
    </row>
  </sheetData>
  <mergeCells count="23">
    <mergeCell ref="A1:B4"/>
    <mergeCell ref="C1:J3"/>
    <mergeCell ref="K1:M1"/>
    <mergeCell ref="K2:M2"/>
    <mergeCell ref="K3:M3"/>
    <mergeCell ref="D4:F4"/>
    <mergeCell ref="G4:K4"/>
    <mergeCell ref="B6:B15"/>
    <mergeCell ref="G6:G15"/>
    <mergeCell ref="H6:H24"/>
    <mergeCell ref="B16:B20"/>
    <mergeCell ref="G16:G19"/>
    <mergeCell ref="B23:B25"/>
    <mergeCell ref="G23:G24"/>
    <mergeCell ref="L26:L28"/>
    <mergeCell ref="B29:C29"/>
    <mergeCell ref="D29:E29"/>
    <mergeCell ref="G29:H29"/>
    <mergeCell ref="I29:J29"/>
    <mergeCell ref="B30:C30"/>
    <mergeCell ref="D30:E30"/>
    <mergeCell ref="B31:C31"/>
    <mergeCell ref="D31:E31"/>
  </mergeCells>
  <printOptions headings="false" gridLines="false" gridLinesSet="true" horizontalCentered="false" verticalCentered="false"/>
  <pageMargins left="0.35" right="0.259722222222222" top="0.509722222222222" bottom="0.6" header="0.25" footer="0.329861111111111"/>
  <pageSetup paperSize="1" scale="44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tabColor rgb="FFFF0000"/>
    <pageSetUpPr fitToPage="false"/>
  </sheetPr>
  <dimension ref="A1:AMJ82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N8" activeCellId="0" sqref="N8"/>
    </sheetView>
  </sheetViews>
  <sheetFormatPr defaultColWidth="11.31640625" defaultRowHeight="15" zeroHeight="false" outlineLevelRow="0" outlineLevelCol="0"/>
  <cols>
    <col collapsed="false" customWidth="true" hidden="false" outlineLevel="0" max="1" min="1" style="187" width="19.31"/>
    <col collapsed="false" customWidth="true" hidden="false" outlineLevel="0" max="3" min="2" style="187" width="20.42"/>
    <col collapsed="false" customWidth="true" hidden="false" outlineLevel="0" max="4" min="4" style="187" width="18"/>
    <col collapsed="false" customWidth="true" hidden="false" outlineLevel="0" max="6" min="5" style="187" width="13.14"/>
    <col collapsed="false" customWidth="true" hidden="false" outlineLevel="0" max="8" min="7" style="187" width="11.71"/>
    <col collapsed="false" customWidth="true" hidden="false" outlineLevel="0" max="9" min="9" style="187" width="15.57"/>
    <col collapsed="false" customWidth="true" hidden="false" outlineLevel="0" max="10" min="10" style="187" width="14.57"/>
    <col collapsed="false" customWidth="true" hidden="false" outlineLevel="0" max="12" min="11" style="187" width="15.29"/>
    <col collapsed="false" customWidth="true" hidden="false" outlineLevel="0" max="13" min="13" style="187" width="11.71"/>
    <col collapsed="false" customWidth="true" hidden="false" outlineLevel="0" max="17" min="14" style="187" width="13.14"/>
    <col collapsed="false" customWidth="true" hidden="false" outlineLevel="0" max="18" min="18" style="187" width="25.71"/>
    <col collapsed="false" customWidth="true" hidden="false" outlineLevel="0" max="19" min="19" style="187" width="21.71"/>
    <col collapsed="false" customWidth="true" hidden="false" outlineLevel="0" max="20" min="20" style="187" width="18.58"/>
    <col collapsed="false" customWidth="true" hidden="false" outlineLevel="0" max="21" min="21" style="187" width="19.57"/>
    <col collapsed="false" customWidth="true" hidden="false" outlineLevel="0" max="26" min="22" style="187" width="18.58"/>
    <col collapsed="false" customWidth="true" hidden="false" outlineLevel="0" max="27" min="27" style="187" width="16.14"/>
    <col collapsed="false" customWidth="true" hidden="false" outlineLevel="0" max="28" min="28" style="187" width="18.58"/>
    <col collapsed="false" customWidth="true" hidden="false" outlineLevel="0" max="30" min="29" style="187" width="16.14"/>
    <col collapsed="false" customWidth="true" hidden="false" outlineLevel="0" max="32" min="31" style="187" width="18.58"/>
    <col collapsed="false" customWidth="true" hidden="false" outlineLevel="0" max="33" min="33" style="187" width="28.3"/>
    <col collapsed="false" customWidth="true" hidden="false" outlineLevel="0" max="34" min="34" style="187" width="60.29"/>
    <col collapsed="false" customWidth="true" hidden="false" outlineLevel="0" max="35" min="35" style="187" width="49.87"/>
    <col collapsed="false" customWidth="true" hidden="false" outlineLevel="0" max="36" min="36" style="187" width="15.71"/>
    <col collapsed="false" customWidth="false" hidden="false" outlineLevel="0" max="1019" min="37" style="187" width="11.3"/>
    <col collapsed="false" customWidth="true" hidden="false" outlineLevel="0" max="1025" min="1020" style="0" width="9"/>
  </cols>
  <sheetData>
    <row r="1" s="190" customFormat="true" ht="51.75" hidden="false" customHeight="true" outlineLevel="0" collapsed="false">
      <c r="A1" s="71"/>
      <c r="B1" s="71"/>
      <c r="C1" s="71"/>
      <c r="D1" s="188" t="s">
        <v>795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361" t="s">
        <v>796</v>
      </c>
      <c r="AI1" s="361"/>
      <c r="AJ1" s="361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361" t="s">
        <v>2</v>
      </c>
      <c r="AI2" s="361"/>
      <c r="AJ2" s="361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361" t="s">
        <v>5</v>
      </c>
      <c r="AI3" s="361"/>
      <c r="AJ3" s="361"/>
    </row>
    <row r="4" customFormat="false" ht="49.5" hidden="false" customHeight="true" outlineLevel="0" collapsed="false">
      <c r="C4" s="744" t="s">
        <v>797</v>
      </c>
      <c r="D4" s="1317" t="s">
        <v>1077</v>
      </c>
      <c r="E4" s="1317"/>
      <c r="F4" s="1205"/>
      <c r="R4" s="564" t="s">
        <v>798</v>
      </c>
      <c r="S4" s="564"/>
      <c r="T4" s="564"/>
      <c r="U4" s="564"/>
      <c r="V4" s="204"/>
      <c r="W4" s="1063" t="n">
        <v>200</v>
      </c>
      <c r="X4" s="1063"/>
      <c r="Y4" s="1063"/>
      <c r="Z4" s="1063"/>
      <c r="AD4" s="1318" t="s">
        <v>713</v>
      </c>
      <c r="AE4" s="1318"/>
      <c r="AF4" s="1318"/>
      <c r="AG4" s="1319"/>
      <c r="AH4" s="1319"/>
      <c r="AI4" s="200"/>
      <c r="AJ4" s="200"/>
    </row>
    <row r="5" customFormat="false" ht="30" hidden="false" customHeight="true" outlineLevel="0" collapsed="false">
      <c r="C5" s="1281" t="s">
        <v>799</v>
      </c>
      <c r="D5" s="397"/>
      <c r="E5" s="397"/>
      <c r="F5" s="193"/>
      <c r="G5" s="193"/>
      <c r="R5" s="564" t="s">
        <v>800</v>
      </c>
      <c r="S5" s="564"/>
      <c r="T5" s="564"/>
      <c r="U5" s="564"/>
      <c r="V5" s="204"/>
      <c r="W5" s="1066"/>
      <c r="X5" s="1066"/>
      <c r="Y5" s="1066"/>
      <c r="Z5" s="1066"/>
      <c r="AC5" s="193"/>
      <c r="AD5" s="193"/>
      <c r="AE5" s="193"/>
      <c r="AF5" s="193"/>
      <c r="AG5" s="193"/>
      <c r="AH5" s="193"/>
    </row>
    <row r="6" s="204" customFormat="true" ht="30" hidden="false" customHeight="true" outlineLevel="0" collapsed="false">
      <c r="F6" s="195"/>
      <c r="R6" s="564" t="s">
        <v>1049</v>
      </c>
      <c r="S6" s="564"/>
      <c r="T6" s="564"/>
      <c r="U6" s="564"/>
      <c r="W6" s="1066" t="n">
        <f aca="false">B31</f>
        <v>0</v>
      </c>
      <c r="X6" s="1066"/>
      <c r="Y6" s="1066"/>
      <c r="Z6" s="1066"/>
      <c r="AI6" s="187"/>
      <c r="AJ6" s="187"/>
    </row>
    <row r="7" s="230" customFormat="true" ht="45" hidden="false" customHeight="true" outlineLevel="0" collapsed="false">
      <c r="C7" s="1320"/>
      <c r="D7" s="1321" t="s">
        <v>802</v>
      </c>
      <c r="E7" s="1321"/>
      <c r="F7" s="1321"/>
      <c r="G7" s="1321"/>
      <c r="H7" s="1321"/>
      <c r="I7" s="1321"/>
      <c r="J7" s="1321"/>
      <c r="K7" s="1321"/>
      <c r="L7" s="1321"/>
      <c r="M7" s="1321"/>
      <c r="N7" s="1321"/>
      <c r="O7" s="1321"/>
      <c r="P7" s="1321"/>
      <c r="Q7" s="1321"/>
      <c r="R7" s="1321"/>
      <c r="S7" s="1322" t="s">
        <v>803</v>
      </c>
      <c r="T7" s="1322"/>
      <c r="U7" s="1322"/>
      <c r="V7" s="1322"/>
      <c r="W7" s="1322"/>
      <c r="X7" s="1322"/>
      <c r="Y7" s="1322"/>
      <c r="Z7" s="1322"/>
      <c r="AA7" s="1322"/>
      <c r="AB7" s="1322"/>
      <c r="AC7" s="1322"/>
      <c r="AD7" s="1322"/>
      <c r="AE7" s="1322"/>
      <c r="AF7" s="1322"/>
      <c r="AG7" s="1323"/>
      <c r="AH7" s="1323"/>
    </row>
    <row r="8" s="365" customFormat="true" ht="204.75" hidden="false" customHeight="true" outlineLevel="0" collapsed="false">
      <c r="A8" s="1324" t="s">
        <v>9</v>
      </c>
      <c r="B8" s="1324" t="s">
        <v>804</v>
      </c>
      <c r="C8" s="1325" t="s">
        <v>805</v>
      </c>
      <c r="D8" s="1326" t="s">
        <v>87</v>
      </c>
      <c r="E8" s="1326" t="s">
        <v>806</v>
      </c>
      <c r="F8" s="1326" t="s">
        <v>807</v>
      </c>
      <c r="G8" s="1326" t="s">
        <v>808</v>
      </c>
      <c r="H8" s="1326" t="s">
        <v>809</v>
      </c>
      <c r="I8" s="1326" t="s">
        <v>810</v>
      </c>
      <c r="J8" s="1326" t="s">
        <v>811</v>
      </c>
      <c r="K8" s="1326" t="s">
        <v>812</v>
      </c>
      <c r="L8" s="1326" t="s">
        <v>813</v>
      </c>
      <c r="M8" s="1326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1326" t="s">
        <v>819</v>
      </c>
      <c r="S8" s="1327" t="s">
        <v>820</v>
      </c>
      <c r="T8" s="1327" t="s">
        <v>821</v>
      </c>
      <c r="U8" s="1327" t="s">
        <v>822</v>
      </c>
      <c r="V8" s="1327" t="s">
        <v>92</v>
      </c>
      <c r="W8" s="1327" t="s">
        <v>823</v>
      </c>
      <c r="X8" s="1327" t="s">
        <v>824</v>
      </c>
      <c r="Y8" s="1327" t="s">
        <v>825</v>
      </c>
      <c r="Z8" s="1327" t="s">
        <v>826</v>
      </c>
      <c r="AA8" s="1327" t="s">
        <v>827</v>
      </c>
      <c r="AB8" s="1327" t="s">
        <v>828</v>
      </c>
      <c r="AC8" s="1327" t="s">
        <v>829</v>
      </c>
      <c r="AD8" s="1327" t="s">
        <v>830</v>
      </c>
      <c r="AE8" s="1327" t="s">
        <v>831</v>
      </c>
      <c r="AF8" s="1327" t="s">
        <v>832</v>
      </c>
      <c r="AG8" s="210" t="s">
        <v>833</v>
      </c>
      <c r="AH8" s="210" t="s">
        <v>834</v>
      </c>
    </row>
    <row r="9" s="1330" customFormat="true" ht="48" hidden="false" customHeight="true" outlineLevel="0" collapsed="false">
      <c r="A9" s="1328"/>
      <c r="B9" s="1328"/>
      <c r="C9" s="1328"/>
      <c r="D9" s="1328" t="n">
        <v>0</v>
      </c>
      <c r="E9" s="1328" t="n">
        <v>0</v>
      </c>
      <c r="F9" s="1328" t="n">
        <v>0</v>
      </c>
      <c r="G9" s="1328" t="n">
        <v>0</v>
      </c>
      <c r="H9" s="1328" t="n">
        <v>0</v>
      </c>
      <c r="I9" s="1328" t="n">
        <v>0</v>
      </c>
      <c r="J9" s="1328" t="n">
        <v>0</v>
      </c>
      <c r="K9" s="1328" t="n">
        <v>0</v>
      </c>
      <c r="L9" s="1328" t="n">
        <v>0</v>
      </c>
      <c r="M9" s="1328" t="n">
        <v>0</v>
      </c>
      <c r="N9" s="1328" t="n">
        <v>0</v>
      </c>
      <c r="O9" s="1328" t="n">
        <v>0</v>
      </c>
      <c r="P9" s="1328" t="n">
        <v>0</v>
      </c>
      <c r="Q9" s="1328" t="n">
        <v>0</v>
      </c>
      <c r="R9" s="1329" t="n">
        <f aca="false">($W$4*(SUM(D9:Q9)))</f>
        <v>0</v>
      </c>
      <c r="S9" s="1328" t="n">
        <f aca="false">IFERROR(SUMIF('Exhibiciones '!$E$5:$E$550,A9,'Exhibiciones '!$AF$5:$AF$550),"")</f>
        <v>0</v>
      </c>
      <c r="T9" s="1328" t="n">
        <f aca="false">IFERROR(SUMIF('Exhibiciones '!$E$5:$E$550,A9,'Exhibiciones '!$AG$5:$AG$550),"-")</f>
        <v>0</v>
      </c>
      <c r="U9" s="1328" t="n">
        <v>0</v>
      </c>
      <c r="V9" s="1328" t="n">
        <v>0</v>
      </c>
      <c r="W9" s="1328" t="n">
        <v>0</v>
      </c>
      <c r="X9" s="1328" t="n">
        <v>0</v>
      </c>
      <c r="Y9" s="1328" t="n">
        <v>0</v>
      </c>
      <c r="Z9" s="1328" t="n">
        <v>0</v>
      </c>
      <c r="AA9" s="1328" t="n">
        <v>0</v>
      </c>
      <c r="AB9" s="1328" t="n">
        <v>0</v>
      </c>
      <c r="AC9" s="1328" t="n">
        <v>0</v>
      </c>
      <c r="AD9" s="1328" t="n">
        <v>0</v>
      </c>
      <c r="AE9" s="1328" t="n">
        <v>0</v>
      </c>
      <c r="AF9" s="1328" t="n">
        <v>0</v>
      </c>
      <c r="AG9" s="1328"/>
      <c r="AH9" s="1328" t="str">
        <f aca="false">IFERROR(VLOOKUP(AG9,'Plantilla y Concentrado'!$B$4:$C$677,2,0),"")</f>
        <v/>
      </c>
    </row>
    <row r="10" s="1332" customFormat="true" ht="33" hidden="false" customHeight="true" outlineLevel="0" collapsed="false">
      <c r="A10" s="220"/>
      <c r="B10" s="220"/>
      <c r="C10" s="220"/>
      <c r="D10" s="220" t="n">
        <v>0</v>
      </c>
      <c r="E10" s="220" t="n">
        <v>0</v>
      </c>
      <c r="F10" s="220" t="n">
        <v>0</v>
      </c>
      <c r="G10" s="220" t="n">
        <v>0</v>
      </c>
      <c r="H10" s="220" t="n">
        <v>0</v>
      </c>
      <c r="I10" s="220" t="n">
        <v>0</v>
      </c>
      <c r="J10" s="220" t="n">
        <v>0</v>
      </c>
      <c r="K10" s="220" t="n">
        <v>0</v>
      </c>
      <c r="L10" s="220" t="n">
        <v>0</v>
      </c>
      <c r="M10" s="220" t="n">
        <v>0</v>
      </c>
      <c r="N10" s="220" t="n">
        <v>0</v>
      </c>
      <c r="O10" s="220" t="n">
        <v>0</v>
      </c>
      <c r="P10" s="220" t="n">
        <v>0</v>
      </c>
      <c r="Q10" s="220" t="n">
        <v>0</v>
      </c>
      <c r="R10" s="1331" t="n">
        <f aca="false">($W$4*(SUM(D10:Q10)))</f>
        <v>0</v>
      </c>
      <c r="S10" s="220" t="n">
        <f aca="false">IFERROR(SUMIF('Exhibiciones '!$E$5:$E$550,A10,'Exhibiciones '!$AF$5:$AF$550),"")</f>
        <v>0</v>
      </c>
      <c r="T10" s="220" t="n">
        <f aca="false">IFERROR(SUMIF('Exhibiciones '!$E$5:$E$550,A10,'Exhibiciones '!$AG$5:$AG$550),"-")</f>
        <v>0</v>
      </c>
      <c r="U10" s="220" t="n">
        <v>0</v>
      </c>
      <c r="V10" s="220" t="n">
        <v>0</v>
      </c>
      <c r="W10" s="220" t="n">
        <v>0</v>
      </c>
      <c r="X10" s="220" t="n">
        <v>0</v>
      </c>
      <c r="Y10" s="220" t="n">
        <v>0</v>
      </c>
      <c r="Z10" s="220" t="n">
        <v>0</v>
      </c>
      <c r="AA10" s="220" t="n">
        <v>0</v>
      </c>
      <c r="AB10" s="220" t="n">
        <v>0</v>
      </c>
      <c r="AC10" s="220" t="n">
        <v>0</v>
      </c>
      <c r="AD10" s="220" t="n">
        <v>0</v>
      </c>
      <c r="AE10" s="220" t="n">
        <v>0</v>
      </c>
      <c r="AF10" s="220" t="n">
        <v>0</v>
      </c>
      <c r="AG10" s="220"/>
      <c r="AH10" s="220" t="str">
        <f aca="false">IFERROR(VLOOKUP(AG10,'Plantilla y Concentrado'!$B$4:$C$677,2,0),"")</f>
        <v/>
      </c>
    </row>
    <row r="11" s="1332" customFormat="true" ht="33" hidden="false" customHeight="true" outlineLevel="0" collapsed="false">
      <c r="A11" s="216"/>
      <c r="B11" s="216"/>
      <c r="C11" s="216"/>
      <c r="D11" s="216" t="n">
        <v>0</v>
      </c>
      <c r="E11" s="216" t="n">
        <v>0</v>
      </c>
      <c r="F11" s="216" t="n">
        <v>0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0</v>
      </c>
      <c r="L11" s="216" t="n">
        <v>0</v>
      </c>
      <c r="M11" s="216" t="n">
        <v>0</v>
      </c>
      <c r="N11" s="216" t="n">
        <v>0</v>
      </c>
      <c r="O11" s="216" t="n">
        <v>0</v>
      </c>
      <c r="P11" s="216" t="n">
        <v>0</v>
      </c>
      <c r="Q11" s="216" t="n">
        <v>0</v>
      </c>
      <c r="R11" s="1329" t="n">
        <f aca="false">($W$4*(SUM(D11:Q11)))</f>
        <v>0</v>
      </c>
      <c r="S11" s="216" t="n">
        <f aca="false">IFERROR(SUMIF('Exhibiciones '!$E$5:$E$550,A11,'Exhibiciones '!$AF$5:$AF$550),"")</f>
        <v>0</v>
      </c>
      <c r="T11" s="216" t="n">
        <f aca="false">IFERROR(SUMIF('Exhibiciones '!$E$5:$E$550,A11,'Exhibiciones '!$AG$5:$AG$550),"-")</f>
        <v>0</v>
      </c>
      <c r="U11" s="216" t="n">
        <v>0</v>
      </c>
      <c r="V11" s="216" t="n">
        <v>0</v>
      </c>
      <c r="W11" s="216" t="n">
        <v>0</v>
      </c>
      <c r="X11" s="216" t="n">
        <v>0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0</v>
      </c>
      <c r="AF11" s="216" t="n">
        <v>0</v>
      </c>
      <c r="AG11" s="216"/>
      <c r="AH11" s="216" t="str">
        <f aca="false">IFERROR(VLOOKUP(AG11,'Plantilla y Concentrado'!$B$4:$C$677,2,0),"")</f>
        <v/>
      </c>
    </row>
    <row r="12" s="1334" customFormat="true" ht="33" hidden="false" customHeight="true" outlineLevel="0" collapsed="false">
      <c r="A12" s="220"/>
      <c r="B12" s="220"/>
      <c r="C12" s="220"/>
      <c r="D12" s="220" t="n">
        <v>0</v>
      </c>
      <c r="E12" s="220" t="n">
        <v>0</v>
      </c>
      <c r="F12" s="220" t="n">
        <v>0</v>
      </c>
      <c r="G12" s="220" t="n">
        <v>0</v>
      </c>
      <c r="H12" s="220" t="n">
        <v>0</v>
      </c>
      <c r="I12" s="220" t="n">
        <v>0</v>
      </c>
      <c r="J12" s="220" t="n">
        <v>0</v>
      </c>
      <c r="K12" s="220" t="n">
        <v>0</v>
      </c>
      <c r="L12" s="220" t="n">
        <v>0</v>
      </c>
      <c r="M12" s="220" t="n">
        <v>0</v>
      </c>
      <c r="N12" s="220" t="n">
        <v>0</v>
      </c>
      <c r="O12" s="220" t="n">
        <v>0</v>
      </c>
      <c r="P12" s="220" t="n">
        <v>0</v>
      </c>
      <c r="Q12" s="220" t="n">
        <v>0</v>
      </c>
      <c r="R12" s="1333" t="n">
        <f aca="false">($W$4*(SUM(D12:Q12)))</f>
        <v>0</v>
      </c>
      <c r="S12" s="220" t="n">
        <f aca="false">IFERROR(SUMIF('Exhibiciones '!$E$5:$E$550,A12,'Exhibiciones '!$AF$5:$AF$550),"")</f>
        <v>0</v>
      </c>
      <c r="T12" s="220" t="n">
        <f aca="false">IFERROR(SUMIF('Exhibiciones '!$E$5:$E$550,A12,'Exhibiciones '!$AG$5:$AG$550),"-")</f>
        <v>0</v>
      </c>
      <c r="U12" s="220" t="n">
        <v>0</v>
      </c>
      <c r="V12" s="220" t="n">
        <v>0</v>
      </c>
      <c r="W12" s="220" t="n">
        <v>0</v>
      </c>
      <c r="X12" s="220" t="n">
        <v>0</v>
      </c>
      <c r="Y12" s="220" t="n">
        <v>0</v>
      </c>
      <c r="Z12" s="220" t="n">
        <v>0</v>
      </c>
      <c r="AA12" s="220" t="n">
        <v>0</v>
      </c>
      <c r="AB12" s="220" t="n">
        <v>0</v>
      </c>
      <c r="AC12" s="220" t="n">
        <v>0</v>
      </c>
      <c r="AD12" s="220" t="n">
        <v>0</v>
      </c>
      <c r="AE12" s="220" t="n">
        <v>0</v>
      </c>
      <c r="AF12" s="220" t="n">
        <v>0</v>
      </c>
      <c r="AG12" s="220"/>
      <c r="AH12" s="220" t="str">
        <f aca="false">IFERROR(VLOOKUP(AG12,'Plantilla y Concentrado'!$B$4:$C$677,2,0),"")</f>
        <v/>
      </c>
    </row>
    <row r="13" s="1334" customFormat="true" ht="33" hidden="false" customHeight="true" outlineLevel="0" collapsed="false">
      <c r="A13" s="216"/>
      <c r="B13" s="216"/>
      <c r="C13" s="216"/>
      <c r="D13" s="216" t="n">
        <v>0</v>
      </c>
      <c r="E13" s="216" t="n">
        <v>0</v>
      </c>
      <c r="F13" s="216" t="n">
        <v>0</v>
      </c>
      <c r="G13" s="216" t="n">
        <v>0</v>
      </c>
      <c r="H13" s="216" t="n">
        <v>0</v>
      </c>
      <c r="I13" s="216" t="n">
        <v>0</v>
      </c>
      <c r="J13" s="216" t="n">
        <v>0</v>
      </c>
      <c r="K13" s="216" t="n">
        <v>0</v>
      </c>
      <c r="L13" s="216" t="n">
        <v>0</v>
      </c>
      <c r="M13" s="216" t="n">
        <v>0</v>
      </c>
      <c r="N13" s="216" t="n">
        <v>0</v>
      </c>
      <c r="O13" s="216" t="n">
        <v>0</v>
      </c>
      <c r="P13" s="216" t="n">
        <v>0</v>
      </c>
      <c r="Q13" s="216" t="n">
        <v>0</v>
      </c>
      <c r="R13" s="1335" t="n">
        <f aca="false">($W$4*(SUM(D13:Q13)))</f>
        <v>0</v>
      </c>
      <c r="S13" s="216" t="n">
        <f aca="false">IFERROR(SUMIF('Exhibiciones '!$E$5:$E$550,A13,'Exhibiciones '!$AF$5:$AF$550),"")</f>
        <v>0</v>
      </c>
      <c r="T13" s="216" t="n">
        <f aca="false">IFERROR(SUMIF('Exhibiciones '!$E$5:$E$550,A13,'Exhibiciones '!$AG$5:$AG$550),"-")</f>
        <v>0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</v>
      </c>
      <c r="AD13" s="216" t="n">
        <v>0</v>
      </c>
      <c r="AE13" s="216" t="n">
        <v>0</v>
      </c>
      <c r="AF13" s="216" t="n">
        <v>0</v>
      </c>
      <c r="AG13" s="216"/>
      <c r="AH13" s="216" t="str">
        <f aca="false">IFERROR(VLOOKUP(AG13,'Plantilla y Concentrado'!$B$4:$C$677,2,0),"")</f>
        <v/>
      </c>
    </row>
    <row r="14" s="1334" customFormat="true" ht="33" hidden="false" customHeight="true" outlineLevel="0" collapsed="false">
      <c r="A14" s="220"/>
      <c r="B14" s="220"/>
      <c r="C14" s="220"/>
      <c r="D14" s="220" t="n">
        <v>0</v>
      </c>
      <c r="E14" s="220" t="n">
        <v>0</v>
      </c>
      <c r="F14" s="220" t="n">
        <v>0</v>
      </c>
      <c r="G14" s="220" t="n">
        <v>0</v>
      </c>
      <c r="H14" s="220" t="n">
        <v>0</v>
      </c>
      <c r="I14" s="220" t="n">
        <v>0</v>
      </c>
      <c r="J14" s="220" t="n">
        <v>0</v>
      </c>
      <c r="K14" s="220" t="n">
        <v>0</v>
      </c>
      <c r="L14" s="220" t="n">
        <v>0</v>
      </c>
      <c r="M14" s="220" t="n">
        <v>0</v>
      </c>
      <c r="N14" s="220" t="n">
        <v>0</v>
      </c>
      <c r="O14" s="220" t="n">
        <v>0</v>
      </c>
      <c r="P14" s="220" t="n">
        <v>0</v>
      </c>
      <c r="Q14" s="220" t="n">
        <v>0</v>
      </c>
      <c r="R14" s="1333" t="n">
        <f aca="false">($W$4*(SUM(D14:Q14)))</f>
        <v>0</v>
      </c>
      <c r="S14" s="220" t="n">
        <f aca="false">IFERROR(SUMIF('Exhibiciones '!$E$5:$E$550,A14,'Exhibiciones '!$AF$5:$AF$550),"")</f>
        <v>0</v>
      </c>
      <c r="T14" s="220" t="n">
        <f aca="false">IFERROR(SUMIF('Exhibiciones '!$E$5:$E$550,A14,'Exhibiciones '!$AG$5:$AG$550),"-")</f>
        <v>0</v>
      </c>
      <c r="U14" s="220" t="n">
        <v>0</v>
      </c>
      <c r="V14" s="220" t="n">
        <v>0</v>
      </c>
      <c r="W14" s="220" t="n">
        <v>0</v>
      </c>
      <c r="X14" s="220" t="n">
        <v>0</v>
      </c>
      <c r="Y14" s="220" t="n">
        <v>0</v>
      </c>
      <c r="Z14" s="220" t="n">
        <v>0</v>
      </c>
      <c r="AA14" s="220" t="n">
        <v>0</v>
      </c>
      <c r="AB14" s="220" t="n">
        <v>0</v>
      </c>
      <c r="AC14" s="220" t="n">
        <v>0</v>
      </c>
      <c r="AD14" s="220" t="n">
        <v>0</v>
      </c>
      <c r="AE14" s="220" t="n">
        <v>0</v>
      </c>
      <c r="AF14" s="220" t="n">
        <v>0</v>
      </c>
      <c r="AG14" s="220"/>
      <c r="AH14" s="220" t="str">
        <f aca="false">IFERROR(VLOOKUP(AG14,'Plantilla y Concentrado'!$B$4:$C$677,2,0),"")</f>
        <v/>
      </c>
    </row>
    <row r="15" s="1334" customFormat="true" ht="33" hidden="false" customHeight="true" outlineLevel="0" collapsed="false">
      <c r="A15" s="216"/>
      <c r="B15" s="216"/>
      <c r="C15" s="216"/>
      <c r="D15" s="216" t="n">
        <v>0</v>
      </c>
      <c r="E15" s="216" t="n">
        <v>0</v>
      </c>
      <c r="F15" s="216" t="n">
        <v>0</v>
      </c>
      <c r="G15" s="216" t="n">
        <v>0</v>
      </c>
      <c r="H15" s="216" t="n">
        <v>0</v>
      </c>
      <c r="I15" s="216" t="n">
        <v>0</v>
      </c>
      <c r="J15" s="216" t="n">
        <v>0</v>
      </c>
      <c r="K15" s="216" t="n">
        <v>0</v>
      </c>
      <c r="L15" s="216" t="n">
        <v>0</v>
      </c>
      <c r="M15" s="216" t="n">
        <v>0</v>
      </c>
      <c r="N15" s="216" t="n">
        <v>0</v>
      </c>
      <c r="O15" s="216" t="n">
        <v>0</v>
      </c>
      <c r="P15" s="216" t="n">
        <v>0</v>
      </c>
      <c r="Q15" s="216" t="n">
        <v>0</v>
      </c>
      <c r="R15" s="1335" t="n">
        <f aca="false">($W$4*(SUM(D15:Q15)))</f>
        <v>0</v>
      </c>
      <c r="S15" s="216" t="n">
        <f aca="false">IFERROR(SUMIF('Exhibiciones '!$E$5:$E$550,A15,'Exhibiciones '!$AF$5:$AF$550),"")</f>
        <v>0</v>
      </c>
      <c r="T15" s="216" t="n">
        <f aca="false">IFERROR(SUMIF('Exhibiciones '!$E$5:$E$550,A15,'Exhibiciones '!$AG$5:$AG$550),"-")</f>
        <v>0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6" t="n">
        <v>0</v>
      </c>
      <c r="AD15" s="216" t="n">
        <v>0</v>
      </c>
      <c r="AE15" s="216" t="n">
        <v>0</v>
      </c>
      <c r="AF15" s="216" t="n">
        <v>0</v>
      </c>
      <c r="AG15" s="216"/>
      <c r="AH15" s="216" t="str">
        <f aca="false">IFERROR(VLOOKUP(AG15,'Plantilla y Concentrado'!$B$4:$C$677,2,0),"")</f>
        <v/>
      </c>
    </row>
    <row r="16" s="1334" customFormat="true" ht="33" hidden="false" customHeight="true" outlineLevel="0" collapsed="false">
      <c r="A16" s="220"/>
      <c r="B16" s="220"/>
      <c r="C16" s="220"/>
      <c r="D16" s="220" t="n">
        <v>0</v>
      </c>
      <c r="E16" s="220" t="n">
        <v>0</v>
      </c>
      <c r="F16" s="220" t="n">
        <v>0</v>
      </c>
      <c r="G16" s="220" t="n">
        <v>0</v>
      </c>
      <c r="H16" s="220" t="n">
        <v>0</v>
      </c>
      <c r="I16" s="220" t="n">
        <v>0</v>
      </c>
      <c r="J16" s="220" t="n">
        <v>0</v>
      </c>
      <c r="K16" s="220" t="n">
        <v>0</v>
      </c>
      <c r="L16" s="220" t="n">
        <v>0</v>
      </c>
      <c r="M16" s="220" t="n">
        <v>0</v>
      </c>
      <c r="N16" s="220" t="n">
        <v>0</v>
      </c>
      <c r="O16" s="220" t="n">
        <v>0</v>
      </c>
      <c r="P16" s="220" t="n">
        <v>0</v>
      </c>
      <c r="Q16" s="220" t="n">
        <v>0</v>
      </c>
      <c r="R16" s="1333" t="n">
        <f aca="false">($W$4*(SUM(D16:Q16)))</f>
        <v>0</v>
      </c>
      <c r="S16" s="220" t="n">
        <f aca="false">IFERROR(SUMIF('Exhibiciones '!$E$5:$E$550,A16,'Exhibiciones '!$AF$5:$AF$550),"")</f>
        <v>0</v>
      </c>
      <c r="T16" s="220" t="n">
        <f aca="false">IFERROR(SUMIF('Exhibiciones '!$E$5:$E$550,A16,'Exhibiciones '!$AG$5:$AG$550),"-")</f>
        <v>0</v>
      </c>
      <c r="U16" s="220" t="n">
        <v>0</v>
      </c>
      <c r="V16" s="220" t="n">
        <v>0</v>
      </c>
      <c r="W16" s="220" t="n">
        <v>0</v>
      </c>
      <c r="X16" s="220" t="n">
        <v>0</v>
      </c>
      <c r="Y16" s="220" t="n">
        <v>0</v>
      </c>
      <c r="Z16" s="220" t="n">
        <v>0</v>
      </c>
      <c r="AA16" s="220" t="n">
        <v>0</v>
      </c>
      <c r="AB16" s="220" t="n">
        <v>0</v>
      </c>
      <c r="AC16" s="220" t="n">
        <v>0</v>
      </c>
      <c r="AD16" s="220" t="n">
        <v>0</v>
      </c>
      <c r="AE16" s="220" t="n">
        <v>0</v>
      </c>
      <c r="AF16" s="220" t="n">
        <v>0</v>
      </c>
      <c r="AG16" s="220"/>
      <c r="AH16" s="220" t="str">
        <f aca="false">IFERROR(VLOOKUP(AG16,'Plantilla y Concentrado'!$B$4:$C$677,2,0),"")</f>
        <v/>
      </c>
    </row>
    <row r="17" s="1334" customFormat="true" ht="33" hidden="false" customHeight="true" outlineLevel="0" collapsed="false">
      <c r="A17" s="216"/>
      <c r="B17" s="216"/>
      <c r="C17" s="216"/>
      <c r="D17" s="216" t="n">
        <v>0</v>
      </c>
      <c r="E17" s="216" t="n">
        <v>0</v>
      </c>
      <c r="F17" s="216" t="n">
        <v>0</v>
      </c>
      <c r="G17" s="216" t="n">
        <v>0</v>
      </c>
      <c r="H17" s="216" t="n">
        <v>0</v>
      </c>
      <c r="I17" s="216" t="n">
        <v>0</v>
      </c>
      <c r="J17" s="216" t="n">
        <v>0</v>
      </c>
      <c r="K17" s="216" t="n">
        <v>0</v>
      </c>
      <c r="L17" s="216" t="n">
        <v>0</v>
      </c>
      <c r="M17" s="216" t="n">
        <v>0</v>
      </c>
      <c r="N17" s="216" t="n">
        <v>0</v>
      </c>
      <c r="O17" s="216" t="n">
        <v>0</v>
      </c>
      <c r="P17" s="216" t="n">
        <v>0</v>
      </c>
      <c r="Q17" s="216" t="n">
        <v>0</v>
      </c>
      <c r="R17" s="1335" t="n">
        <f aca="false">($W$4*(SUM(D17:Q17)))</f>
        <v>0</v>
      </c>
      <c r="S17" s="216" t="n">
        <f aca="false">IFERROR(SUMIF('Exhibiciones '!$E$5:$E$550,A17,'Exhibiciones '!$AF$5:$AF$550),"")</f>
        <v>0</v>
      </c>
      <c r="T17" s="216" t="n">
        <f aca="false">IFERROR(SUMIF('Exhibiciones '!$E$5:$E$550,A17,'Exhibiciones '!$AG$5:$AG$550),"-")</f>
        <v>0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0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0</v>
      </c>
      <c r="AG17" s="216"/>
      <c r="AH17" s="216" t="str">
        <f aca="false">IFERROR(VLOOKUP(AG17,'Plantilla y Concentrado'!$B$4:$C$677,2,0),"")</f>
        <v/>
      </c>
    </row>
    <row r="18" s="1334" customFormat="true" ht="33" hidden="false" customHeight="true" outlineLevel="0" collapsed="false">
      <c r="A18" s="220"/>
      <c r="B18" s="220"/>
      <c r="C18" s="220"/>
      <c r="D18" s="220" t="n">
        <v>0</v>
      </c>
      <c r="E18" s="220" t="n">
        <v>0</v>
      </c>
      <c r="F18" s="220" t="n">
        <v>0</v>
      </c>
      <c r="G18" s="220" t="n">
        <v>0</v>
      </c>
      <c r="H18" s="220" t="n">
        <v>0</v>
      </c>
      <c r="I18" s="220" t="n">
        <v>0</v>
      </c>
      <c r="J18" s="220" t="n">
        <v>0</v>
      </c>
      <c r="K18" s="220" t="n">
        <v>0</v>
      </c>
      <c r="L18" s="220" t="n">
        <v>0</v>
      </c>
      <c r="M18" s="220" t="n">
        <v>0</v>
      </c>
      <c r="N18" s="220" t="n">
        <v>0</v>
      </c>
      <c r="O18" s="220" t="n">
        <v>0</v>
      </c>
      <c r="P18" s="220" t="n">
        <v>0</v>
      </c>
      <c r="Q18" s="220" t="n">
        <v>0</v>
      </c>
      <c r="R18" s="1333" t="n">
        <f aca="false">($W$4*(SUM(D18:Q18)))</f>
        <v>0</v>
      </c>
      <c r="S18" s="220" t="n">
        <f aca="false">IFERROR(SUMIF('Exhibiciones '!$E$5:$E$550,A18,'Exhibiciones '!$AF$5:$AF$550),"")</f>
        <v>0</v>
      </c>
      <c r="T18" s="220" t="n">
        <f aca="false">IFERROR(SUMIF('Exhibiciones '!$E$5:$E$550,A18,'Exhibiciones '!$AG$5:$AG$550),"-")</f>
        <v>0</v>
      </c>
      <c r="U18" s="220" t="n">
        <v>0</v>
      </c>
      <c r="V18" s="220" t="n">
        <v>0</v>
      </c>
      <c r="W18" s="220" t="n">
        <v>0</v>
      </c>
      <c r="X18" s="220" t="n">
        <v>0</v>
      </c>
      <c r="Y18" s="220" t="n">
        <v>0</v>
      </c>
      <c r="Z18" s="220" t="n">
        <v>0</v>
      </c>
      <c r="AA18" s="220" t="n">
        <v>0</v>
      </c>
      <c r="AB18" s="220" t="n">
        <v>0</v>
      </c>
      <c r="AC18" s="220" t="n">
        <v>0</v>
      </c>
      <c r="AD18" s="220" t="n">
        <v>0</v>
      </c>
      <c r="AE18" s="220" t="n">
        <v>0</v>
      </c>
      <c r="AF18" s="220" t="n">
        <v>0</v>
      </c>
      <c r="AG18" s="220"/>
      <c r="AH18" s="220" t="str">
        <f aca="false">IFERROR(VLOOKUP(AG18,'Plantilla y Concentrado'!$B$4:$C$677,2,0),"")</f>
        <v/>
      </c>
    </row>
    <row r="19" s="1334" customFormat="true" ht="33" hidden="false" customHeight="true" outlineLevel="0" collapsed="false">
      <c r="A19" s="216"/>
      <c r="B19" s="216"/>
      <c r="C19" s="216"/>
      <c r="D19" s="216" t="n">
        <v>0</v>
      </c>
      <c r="E19" s="216" t="n">
        <v>0</v>
      </c>
      <c r="F19" s="216" t="n">
        <v>0</v>
      </c>
      <c r="G19" s="216" t="n">
        <v>0</v>
      </c>
      <c r="H19" s="216" t="n">
        <v>0</v>
      </c>
      <c r="I19" s="216" t="n">
        <v>0</v>
      </c>
      <c r="J19" s="216" t="n">
        <v>0</v>
      </c>
      <c r="K19" s="216" t="n">
        <v>0</v>
      </c>
      <c r="L19" s="216" t="n">
        <v>0</v>
      </c>
      <c r="M19" s="216" t="n">
        <v>0</v>
      </c>
      <c r="N19" s="216" t="n">
        <v>0</v>
      </c>
      <c r="O19" s="216" t="n">
        <v>0</v>
      </c>
      <c r="P19" s="216" t="n">
        <v>0</v>
      </c>
      <c r="Q19" s="216" t="n">
        <v>0</v>
      </c>
      <c r="R19" s="1335" t="n">
        <f aca="false">($W$4*(SUM(D19:Q19)))</f>
        <v>0</v>
      </c>
      <c r="S19" s="216" t="n">
        <f aca="false">IFERROR(SUMIF('Exhibiciones '!$E$5:$E$550,A19,'Exhibiciones '!$AF$5:$AF$550),"")</f>
        <v>0</v>
      </c>
      <c r="T19" s="216" t="n">
        <f aca="false">IFERROR(SUMIF('Exhibiciones '!$E$5:$E$550,A19,'Exhibiciones '!$AG$5:$AG$550),"-")</f>
        <v>0</v>
      </c>
      <c r="U19" s="216" t="n">
        <v>0</v>
      </c>
      <c r="V19" s="216" t="n">
        <v>0</v>
      </c>
      <c r="W19" s="216" t="n">
        <v>0</v>
      </c>
      <c r="X19" s="216" t="n">
        <v>0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</v>
      </c>
      <c r="AF19" s="216" t="n">
        <v>0</v>
      </c>
      <c r="AG19" s="216"/>
      <c r="AH19" s="216" t="str">
        <f aca="false">IFERROR(VLOOKUP(AG19,'Plantilla y Concentrado'!$B$4:$C$677,2,0),"")</f>
        <v/>
      </c>
    </row>
    <row r="20" s="1334" customFormat="true" ht="33" hidden="false" customHeight="true" outlineLevel="0" collapsed="false">
      <c r="A20" s="220"/>
      <c r="B20" s="220"/>
      <c r="C20" s="220"/>
      <c r="D20" s="220" t="n">
        <v>0</v>
      </c>
      <c r="E20" s="220" t="n">
        <v>0</v>
      </c>
      <c r="F20" s="220" t="n">
        <v>0</v>
      </c>
      <c r="G20" s="220" t="n">
        <v>0</v>
      </c>
      <c r="H20" s="220" t="n">
        <v>0</v>
      </c>
      <c r="I20" s="220" t="n">
        <v>0</v>
      </c>
      <c r="J20" s="220" t="n">
        <v>0</v>
      </c>
      <c r="K20" s="220" t="n">
        <v>0</v>
      </c>
      <c r="L20" s="220" t="n">
        <v>0</v>
      </c>
      <c r="M20" s="220" t="n">
        <v>0</v>
      </c>
      <c r="N20" s="220" t="n">
        <v>0</v>
      </c>
      <c r="O20" s="220" t="n">
        <v>0</v>
      </c>
      <c r="P20" s="220" t="n">
        <v>0</v>
      </c>
      <c r="Q20" s="220" t="n">
        <v>0</v>
      </c>
      <c r="R20" s="1333" t="n">
        <f aca="false">($W$4*(SUM(D20:Q20)))</f>
        <v>0</v>
      </c>
      <c r="S20" s="220" t="n">
        <f aca="false">IFERROR(SUMIF('Exhibiciones '!$E$5:$E$550,A20,'Exhibiciones '!$AF$5:$AF$550),"")</f>
        <v>0</v>
      </c>
      <c r="T20" s="220" t="n">
        <f aca="false">IFERROR(SUMIF('Exhibiciones '!$E$5:$E$550,A20,'Exhibiciones '!$AG$5:$AG$550),"-")</f>
        <v>0</v>
      </c>
      <c r="U20" s="220" t="n">
        <v>0</v>
      </c>
      <c r="V20" s="220" t="n">
        <v>0</v>
      </c>
      <c r="W20" s="220" t="n">
        <v>0</v>
      </c>
      <c r="X20" s="220" t="n">
        <v>0</v>
      </c>
      <c r="Y20" s="220" t="n">
        <v>0</v>
      </c>
      <c r="Z20" s="220" t="n">
        <v>0</v>
      </c>
      <c r="AA20" s="220" t="n">
        <v>0</v>
      </c>
      <c r="AB20" s="220" t="n">
        <v>0</v>
      </c>
      <c r="AC20" s="220" t="n">
        <v>0</v>
      </c>
      <c r="AD20" s="220" t="n">
        <v>0</v>
      </c>
      <c r="AE20" s="220" t="n">
        <v>0</v>
      </c>
      <c r="AF20" s="220" t="n">
        <v>0</v>
      </c>
      <c r="AG20" s="220"/>
      <c r="AH20" s="220" t="str">
        <f aca="false">IFERROR(VLOOKUP(AG20,'Plantilla y Concentrado'!$B$4:$C$677,2,0),"")</f>
        <v/>
      </c>
    </row>
    <row r="21" s="1334" customFormat="true" ht="33" hidden="false" customHeight="true" outlineLevel="0" collapsed="false">
      <c r="A21" s="216"/>
      <c r="B21" s="216"/>
      <c r="C21" s="216"/>
      <c r="D21" s="216" t="n">
        <v>0</v>
      </c>
      <c r="E21" s="216" t="n">
        <v>0</v>
      </c>
      <c r="F21" s="216" t="n">
        <v>0</v>
      </c>
      <c r="G21" s="216" t="n">
        <v>0</v>
      </c>
      <c r="H21" s="216" t="n">
        <v>0</v>
      </c>
      <c r="I21" s="216" t="n">
        <v>0</v>
      </c>
      <c r="J21" s="216" t="n">
        <v>0</v>
      </c>
      <c r="K21" s="216" t="n">
        <v>0</v>
      </c>
      <c r="L21" s="216" t="n">
        <v>0</v>
      </c>
      <c r="M21" s="216" t="n">
        <v>0</v>
      </c>
      <c r="N21" s="216" t="n">
        <v>0</v>
      </c>
      <c r="O21" s="216" t="n">
        <v>0</v>
      </c>
      <c r="P21" s="216" t="n">
        <v>0</v>
      </c>
      <c r="Q21" s="216" t="n">
        <v>0</v>
      </c>
      <c r="R21" s="1335" t="n">
        <f aca="false">($W$4*(SUM(D21:Q21)))</f>
        <v>0</v>
      </c>
      <c r="S21" s="216" t="n">
        <f aca="false">IFERROR(SUMIF('Exhibiciones '!$E$5:$E$550,A21,'Exhibiciones '!$AF$5:$AF$550),"")</f>
        <v>0</v>
      </c>
      <c r="T21" s="216" t="n">
        <f aca="false">IFERROR(SUMIF('Exhibiciones '!$E$5:$E$550,A21,'Exhibiciones '!$AG$5:$AG$550),"-")</f>
        <v>0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16" t="n">
        <v>0</v>
      </c>
      <c r="AD21" s="216" t="n">
        <v>0</v>
      </c>
      <c r="AE21" s="216" t="n">
        <v>0</v>
      </c>
      <c r="AF21" s="216" t="n">
        <v>0</v>
      </c>
      <c r="AG21" s="216"/>
      <c r="AH21" s="216" t="str">
        <f aca="false">IFERROR(VLOOKUP(AG21,'Plantilla y Concentrado'!$B$4:$C$677,2,0),"")</f>
        <v/>
      </c>
    </row>
    <row r="22" s="1334" customFormat="true" ht="33" hidden="false" customHeight="true" outlineLevel="0" collapsed="false">
      <c r="A22" s="220"/>
      <c r="B22" s="220"/>
      <c r="C22" s="220"/>
      <c r="D22" s="220" t="n">
        <v>0</v>
      </c>
      <c r="E22" s="220" t="n">
        <v>0</v>
      </c>
      <c r="F22" s="220" t="n">
        <v>0</v>
      </c>
      <c r="G22" s="220" t="n">
        <v>0</v>
      </c>
      <c r="H22" s="220" t="n">
        <v>0</v>
      </c>
      <c r="I22" s="220" t="n">
        <v>0</v>
      </c>
      <c r="J22" s="220" t="n">
        <v>0</v>
      </c>
      <c r="K22" s="220" t="n">
        <v>0</v>
      </c>
      <c r="L22" s="220" t="n">
        <v>0</v>
      </c>
      <c r="M22" s="220" t="n">
        <v>0</v>
      </c>
      <c r="N22" s="220" t="n">
        <v>0</v>
      </c>
      <c r="O22" s="220" t="n">
        <v>0</v>
      </c>
      <c r="P22" s="220" t="n">
        <v>0</v>
      </c>
      <c r="Q22" s="220" t="n">
        <v>0</v>
      </c>
      <c r="R22" s="1333" t="n">
        <f aca="false">($W$4*(SUM(D22:Q22)))</f>
        <v>0</v>
      </c>
      <c r="S22" s="220" t="n">
        <f aca="false">IFERROR(SUMIF('Exhibiciones '!$E$5:$E$550,A22,'Exhibiciones '!$AF$5:$AF$550),"")</f>
        <v>0</v>
      </c>
      <c r="T22" s="220" t="n">
        <f aca="false">IFERROR(SUMIF('Exhibiciones '!$E$5:$E$550,A22,'Exhibiciones '!$AG$5:$AG$550),"-")</f>
        <v>0</v>
      </c>
      <c r="U22" s="220" t="n">
        <v>0</v>
      </c>
      <c r="V22" s="220" t="n">
        <v>0</v>
      </c>
      <c r="W22" s="220" t="n">
        <v>0</v>
      </c>
      <c r="X22" s="220" t="n">
        <v>0</v>
      </c>
      <c r="Y22" s="220" t="n">
        <v>0</v>
      </c>
      <c r="Z22" s="220" t="n">
        <v>0</v>
      </c>
      <c r="AA22" s="220" t="n">
        <v>0</v>
      </c>
      <c r="AB22" s="220" t="n">
        <v>0</v>
      </c>
      <c r="AC22" s="220" t="n">
        <v>0</v>
      </c>
      <c r="AD22" s="220" t="n">
        <v>0</v>
      </c>
      <c r="AE22" s="220" t="n">
        <v>0</v>
      </c>
      <c r="AF22" s="220" t="n">
        <v>0</v>
      </c>
      <c r="AG22" s="220"/>
      <c r="AH22" s="220" t="str">
        <f aca="false">IFERROR(VLOOKUP(AG22,'Plantilla y Concentrado'!$B$4:$C$677,2,0),"")</f>
        <v/>
      </c>
    </row>
    <row r="23" s="1334" customFormat="true" ht="33" hidden="false" customHeight="true" outlineLevel="0" collapsed="false">
      <c r="A23" s="216"/>
      <c r="B23" s="216"/>
      <c r="C23" s="216"/>
      <c r="D23" s="216" t="n">
        <v>0</v>
      </c>
      <c r="E23" s="216" t="n">
        <v>0</v>
      </c>
      <c r="F23" s="216" t="n">
        <v>0</v>
      </c>
      <c r="G23" s="216" t="n">
        <v>0</v>
      </c>
      <c r="H23" s="216" t="n">
        <v>0</v>
      </c>
      <c r="I23" s="216" t="n">
        <v>0</v>
      </c>
      <c r="J23" s="216" t="n">
        <v>0</v>
      </c>
      <c r="K23" s="216" t="n">
        <v>0</v>
      </c>
      <c r="L23" s="216" t="n">
        <v>0</v>
      </c>
      <c r="M23" s="216" t="n">
        <v>0</v>
      </c>
      <c r="N23" s="216" t="n">
        <v>0</v>
      </c>
      <c r="O23" s="216" t="n">
        <v>0</v>
      </c>
      <c r="P23" s="216" t="n">
        <v>0</v>
      </c>
      <c r="Q23" s="216" t="n">
        <v>0</v>
      </c>
      <c r="R23" s="1335" t="n">
        <f aca="false">($W$4*(SUM(D23:Q23)))</f>
        <v>0</v>
      </c>
      <c r="S23" s="216" t="n">
        <f aca="false">IFERROR(SUMIF('Exhibiciones '!$E$5:$E$550,A23,'Exhibiciones '!$AF$5:$AF$550),"")</f>
        <v>0</v>
      </c>
      <c r="T23" s="216" t="n">
        <f aca="false">IFERROR(SUMIF('Exhibiciones '!$E$5:$E$550,A23,'Exhibiciones '!$AG$5:$AG$550),"-")</f>
        <v>0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16" t="n">
        <v>0</v>
      </c>
      <c r="AD23" s="216" t="n">
        <v>0</v>
      </c>
      <c r="AE23" s="216" t="n">
        <v>0</v>
      </c>
      <c r="AF23" s="216" t="n">
        <v>0</v>
      </c>
      <c r="AG23" s="216"/>
      <c r="AH23" s="216" t="str">
        <f aca="false">IFERROR(VLOOKUP(AG23,'Plantilla y Concentrado'!$B$4:$C$677,2,0),"")</f>
        <v/>
      </c>
    </row>
    <row r="24" s="1334" customFormat="true" ht="33" hidden="false" customHeight="true" outlineLevel="0" collapsed="false">
      <c r="A24" s="220"/>
      <c r="B24" s="220"/>
      <c r="C24" s="220"/>
      <c r="D24" s="220" t="n">
        <v>0</v>
      </c>
      <c r="E24" s="220" t="n">
        <v>0</v>
      </c>
      <c r="F24" s="220" t="n">
        <v>0</v>
      </c>
      <c r="G24" s="220" t="n">
        <v>0</v>
      </c>
      <c r="H24" s="220" t="n">
        <v>0</v>
      </c>
      <c r="I24" s="220" t="n">
        <v>0</v>
      </c>
      <c r="J24" s="220" t="n">
        <v>0</v>
      </c>
      <c r="K24" s="220" t="n">
        <v>0</v>
      </c>
      <c r="L24" s="220" t="n">
        <v>0</v>
      </c>
      <c r="M24" s="220" t="n">
        <v>0</v>
      </c>
      <c r="N24" s="220" t="n">
        <v>0</v>
      </c>
      <c r="O24" s="220" t="n">
        <v>0</v>
      </c>
      <c r="P24" s="220" t="n">
        <v>0</v>
      </c>
      <c r="Q24" s="220" t="n">
        <v>0</v>
      </c>
      <c r="R24" s="1333" t="n">
        <f aca="false">($W$4*(SUM(D24:Q24)))</f>
        <v>0</v>
      </c>
      <c r="S24" s="220" t="n">
        <f aca="false">IFERROR(SUMIF('Exhibiciones '!$E$5:$E$550,A24,'Exhibiciones '!$AF$5:$AF$550),"")</f>
        <v>0</v>
      </c>
      <c r="T24" s="220" t="n">
        <f aca="false">IFERROR(SUMIF('Exhibiciones '!$E$5:$E$550,A24,'Exhibiciones '!$AG$5:$AG$550),"-")</f>
        <v>0</v>
      </c>
      <c r="U24" s="220" t="n">
        <v>0</v>
      </c>
      <c r="V24" s="220" t="n">
        <v>0</v>
      </c>
      <c r="W24" s="220" t="n">
        <v>0</v>
      </c>
      <c r="X24" s="220" t="n">
        <v>0</v>
      </c>
      <c r="Y24" s="220" t="n">
        <v>0</v>
      </c>
      <c r="Z24" s="220" t="n">
        <v>0</v>
      </c>
      <c r="AA24" s="220" t="n">
        <v>0</v>
      </c>
      <c r="AB24" s="220" t="n">
        <v>0</v>
      </c>
      <c r="AC24" s="220" t="n">
        <v>0</v>
      </c>
      <c r="AD24" s="220" t="n">
        <v>0</v>
      </c>
      <c r="AE24" s="220" t="n">
        <v>0</v>
      </c>
      <c r="AF24" s="220" t="n">
        <v>0</v>
      </c>
      <c r="AG24" s="220"/>
      <c r="AH24" s="220" t="str">
        <f aca="false">IFERROR(VLOOKUP(AG24,'Plantilla y Concentrado'!$B$4:$C$677,2,0),"")</f>
        <v/>
      </c>
    </row>
    <row r="25" s="1334" customFormat="true" ht="33" hidden="false" customHeight="true" outlineLevel="0" collapsed="false">
      <c r="A25" s="216"/>
      <c r="B25" s="216"/>
      <c r="C25" s="216"/>
      <c r="D25" s="216" t="n">
        <v>0</v>
      </c>
      <c r="E25" s="216" t="n">
        <v>0</v>
      </c>
      <c r="F25" s="216" t="n">
        <v>0</v>
      </c>
      <c r="G25" s="216" t="n">
        <v>0</v>
      </c>
      <c r="H25" s="216" t="n">
        <v>0</v>
      </c>
      <c r="I25" s="216" t="n">
        <v>0</v>
      </c>
      <c r="J25" s="216" t="n">
        <v>0</v>
      </c>
      <c r="K25" s="216" t="n">
        <v>0</v>
      </c>
      <c r="L25" s="216" t="n">
        <v>0</v>
      </c>
      <c r="M25" s="216" t="n">
        <v>0</v>
      </c>
      <c r="N25" s="216" t="n">
        <v>0</v>
      </c>
      <c r="O25" s="216" t="n">
        <v>0</v>
      </c>
      <c r="P25" s="216" t="n">
        <v>0</v>
      </c>
      <c r="Q25" s="216" t="n">
        <v>0</v>
      </c>
      <c r="R25" s="1335" t="n">
        <f aca="false">($W$4*(SUM(D25:Q25)))</f>
        <v>0</v>
      </c>
      <c r="S25" s="216" t="n">
        <f aca="false">IFERROR(SUMIF('Exhibiciones '!$E$5:$E$550,A25,'Exhibiciones '!$AF$5:$AF$550),"")</f>
        <v>0</v>
      </c>
      <c r="T25" s="216" t="n">
        <f aca="false">IFERROR(SUMIF('Exhibiciones '!$E$5:$E$550,A25,'Exhibiciones '!$AG$5:$AG$550),"-")</f>
        <v>0</v>
      </c>
      <c r="U25" s="216" t="n">
        <v>0</v>
      </c>
      <c r="V25" s="216" t="n">
        <v>0</v>
      </c>
      <c r="W25" s="216" t="n">
        <v>0</v>
      </c>
      <c r="X25" s="216" t="n">
        <v>0</v>
      </c>
      <c r="Y25" s="216" t="n">
        <v>0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6" t="n">
        <v>0</v>
      </c>
      <c r="AG25" s="216"/>
      <c r="AH25" s="216" t="str">
        <f aca="false">IFERROR(VLOOKUP(AG25,'Plantilla y Concentrado'!$B$4:$C$677,2,0),"")</f>
        <v/>
      </c>
    </row>
    <row r="26" s="1334" customFormat="true" ht="33" hidden="false" customHeight="true" outlineLevel="0" collapsed="false">
      <c r="A26" s="220"/>
      <c r="B26" s="220"/>
      <c r="C26" s="220"/>
      <c r="D26" s="220" t="n">
        <v>0</v>
      </c>
      <c r="E26" s="220" t="n">
        <v>0</v>
      </c>
      <c r="F26" s="220" t="n">
        <v>0</v>
      </c>
      <c r="G26" s="220" t="n">
        <v>0</v>
      </c>
      <c r="H26" s="220" t="n">
        <v>0</v>
      </c>
      <c r="I26" s="220" t="n">
        <v>0</v>
      </c>
      <c r="J26" s="220" t="n">
        <v>0</v>
      </c>
      <c r="K26" s="220" t="n">
        <v>0</v>
      </c>
      <c r="L26" s="220" t="n">
        <v>0</v>
      </c>
      <c r="M26" s="220" t="n">
        <v>0</v>
      </c>
      <c r="N26" s="220" t="n">
        <v>0</v>
      </c>
      <c r="O26" s="220" t="n">
        <v>0</v>
      </c>
      <c r="P26" s="220" t="n">
        <v>0</v>
      </c>
      <c r="Q26" s="220" t="n">
        <v>0</v>
      </c>
      <c r="R26" s="1333" t="n">
        <f aca="false">($W$4*(SUM(D26:Q26)))</f>
        <v>0</v>
      </c>
      <c r="S26" s="220" t="n">
        <f aca="false">IFERROR(SUMIF('Exhibiciones '!$E$5:$E$550,A26,'Exhibiciones '!$AF$5:$AF$550),"")</f>
        <v>0</v>
      </c>
      <c r="T26" s="220" t="n">
        <f aca="false">IFERROR(SUMIF('Exhibiciones '!$E$5:$E$550,A26,'Exhibiciones '!$AG$5:$AG$550),"-")</f>
        <v>0</v>
      </c>
      <c r="U26" s="220" t="n">
        <v>0</v>
      </c>
      <c r="V26" s="220" t="n">
        <v>0</v>
      </c>
      <c r="W26" s="220" t="n">
        <v>0</v>
      </c>
      <c r="X26" s="220" t="n">
        <v>0</v>
      </c>
      <c r="Y26" s="220" t="n">
        <v>0</v>
      </c>
      <c r="Z26" s="220" t="n">
        <v>0</v>
      </c>
      <c r="AA26" s="220" t="n">
        <v>0</v>
      </c>
      <c r="AB26" s="220" t="n">
        <v>0</v>
      </c>
      <c r="AC26" s="220" t="n">
        <v>0</v>
      </c>
      <c r="AD26" s="220" t="n">
        <v>0</v>
      </c>
      <c r="AE26" s="220" t="n">
        <v>0</v>
      </c>
      <c r="AF26" s="220" t="n">
        <v>0</v>
      </c>
      <c r="AG26" s="220"/>
      <c r="AH26" s="220" t="str">
        <f aca="false">IFERROR(VLOOKUP(AG26,'Plantilla y Concentrado'!$B$4:$C$677,2,0),"")</f>
        <v/>
      </c>
    </row>
    <row r="27" s="1334" customFormat="true" ht="33" hidden="false" customHeight="true" outlineLevel="0" collapsed="false">
      <c r="A27" s="216"/>
      <c r="B27" s="216"/>
      <c r="C27" s="216"/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216" t="n">
        <v>0</v>
      </c>
      <c r="R27" s="1335" t="n">
        <f aca="false">($W$4*(SUM(D27:Q27)))</f>
        <v>0</v>
      </c>
      <c r="S27" s="216" t="n">
        <f aca="false">IFERROR(SUMIF('Exhibiciones '!$E$5:$E$550,A27,'Exhibiciones '!$AF$5:$AF$550),"")</f>
        <v>0</v>
      </c>
      <c r="T27" s="216" t="n">
        <f aca="false">IFERROR(SUMIF('Exhibiciones '!$E$5:$E$550,A27,'Exhibiciones '!$AG$5:$AG$550),"-")</f>
        <v>0</v>
      </c>
      <c r="U27" s="216" t="n">
        <v>0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/>
      <c r="AH27" s="216" t="str">
        <f aca="false">IFERROR(VLOOKUP(AG27,'Plantilla y Concentrado'!$B$4:$C$677,2,0),"")</f>
        <v/>
      </c>
    </row>
    <row r="28" s="1334" customFormat="true" ht="33" hidden="false" customHeight="true" outlineLevel="0" collapsed="false">
      <c r="A28" s="220"/>
      <c r="B28" s="220"/>
      <c r="C28" s="220"/>
      <c r="D28" s="220" t="n">
        <v>0</v>
      </c>
      <c r="E28" s="220" t="n">
        <v>0</v>
      </c>
      <c r="F28" s="220" t="n">
        <v>0</v>
      </c>
      <c r="G28" s="220" t="n">
        <v>0</v>
      </c>
      <c r="H28" s="220" t="n">
        <v>0</v>
      </c>
      <c r="I28" s="220" t="n">
        <v>0</v>
      </c>
      <c r="J28" s="220" t="n">
        <v>0</v>
      </c>
      <c r="K28" s="220" t="n">
        <v>0</v>
      </c>
      <c r="L28" s="220" t="n">
        <v>0</v>
      </c>
      <c r="M28" s="220" t="n">
        <v>0</v>
      </c>
      <c r="N28" s="220" t="n">
        <v>0</v>
      </c>
      <c r="O28" s="220" t="n">
        <v>0</v>
      </c>
      <c r="P28" s="220" t="n">
        <v>0</v>
      </c>
      <c r="Q28" s="220" t="n">
        <v>0</v>
      </c>
      <c r="R28" s="1333" t="n">
        <f aca="false">($W$4*(SUM(D28:Q28)))</f>
        <v>0</v>
      </c>
      <c r="S28" s="220" t="n">
        <f aca="false">IFERROR(SUMIF('Exhibiciones '!$E$5:$E$550,A28,'Exhibiciones '!$AF$5:$AF$550),"")</f>
        <v>0</v>
      </c>
      <c r="T28" s="220" t="n">
        <f aca="false">IFERROR(SUMIF('Exhibiciones '!$E$5:$E$550,A28,'Exhibiciones '!$AG$5:$AG$550),"-")</f>
        <v>0</v>
      </c>
      <c r="U28" s="220" t="n">
        <v>0</v>
      </c>
      <c r="V28" s="220" t="n">
        <v>0</v>
      </c>
      <c r="W28" s="220" t="n">
        <v>0</v>
      </c>
      <c r="X28" s="220" t="n">
        <v>0</v>
      </c>
      <c r="Y28" s="220" t="n">
        <v>0</v>
      </c>
      <c r="Z28" s="220" t="n">
        <v>0</v>
      </c>
      <c r="AA28" s="220" t="n">
        <v>0</v>
      </c>
      <c r="AB28" s="220" t="n">
        <v>0</v>
      </c>
      <c r="AC28" s="220" t="n">
        <v>0</v>
      </c>
      <c r="AD28" s="220" t="n">
        <v>0</v>
      </c>
      <c r="AE28" s="220" t="n">
        <v>0</v>
      </c>
      <c r="AF28" s="220" t="n">
        <v>0</v>
      </c>
      <c r="AG28" s="220"/>
      <c r="AH28" s="220" t="str">
        <f aca="false">IFERROR(VLOOKUP(AG28,'Plantilla y Concentrado'!$B$4:$C$677,2,0),"")</f>
        <v/>
      </c>
    </row>
    <row r="29" s="1334" customFormat="true" ht="33" hidden="false" customHeight="true" outlineLevel="0" collapsed="false">
      <c r="A29" s="216"/>
      <c r="B29" s="216"/>
      <c r="C29" s="216"/>
      <c r="D29" s="216" t="n">
        <v>0</v>
      </c>
      <c r="E29" s="216" t="n">
        <v>0</v>
      </c>
      <c r="F29" s="216" t="n">
        <v>0</v>
      </c>
      <c r="G29" s="216" t="n">
        <v>0</v>
      </c>
      <c r="H29" s="216" t="n">
        <v>0</v>
      </c>
      <c r="I29" s="216" t="n">
        <v>0</v>
      </c>
      <c r="J29" s="216" t="n">
        <v>0</v>
      </c>
      <c r="K29" s="216" t="n">
        <v>0</v>
      </c>
      <c r="L29" s="216" t="n">
        <v>0</v>
      </c>
      <c r="M29" s="216" t="n">
        <v>0</v>
      </c>
      <c r="N29" s="216" t="n">
        <v>0</v>
      </c>
      <c r="O29" s="216" t="n">
        <v>0</v>
      </c>
      <c r="P29" s="216" t="n">
        <v>0</v>
      </c>
      <c r="Q29" s="216" t="n">
        <v>0</v>
      </c>
      <c r="R29" s="1335" t="n">
        <f aca="false">($W$4*(SUM(D29:Q29)))</f>
        <v>0</v>
      </c>
      <c r="S29" s="216" t="n">
        <f aca="false">IFERROR(SUMIF('Exhibiciones '!$E$5:$E$550,A29,'Exhibiciones '!$AF$5:$AF$550),"")</f>
        <v>0</v>
      </c>
      <c r="T29" s="216" t="n">
        <f aca="false">IFERROR(SUMIF('Exhibiciones '!$E$5:$E$550,A29,'Exhibiciones '!$AG$5:$AG$550),"-")</f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16" t="n">
        <v>0</v>
      </c>
      <c r="AF29" s="216" t="n">
        <v>0</v>
      </c>
      <c r="AG29" s="216"/>
      <c r="AH29" s="216" t="str">
        <f aca="false">IFERROR(VLOOKUP(AG29,'Plantilla y Concentrado'!$B$4:$C$677,2,0),"")</f>
        <v/>
      </c>
      <c r="AMF29" s="1336"/>
      <c r="AMG29" s="1336"/>
      <c r="AMH29" s="1336"/>
      <c r="AMI29" s="1336"/>
      <c r="AMJ29" s="1336"/>
    </row>
    <row r="30" s="1334" customFormat="true" ht="33" hidden="false" customHeight="true" outlineLevel="0" collapsed="false">
      <c r="A30" s="220"/>
      <c r="B30" s="220"/>
      <c r="C30" s="220"/>
      <c r="D30" s="220" t="n">
        <v>0</v>
      </c>
      <c r="E30" s="220" t="n">
        <v>0</v>
      </c>
      <c r="F30" s="220" t="n">
        <v>0</v>
      </c>
      <c r="G30" s="220" t="n">
        <v>0</v>
      </c>
      <c r="H30" s="220" t="n">
        <v>0</v>
      </c>
      <c r="I30" s="220" t="n">
        <v>0</v>
      </c>
      <c r="J30" s="220" t="n">
        <v>0</v>
      </c>
      <c r="K30" s="220" t="n">
        <v>0</v>
      </c>
      <c r="L30" s="220" t="n">
        <v>0</v>
      </c>
      <c r="M30" s="220" t="n">
        <v>0</v>
      </c>
      <c r="N30" s="220" t="n">
        <v>0</v>
      </c>
      <c r="O30" s="220" t="n">
        <v>0</v>
      </c>
      <c r="P30" s="220" t="n">
        <v>0</v>
      </c>
      <c r="Q30" s="220" t="n">
        <v>0</v>
      </c>
      <c r="R30" s="1337" t="n">
        <f aca="false">($W$4*(SUM(D30:Q30)))</f>
        <v>0</v>
      </c>
      <c r="S30" s="220" t="n">
        <f aca="false">IFERROR(SUMIF('Exhibiciones '!$E$5:$E$550,A30,'Exhibiciones '!$AF$5:$AF$550),"")</f>
        <v>0</v>
      </c>
      <c r="T30" s="220" t="n">
        <f aca="false">IFERROR(SUMIF('Exhibiciones '!$E$5:$E$550,A30,'Exhibiciones '!$AG$5:$AG$550),"-")</f>
        <v>0</v>
      </c>
      <c r="U30" s="220" t="n">
        <v>0</v>
      </c>
      <c r="V30" s="220" t="n">
        <v>0</v>
      </c>
      <c r="W30" s="220" t="n">
        <v>0</v>
      </c>
      <c r="X30" s="220" t="n">
        <v>0</v>
      </c>
      <c r="Y30" s="220" t="n">
        <v>0</v>
      </c>
      <c r="Z30" s="220" t="n">
        <v>0</v>
      </c>
      <c r="AA30" s="220" t="n">
        <v>0</v>
      </c>
      <c r="AB30" s="220" t="n">
        <v>0</v>
      </c>
      <c r="AC30" s="220" t="n">
        <v>0</v>
      </c>
      <c r="AD30" s="220" t="n">
        <v>0</v>
      </c>
      <c r="AE30" s="220" t="n">
        <v>0</v>
      </c>
      <c r="AF30" s="220" t="n">
        <v>0</v>
      </c>
      <c r="AG30" s="220"/>
      <c r="AH30" s="220" t="str">
        <f aca="false">IFERROR(VLOOKUP(AG30,'Plantilla y Concentrado'!$B$4:$C$677,2,0),"")</f>
        <v/>
      </c>
      <c r="AMF30" s="579"/>
      <c r="AMG30" s="579"/>
      <c r="AMH30" s="579"/>
      <c r="AMI30" s="579"/>
      <c r="AMJ30" s="579"/>
    </row>
    <row r="31" s="1336" customFormat="true" ht="75" hidden="false" customHeight="true" outlineLevel="0" collapsed="false">
      <c r="A31" s="1338" t="s">
        <v>82</v>
      </c>
      <c r="B31" s="1338" t="n">
        <f aca="false">SUM(B9:B30)</f>
        <v>0</v>
      </c>
      <c r="C31" s="1338" t="n">
        <f aca="false">SUM(C9:C30)</f>
        <v>0</v>
      </c>
      <c r="D31" s="1339" t="n">
        <f aca="false">SUM(D9:D30)</f>
        <v>0</v>
      </c>
      <c r="E31" s="1339" t="n">
        <f aca="false">SUM(E9:E30)</f>
        <v>0</v>
      </c>
      <c r="F31" s="1339" t="n">
        <f aca="false">SUM(F9:F30)</f>
        <v>0</v>
      </c>
      <c r="G31" s="1339" t="n">
        <f aca="false">SUM(G9:G30)</f>
        <v>0</v>
      </c>
      <c r="H31" s="1339" t="n">
        <f aca="false">SUM(H9:H30)</f>
        <v>0</v>
      </c>
      <c r="I31" s="1339" t="n">
        <f aca="false">SUM(I9:I30)</f>
        <v>0</v>
      </c>
      <c r="J31" s="1339" t="n">
        <f aca="false">SUM(J9:J30)</f>
        <v>0</v>
      </c>
      <c r="K31" s="1339" t="n">
        <f aca="false">SUM(K9:K30)</f>
        <v>0</v>
      </c>
      <c r="L31" s="1339" t="n">
        <f aca="false">SUM(L9:L30)</f>
        <v>0</v>
      </c>
      <c r="M31" s="1339" t="n">
        <f aca="false">SUM(M9:M30)</f>
        <v>0</v>
      </c>
      <c r="N31" s="1339" t="n">
        <f aca="false">SUM(N9:N30)</f>
        <v>0</v>
      </c>
      <c r="O31" s="1339" t="n">
        <f aca="false">SUM(O9:O30)</f>
        <v>0</v>
      </c>
      <c r="P31" s="1339" t="n">
        <f aca="false">SUM(P9:P30)</f>
        <v>0</v>
      </c>
      <c r="Q31" s="1339" t="n">
        <f aca="false">SUM(Q9:Q30)</f>
        <v>0</v>
      </c>
      <c r="R31" s="1340" t="n">
        <f aca="false">SUM(D31:Q31)</f>
        <v>0</v>
      </c>
      <c r="S31" s="1341" t="n">
        <f aca="false">SUM(S9:S30)</f>
        <v>0</v>
      </c>
      <c r="T31" s="1341" t="n">
        <f aca="false">SUM(T9:T30)</f>
        <v>0</v>
      </c>
      <c r="U31" s="1341" t="n">
        <f aca="false">SUM(U9:U30)</f>
        <v>0</v>
      </c>
      <c r="V31" s="1341" t="n">
        <f aca="false">SUM(V9:V30)</f>
        <v>0</v>
      </c>
      <c r="W31" s="1341" t="n">
        <f aca="false">SUM(W9:W30)</f>
        <v>0</v>
      </c>
      <c r="X31" s="1341" t="n">
        <f aca="false">SUM(X9:X30)</f>
        <v>0</v>
      </c>
      <c r="Y31" s="1341" t="n">
        <f aca="false">SUM(Y9:Y30)</f>
        <v>0</v>
      </c>
      <c r="Z31" s="1341" t="n">
        <f aca="false">SUM(Z9:Z30)</f>
        <v>0</v>
      </c>
      <c r="AA31" s="1341" t="n">
        <f aca="false">SUM(AA9:AA30)</f>
        <v>0</v>
      </c>
      <c r="AB31" s="1341" t="n">
        <f aca="false">SUM(AB9:AB30)</f>
        <v>0</v>
      </c>
      <c r="AC31" s="1341" t="n">
        <f aca="false">SUM(AC9:AC30)</f>
        <v>0</v>
      </c>
      <c r="AD31" s="1341" t="n">
        <f aca="false">SUM(AD9:AD30)</f>
        <v>0</v>
      </c>
      <c r="AE31" s="1341" t="n">
        <f aca="false">SUM(AE9:AE30)</f>
        <v>0</v>
      </c>
      <c r="AF31" s="1341" t="n">
        <f aca="false">SUM(AF9:AF30)</f>
        <v>0</v>
      </c>
      <c r="AG31" s="1342"/>
      <c r="AH31" s="1342"/>
      <c r="AMF31" s="1332"/>
      <c r="AMG31" s="1332"/>
      <c r="AMH31" s="1332"/>
      <c r="AMI31" s="1332"/>
      <c r="AMJ31" s="1332"/>
    </row>
    <row r="32" s="579" customFormat="true" ht="66.75" hidden="false" customHeight="true" outlineLevel="0" collapsed="false">
      <c r="A32" s="1343" t="s">
        <v>835</v>
      </c>
      <c r="B32" s="1343"/>
      <c r="C32" s="1343"/>
      <c r="D32" s="1344" t="n">
        <f aca="false">($W$4*R31)</f>
        <v>0</v>
      </c>
      <c r="E32" s="1344"/>
      <c r="F32" s="1344"/>
      <c r="G32" s="1344"/>
      <c r="H32" s="1344"/>
      <c r="I32" s="1344"/>
      <c r="J32" s="1344"/>
      <c r="K32" s="1344"/>
      <c r="L32" s="1344"/>
      <c r="M32" s="1344"/>
      <c r="N32" s="1344"/>
      <c r="O32" s="1344"/>
      <c r="P32" s="1344"/>
      <c r="Q32" s="1344"/>
      <c r="R32" s="1344"/>
      <c r="S32" s="1345" t="s">
        <v>836</v>
      </c>
      <c r="T32" s="1345"/>
      <c r="U32" s="1345"/>
      <c r="V32" s="1345"/>
      <c r="W32" s="1345"/>
      <c r="X32" s="1345"/>
      <c r="Y32" s="1345"/>
      <c r="Z32" s="1345"/>
      <c r="AA32" s="1345"/>
      <c r="AB32" s="1345"/>
      <c r="AC32" s="1345"/>
      <c r="AD32" s="1345"/>
      <c r="AE32" s="1345"/>
      <c r="AF32" s="1345"/>
      <c r="AG32" s="1346"/>
      <c r="AH32" s="1346"/>
      <c r="AI32" s="1346"/>
      <c r="AJ32" s="1346"/>
      <c r="AMF32" s="1332"/>
      <c r="AMG32" s="1332"/>
      <c r="AMH32" s="1332"/>
      <c r="AMI32" s="1332"/>
      <c r="AMJ32" s="1332"/>
    </row>
    <row r="33" s="1332" customFormat="true" ht="54" hidden="false" customHeight="true" outlineLevel="0" collapsed="false">
      <c r="A33" s="1347" t="s">
        <v>837</v>
      </c>
      <c r="B33" s="1347"/>
      <c r="C33" s="1348" t="n">
        <f aca="false">A9</f>
        <v>0</v>
      </c>
      <c r="D33" s="1348" t="n">
        <v>0</v>
      </c>
      <c r="E33" s="1348" t="n">
        <v>0</v>
      </c>
      <c r="F33" s="1348" t="n">
        <v>0</v>
      </c>
      <c r="G33" s="1348" t="n">
        <v>0</v>
      </c>
      <c r="H33" s="1348" t="n">
        <v>0</v>
      </c>
      <c r="I33" s="1348" t="n">
        <v>0</v>
      </c>
      <c r="J33" s="1348" t="n">
        <v>0</v>
      </c>
      <c r="K33" s="1348" t="n">
        <v>0</v>
      </c>
      <c r="L33" s="1348" t="n">
        <v>0</v>
      </c>
      <c r="M33" s="1348" t="n">
        <v>0</v>
      </c>
      <c r="N33" s="1348" t="n">
        <v>0</v>
      </c>
      <c r="O33" s="1348" t="n">
        <v>0</v>
      </c>
      <c r="P33" s="1348" t="n">
        <v>0</v>
      </c>
      <c r="Q33" s="1348" t="n">
        <v>0</v>
      </c>
      <c r="R33" s="1329" t="n">
        <f aca="false">($W$4*(SUM(D33:Q33)))</f>
        <v>0</v>
      </c>
      <c r="S33" s="1348" t="n">
        <v>0</v>
      </c>
      <c r="T33" s="1348" t="n">
        <v>0</v>
      </c>
      <c r="U33" s="1348" t="n">
        <v>0</v>
      </c>
      <c r="V33" s="1348" t="n">
        <v>0</v>
      </c>
      <c r="W33" s="1348" t="n">
        <v>0</v>
      </c>
      <c r="X33" s="1348" t="n">
        <v>0</v>
      </c>
      <c r="Y33" s="1348" t="n">
        <v>0</v>
      </c>
      <c r="Z33" s="1348" t="n">
        <v>0</v>
      </c>
      <c r="AA33" s="1348" t="n">
        <v>0</v>
      </c>
      <c r="AB33" s="1348" t="n">
        <v>0</v>
      </c>
      <c r="AC33" s="1348" t="n">
        <v>0</v>
      </c>
      <c r="AD33" s="1348" t="n">
        <v>0</v>
      </c>
      <c r="AE33" s="1348" t="n">
        <v>0</v>
      </c>
      <c r="AF33" s="1348" t="n">
        <v>0</v>
      </c>
    </row>
    <row r="34" s="1332" customFormat="true" ht="54" hidden="false" customHeight="true" outlineLevel="0" collapsed="false">
      <c r="A34" s="1347"/>
      <c r="B34" s="1347"/>
      <c r="C34" s="1349" t="n">
        <f aca="false">A10</f>
        <v>0</v>
      </c>
      <c r="D34" s="1349" t="n">
        <v>0</v>
      </c>
      <c r="E34" s="1349" t="n">
        <v>0</v>
      </c>
      <c r="F34" s="1349" t="n">
        <v>0</v>
      </c>
      <c r="G34" s="1349" t="n">
        <v>0</v>
      </c>
      <c r="H34" s="1349" t="n">
        <v>0</v>
      </c>
      <c r="I34" s="1349" t="n">
        <v>0</v>
      </c>
      <c r="J34" s="1349" t="n">
        <v>0</v>
      </c>
      <c r="K34" s="1349" t="n">
        <v>0</v>
      </c>
      <c r="L34" s="1349" t="n">
        <v>0</v>
      </c>
      <c r="M34" s="1349" t="n">
        <v>0</v>
      </c>
      <c r="N34" s="1349" t="n">
        <v>0</v>
      </c>
      <c r="O34" s="1349" t="n">
        <v>0</v>
      </c>
      <c r="P34" s="1349" t="n">
        <v>0</v>
      </c>
      <c r="Q34" s="1349" t="n">
        <v>0</v>
      </c>
      <c r="R34" s="1331" t="n">
        <f aca="false">($W$4*(SUM(D34:Q34)))</f>
        <v>0</v>
      </c>
      <c r="S34" s="1349" t="n">
        <v>0</v>
      </c>
      <c r="T34" s="1349" t="n">
        <v>0</v>
      </c>
      <c r="U34" s="1349" t="n">
        <v>0</v>
      </c>
      <c r="V34" s="1349" t="n">
        <v>0</v>
      </c>
      <c r="W34" s="1349" t="n">
        <v>0</v>
      </c>
      <c r="X34" s="1349" t="n">
        <v>0</v>
      </c>
      <c r="Y34" s="1349" t="n">
        <v>0</v>
      </c>
      <c r="Z34" s="1349" t="n">
        <v>0</v>
      </c>
      <c r="AA34" s="1349" t="n">
        <v>0</v>
      </c>
      <c r="AB34" s="1349" t="n">
        <v>0</v>
      </c>
      <c r="AC34" s="1349" t="n">
        <v>0</v>
      </c>
      <c r="AD34" s="1349" t="n">
        <v>0</v>
      </c>
      <c r="AE34" s="1349" t="n">
        <v>0</v>
      </c>
      <c r="AF34" s="1349" t="n">
        <v>0</v>
      </c>
      <c r="AG34" s="1350"/>
      <c r="AH34" s="1350"/>
      <c r="AI34" s="1350"/>
      <c r="AJ34" s="1350"/>
      <c r="AMF34" s="1334"/>
      <c r="AMG34" s="1334"/>
      <c r="AMH34" s="1334"/>
      <c r="AMI34" s="1334"/>
      <c r="AMJ34" s="1334"/>
    </row>
    <row r="35" s="1332" customFormat="true" ht="54" hidden="false" customHeight="true" outlineLevel="0" collapsed="false">
      <c r="A35" s="1347"/>
      <c r="B35" s="1347"/>
      <c r="C35" s="1348" t="n">
        <f aca="false">A11</f>
        <v>0</v>
      </c>
      <c r="D35" s="1348" t="n">
        <v>0</v>
      </c>
      <c r="E35" s="1348" t="n">
        <v>0</v>
      </c>
      <c r="F35" s="1348" t="n">
        <v>0</v>
      </c>
      <c r="G35" s="1348" t="n">
        <v>0</v>
      </c>
      <c r="H35" s="1348" t="n">
        <v>0</v>
      </c>
      <c r="I35" s="1348" t="n">
        <v>0</v>
      </c>
      <c r="J35" s="1348" t="n">
        <v>0</v>
      </c>
      <c r="K35" s="1348" t="n">
        <v>0</v>
      </c>
      <c r="L35" s="1348" t="n">
        <v>0</v>
      </c>
      <c r="M35" s="1348" t="n">
        <v>0</v>
      </c>
      <c r="N35" s="1348" t="n">
        <v>0</v>
      </c>
      <c r="O35" s="1348" t="n">
        <v>0</v>
      </c>
      <c r="P35" s="1348" t="n">
        <v>0</v>
      </c>
      <c r="Q35" s="1348" t="n">
        <v>0</v>
      </c>
      <c r="R35" s="1329" t="n">
        <f aca="false">($W$4*(SUM(D35:Q35)))</f>
        <v>0</v>
      </c>
      <c r="S35" s="1348" t="n">
        <v>0</v>
      </c>
      <c r="T35" s="1348" t="n">
        <v>0</v>
      </c>
      <c r="U35" s="1348" t="n">
        <v>0</v>
      </c>
      <c r="V35" s="1348" t="n">
        <v>0</v>
      </c>
      <c r="W35" s="1348" t="n">
        <v>0</v>
      </c>
      <c r="X35" s="1348" t="n">
        <v>0</v>
      </c>
      <c r="Y35" s="1348" t="n">
        <v>0</v>
      </c>
      <c r="Z35" s="1348" t="n">
        <v>0</v>
      </c>
      <c r="AA35" s="1348" t="n">
        <v>0</v>
      </c>
      <c r="AB35" s="1348" t="n">
        <v>0</v>
      </c>
      <c r="AC35" s="1348" t="n">
        <v>0</v>
      </c>
      <c r="AD35" s="1348" t="n">
        <v>0</v>
      </c>
      <c r="AE35" s="1348" t="n">
        <v>0</v>
      </c>
      <c r="AF35" s="1348" t="n">
        <v>0</v>
      </c>
      <c r="AG35" s="1350"/>
      <c r="AH35" s="1350"/>
      <c r="AI35" s="1350"/>
      <c r="AJ35" s="1350"/>
      <c r="AMF35" s="1334"/>
      <c r="AMG35" s="1334"/>
      <c r="AMH35" s="1334"/>
      <c r="AMI35" s="1334"/>
      <c r="AMJ35" s="1334"/>
    </row>
    <row r="36" s="1334" customFormat="true" ht="27.75" hidden="false" customHeight="true" outlineLevel="0" collapsed="false">
      <c r="A36" s="1347"/>
      <c r="B36" s="1347"/>
      <c r="C36" s="1351" t="n">
        <f aca="false">A12</f>
        <v>0</v>
      </c>
      <c r="D36" s="1351" t="n">
        <v>0</v>
      </c>
      <c r="E36" s="1351" t="n">
        <v>0</v>
      </c>
      <c r="F36" s="1351" t="n">
        <v>0</v>
      </c>
      <c r="G36" s="1351" t="n">
        <v>0</v>
      </c>
      <c r="H36" s="1351" t="n">
        <v>0</v>
      </c>
      <c r="I36" s="1351" t="n">
        <v>0</v>
      </c>
      <c r="J36" s="1351" t="n">
        <v>0</v>
      </c>
      <c r="K36" s="1351" t="n">
        <v>0</v>
      </c>
      <c r="L36" s="1351" t="n">
        <v>0</v>
      </c>
      <c r="M36" s="1351" t="n">
        <v>0</v>
      </c>
      <c r="N36" s="1351" t="n">
        <v>0</v>
      </c>
      <c r="O36" s="1351" t="n">
        <v>0</v>
      </c>
      <c r="P36" s="1351" t="n">
        <v>0</v>
      </c>
      <c r="Q36" s="1351" t="n">
        <v>0</v>
      </c>
      <c r="R36" s="1333" t="n">
        <f aca="false">($W$4*(SUM(D36:Q36)))</f>
        <v>0</v>
      </c>
      <c r="S36" s="1351" t="n">
        <v>0</v>
      </c>
      <c r="T36" s="1351" t="n">
        <v>0</v>
      </c>
      <c r="U36" s="1351" t="n">
        <v>0</v>
      </c>
      <c r="V36" s="1351" t="n">
        <v>0</v>
      </c>
      <c r="W36" s="1351" t="n">
        <v>0</v>
      </c>
      <c r="X36" s="1351" t="n">
        <v>0</v>
      </c>
      <c r="Y36" s="1351" t="n">
        <v>0</v>
      </c>
      <c r="Z36" s="1351" t="n">
        <v>0</v>
      </c>
      <c r="AA36" s="1351" t="n">
        <v>0</v>
      </c>
      <c r="AB36" s="1351" t="n">
        <v>0</v>
      </c>
      <c r="AC36" s="1351" t="n">
        <v>0</v>
      </c>
      <c r="AD36" s="1351" t="n">
        <v>0</v>
      </c>
      <c r="AE36" s="1351" t="n">
        <v>0</v>
      </c>
      <c r="AF36" s="1351" t="n">
        <v>0</v>
      </c>
      <c r="AG36" s="1352"/>
      <c r="AH36" s="1352"/>
      <c r="AI36" s="1352"/>
      <c r="AJ36" s="1352"/>
    </row>
    <row r="37" s="1334" customFormat="true" ht="27.75" hidden="false" customHeight="true" outlineLevel="0" collapsed="false">
      <c r="A37" s="1347"/>
      <c r="B37" s="1347"/>
      <c r="C37" s="1353" t="n">
        <f aca="false">A13</f>
        <v>0</v>
      </c>
      <c r="D37" s="1353" t="n">
        <v>0</v>
      </c>
      <c r="E37" s="1353" t="n">
        <v>0</v>
      </c>
      <c r="F37" s="1353" t="n">
        <v>0</v>
      </c>
      <c r="G37" s="1353" t="n">
        <v>0</v>
      </c>
      <c r="H37" s="1353" t="n">
        <v>0</v>
      </c>
      <c r="I37" s="1353" t="n">
        <v>0</v>
      </c>
      <c r="J37" s="1353" t="n">
        <v>0</v>
      </c>
      <c r="K37" s="1353" t="n">
        <v>0</v>
      </c>
      <c r="L37" s="1353" t="n">
        <v>0</v>
      </c>
      <c r="M37" s="1353" t="n">
        <v>0</v>
      </c>
      <c r="N37" s="1353" t="n">
        <v>0</v>
      </c>
      <c r="O37" s="1353" t="n">
        <v>0</v>
      </c>
      <c r="P37" s="1353" t="n">
        <v>0</v>
      </c>
      <c r="Q37" s="1353" t="n">
        <v>0</v>
      </c>
      <c r="R37" s="1335" t="n">
        <f aca="false">($W$4*(SUM(D37:Q37)))</f>
        <v>0</v>
      </c>
      <c r="S37" s="1353" t="n">
        <v>0</v>
      </c>
      <c r="T37" s="1353" t="n">
        <v>0</v>
      </c>
      <c r="U37" s="1353" t="n">
        <v>0</v>
      </c>
      <c r="V37" s="1353" t="n">
        <v>0</v>
      </c>
      <c r="W37" s="1353" t="n">
        <v>0</v>
      </c>
      <c r="X37" s="1353" t="n">
        <v>0</v>
      </c>
      <c r="Y37" s="1353" t="n">
        <v>0</v>
      </c>
      <c r="Z37" s="1353" t="n">
        <v>0</v>
      </c>
      <c r="AA37" s="1353" t="n">
        <v>0</v>
      </c>
      <c r="AB37" s="1353" t="n">
        <v>0</v>
      </c>
      <c r="AC37" s="1353" t="n">
        <v>0</v>
      </c>
      <c r="AD37" s="1353" t="n">
        <v>0</v>
      </c>
      <c r="AE37" s="1353" t="n">
        <v>0</v>
      </c>
      <c r="AF37" s="1353" t="n">
        <v>0</v>
      </c>
      <c r="AG37" s="1352"/>
      <c r="AH37" s="1352"/>
      <c r="AI37" s="1352"/>
      <c r="AJ37" s="1352"/>
    </row>
    <row r="38" s="1334" customFormat="true" ht="27.75" hidden="false" customHeight="true" outlineLevel="0" collapsed="false">
      <c r="A38" s="1347"/>
      <c r="B38" s="1347"/>
      <c r="C38" s="1351" t="n">
        <f aca="false">A14</f>
        <v>0</v>
      </c>
      <c r="D38" s="1351" t="n">
        <v>0</v>
      </c>
      <c r="E38" s="1351" t="n">
        <v>0</v>
      </c>
      <c r="F38" s="1351" t="n">
        <v>0</v>
      </c>
      <c r="G38" s="1351" t="n">
        <v>0</v>
      </c>
      <c r="H38" s="1351" t="n">
        <v>0</v>
      </c>
      <c r="I38" s="1351" t="n">
        <v>0</v>
      </c>
      <c r="J38" s="1351" t="n">
        <v>0</v>
      </c>
      <c r="K38" s="1351" t="n">
        <v>0</v>
      </c>
      <c r="L38" s="1351" t="n">
        <v>0</v>
      </c>
      <c r="M38" s="1351" t="n">
        <v>0</v>
      </c>
      <c r="N38" s="1351" t="n">
        <v>0</v>
      </c>
      <c r="O38" s="1351" t="n">
        <v>0</v>
      </c>
      <c r="P38" s="1351" t="n">
        <v>0</v>
      </c>
      <c r="Q38" s="1351" t="n">
        <v>0</v>
      </c>
      <c r="R38" s="1333" t="n">
        <f aca="false">($W$4*(SUM(D38:Q38)))</f>
        <v>0</v>
      </c>
      <c r="S38" s="1351" t="n">
        <v>0</v>
      </c>
      <c r="T38" s="1351" t="n">
        <v>0</v>
      </c>
      <c r="U38" s="1351" t="n">
        <v>0</v>
      </c>
      <c r="V38" s="1351" t="n">
        <v>0</v>
      </c>
      <c r="W38" s="1351" t="n">
        <v>0</v>
      </c>
      <c r="X38" s="1351" t="n">
        <v>0</v>
      </c>
      <c r="Y38" s="1351" t="n">
        <v>0</v>
      </c>
      <c r="Z38" s="1351" t="n">
        <v>0</v>
      </c>
      <c r="AA38" s="1351" t="n">
        <v>0</v>
      </c>
      <c r="AB38" s="1351" t="n">
        <v>0</v>
      </c>
      <c r="AC38" s="1351" t="n">
        <v>0</v>
      </c>
      <c r="AD38" s="1351" t="n">
        <v>0</v>
      </c>
      <c r="AE38" s="1351" t="n">
        <v>0</v>
      </c>
      <c r="AF38" s="1351" t="n">
        <v>0</v>
      </c>
      <c r="AG38" s="1352"/>
      <c r="AH38" s="1352"/>
      <c r="AI38" s="1352"/>
      <c r="AJ38" s="1352"/>
    </row>
    <row r="39" s="1334" customFormat="true" ht="27.75" hidden="false" customHeight="true" outlineLevel="0" collapsed="false">
      <c r="A39" s="1347"/>
      <c r="B39" s="1347"/>
      <c r="C39" s="1353" t="n">
        <f aca="false">A15</f>
        <v>0</v>
      </c>
      <c r="D39" s="1353" t="n">
        <v>0</v>
      </c>
      <c r="E39" s="1353" t="n">
        <v>0</v>
      </c>
      <c r="F39" s="1353" t="n">
        <v>0</v>
      </c>
      <c r="G39" s="1353" t="n">
        <v>0</v>
      </c>
      <c r="H39" s="1353" t="n">
        <v>0</v>
      </c>
      <c r="I39" s="1353" t="n">
        <v>0</v>
      </c>
      <c r="J39" s="1353" t="n">
        <v>0</v>
      </c>
      <c r="K39" s="1353" t="n">
        <v>0</v>
      </c>
      <c r="L39" s="1353" t="n">
        <v>0</v>
      </c>
      <c r="M39" s="1353" t="n">
        <v>0</v>
      </c>
      <c r="N39" s="1353" t="n">
        <v>0</v>
      </c>
      <c r="O39" s="1353" t="n">
        <v>0</v>
      </c>
      <c r="P39" s="1353" t="n">
        <v>0</v>
      </c>
      <c r="Q39" s="1353" t="n">
        <v>0</v>
      </c>
      <c r="R39" s="1335" t="n">
        <f aca="false">($W$4*(SUM(D39:Q39)))</f>
        <v>0</v>
      </c>
      <c r="S39" s="1353" t="n">
        <v>0</v>
      </c>
      <c r="T39" s="1353" t="n">
        <v>0</v>
      </c>
      <c r="U39" s="1353" t="n">
        <v>0</v>
      </c>
      <c r="V39" s="1353" t="n">
        <v>0</v>
      </c>
      <c r="W39" s="1353" t="n">
        <v>0</v>
      </c>
      <c r="X39" s="1353" t="n">
        <v>0</v>
      </c>
      <c r="Y39" s="1353" t="n">
        <v>0</v>
      </c>
      <c r="Z39" s="1353" t="n">
        <v>0</v>
      </c>
      <c r="AA39" s="1353" t="n">
        <v>0</v>
      </c>
      <c r="AB39" s="1353" t="n">
        <v>0</v>
      </c>
      <c r="AC39" s="1353" t="n">
        <v>0</v>
      </c>
      <c r="AD39" s="1353" t="n">
        <v>0</v>
      </c>
      <c r="AE39" s="1353" t="n">
        <v>0</v>
      </c>
      <c r="AF39" s="1353" t="n">
        <v>0</v>
      </c>
      <c r="AG39" s="1352"/>
      <c r="AH39" s="1352"/>
      <c r="AI39" s="1352"/>
      <c r="AJ39" s="1352"/>
    </row>
    <row r="40" s="1334" customFormat="true" ht="27.75" hidden="false" customHeight="true" outlineLevel="0" collapsed="false">
      <c r="A40" s="1347"/>
      <c r="B40" s="1347"/>
      <c r="C40" s="1351" t="n">
        <f aca="false">A16</f>
        <v>0</v>
      </c>
      <c r="D40" s="1351" t="n">
        <v>0</v>
      </c>
      <c r="E40" s="1351" t="n">
        <v>0</v>
      </c>
      <c r="F40" s="1351" t="n">
        <v>0</v>
      </c>
      <c r="G40" s="1351" t="n">
        <v>0</v>
      </c>
      <c r="H40" s="1351" t="n">
        <v>0</v>
      </c>
      <c r="I40" s="1351" t="n">
        <v>0</v>
      </c>
      <c r="J40" s="1351" t="n">
        <v>0</v>
      </c>
      <c r="K40" s="1351" t="n">
        <v>0</v>
      </c>
      <c r="L40" s="1351" t="n">
        <v>0</v>
      </c>
      <c r="M40" s="1351" t="n">
        <v>0</v>
      </c>
      <c r="N40" s="1351" t="n">
        <v>0</v>
      </c>
      <c r="O40" s="1351" t="n">
        <v>0</v>
      </c>
      <c r="P40" s="1351" t="n">
        <v>0</v>
      </c>
      <c r="Q40" s="1351" t="n">
        <v>0</v>
      </c>
      <c r="R40" s="1333" t="n">
        <f aca="false">($W$4*(SUM(D40:Q40)))</f>
        <v>0</v>
      </c>
      <c r="S40" s="1351" t="n">
        <v>0</v>
      </c>
      <c r="T40" s="1351" t="n">
        <v>0</v>
      </c>
      <c r="U40" s="1351" t="n">
        <v>0</v>
      </c>
      <c r="V40" s="1351" t="n">
        <v>0</v>
      </c>
      <c r="W40" s="1351" t="n">
        <v>0</v>
      </c>
      <c r="X40" s="1351" t="n">
        <v>0</v>
      </c>
      <c r="Y40" s="1351" t="n">
        <v>0</v>
      </c>
      <c r="Z40" s="1351" t="n">
        <v>0</v>
      </c>
      <c r="AA40" s="1351" t="n">
        <v>0</v>
      </c>
      <c r="AB40" s="1351" t="n">
        <v>0</v>
      </c>
      <c r="AC40" s="1351" t="n">
        <v>0</v>
      </c>
      <c r="AD40" s="1351" t="n">
        <v>0</v>
      </c>
      <c r="AE40" s="1351" t="n">
        <v>0</v>
      </c>
      <c r="AF40" s="1351" t="n">
        <v>0</v>
      </c>
      <c r="AG40" s="1352"/>
      <c r="AH40" s="1352"/>
      <c r="AI40" s="1352"/>
      <c r="AJ40" s="1352"/>
    </row>
    <row r="41" s="1334" customFormat="true" ht="27.75" hidden="false" customHeight="true" outlineLevel="0" collapsed="false">
      <c r="A41" s="1347"/>
      <c r="B41" s="1347"/>
      <c r="C41" s="1353" t="n">
        <f aca="false">A17</f>
        <v>0</v>
      </c>
      <c r="D41" s="1353" t="n">
        <v>0</v>
      </c>
      <c r="E41" s="1353" t="n">
        <v>0</v>
      </c>
      <c r="F41" s="1353" t="n">
        <v>0</v>
      </c>
      <c r="G41" s="1353" t="n">
        <v>0</v>
      </c>
      <c r="H41" s="1353" t="n">
        <v>0</v>
      </c>
      <c r="I41" s="1353" t="n">
        <v>0</v>
      </c>
      <c r="J41" s="1353" t="n">
        <v>0</v>
      </c>
      <c r="K41" s="1353" t="n">
        <v>0</v>
      </c>
      <c r="L41" s="1353" t="n">
        <v>0</v>
      </c>
      <c r="M41" s="1353" t="n">
        <v>0</v>
      </c>
      <c r="N41" s="1353" t="n">
        <v>0</v>
      </c>
      <c r="O41" s="1353" t="n">
        <v>0</v>
      </c>
      <c r="P41" s="1353" t="n">
        <v>0</v>
      </c>
      <c r="Q41" s="1353" t="n">
        <v>0</v>
      </c>
      <c r="R41" s="1335" t="n">
        <f aca="false">($W$4*(SUM(D41:Q41)))</f>
        <v>0</v>
      </c>
      <c r="S41" s="1353" t="n">
        <v>0</v>
      </c>
      <c r="T41" s="1353" t="n">
        <v>0</v>
      </c>
      <c r="U41" s="1353" t="n">
        <v>0</v>
      </c>
      <c r="V41" s="1353" t="n">
        <v>0</v>
      </c>
      <c r="W41" s="1353" t="n">
        <v>0</v>
      </c>
      <c r="X41" s="1353" t="n">
        <v>0</v>
      </c>
      <c r="Y41" s="1353" t="n">
        <v>0</v>
      </c>
      <c r="Z41" s="1353" t="n">
        <v>0</v>
      </c>
      <c r="AA41" s="1353" t="n">
        <v>0</v>
      </c>
      <c r="AB41" s="1353" t="n">
        <v>0</v>
      </c>
      <c r="AC41" s="1353" t="n">
        <v>0</v>
      </c>
      <c r="AD41" s="1353" t="n">
        <v>0</v>
      </c>
      <c r="AE41" s="1353" t="n">
        <v>0</v>
      </c>
      <c r="AF41" s="1353" t="n">
        <v>0</v>
      </c>
      <c r="AG41" s="1352"/>
      <c r="AH41" s="1352"/>
      <c r="AI41" s="1352"/>
      <c r="AJ41" s="1352"/>
    </row>
    <row r="42" s="1334" customFormat="true" ht="27.75" hidden="false" customHeight="true" outlineLevel="0" collapsed="false">
      <c r="A42" s="1347"/>
      <c r="B42" s="1347"/>
      <c r="C42" s="1351" t="n">
        <f aca="false">A18</f>
        <v>0</v>
      </c>
      <c r="D42" s="1351" t="n">
        <v>0</v>
      </c>
      <c r="E42" s="1351" t="n">
        <v>0</v>
      </c>
      <c r="F42" s="1351" t="n">
        <v>0</v>
      </c>
      <c r="G42" s="1351" t="n">
        <v>0</v>
      </c>
      <c r="H42" s="1351" t="n">
        <v>0</v>
      </c>
      <c r="I42" s="1351" t="n">
        <v>0</v>
      </c>
      <c r="J42" s="1351" t="n">
        <v>0</v>
      </c>
      <c r="K42" s="1351" t="n">
        <v>0</v>
      </c>
      <c r="L42" s="1351" t="n">
        <v>0</v>
      </c>
      <c r="M42" s="1351" t="n">
        <v>0</v>
      </c>
      <c r="N42" s="1351" t="n">
        <v>0</v>
      </c>
      <c r="O42" s="1351" t="n">
        <v>0</v>
      </c>
      <c r="P42" s="1351" t="n">
        <v>0</v>
      </c>
      <c r="Q42" s="1351" t="n">
        <v>0</v>
      </c>
      <c r="R42" s="1333" t="n">
        <f aca="false">($W$4*(SUM(D42:Q42)))</f>
        <v>0</v>
      </c>
      <c r="S42" s="1351" t="n">
        <v>0</v>
      </c>
      <c r="T42" s="1351" t="n">
        <v>0</v>
      </c>
      <c r="U42" s="1351" t="n">
        <v>0</v>
      </c>
      <c r="V42" s="1351" t="n">
        <v>0</v>
      </c>
      <c r="W42" s="1351" t="n">
        <v>0</v>
      </c>
      <c r="X42" s="1351" t="n">
        <v>0</v>
      </c>
      <c r="Y42" s="1351" t="n">
        <v>0</v>
      </c>
      <c r="Z42" s="1351" t="n">
        <v>0</v>
      </c>
      <c r="AA42" s="1351" t="n">
        <v>0</v>
      </c>
      <c r="AB42" s="1351" t="n">
        <v>0</v>
      </c>
      <c r="AC42" s="1351" t="n">
        <v>0</v>
      </c>
      <c r="AD42" s="1351" t="n">
        <v>0</v>
      </c>
      <c r="AE42" s="1351" t="n">
        <v>0</v>
      </c>
      <c r="AF42" s="1351" t="n">
        <v>0</v>
      </c>
      <c r="AG42" s="1352"/>
      <c r="AH42" s="1352"/>
      <c r="AI42" s="1352"/>
      <c r="AJ42" s="1352"/>
    </row>
    <row r="43" s="1334" customFormat="true" ht="27.75" hidden="false" customHeight="true" outlineLevel="0" collapsed="false">
      <c r="A43" s="1347"/>
      <c r="B43" s="1347"/>
      <c r="C43" s="1353" t="n">
        <f aca="false">A19</f>
        <v>0</v>
      </c>
      <c r="D43" s="1353" t="n">
        <v>0</v>
      </c>
      <c r="E43" s="1353" t="n">
        <v>0</v>
      </c>
      <c r="F43" s="1353" t="n">
        <v>0</v>
      </c>
      <c r="G43" s="1353" t="n">
        <v>0</v>
      </c>
      <c r="H43" s="1353" t="n">
        <v>0</v>
      </c>
      <c r="I43" s="1353" t="n">
        <v>0</v>
      </c>
      <c r="J43" s="1353" t="n">
        <v>0</v>
      </c>
      <c r="K43" s="1353" t="n">
        <v>0</v>
      </c>
      <c r="L43" s="1353" t="n">
        <v>0</v>
      </c>
      <c r="M43" s="1353" t="n">
        <v>0</v>
      </c>
      <c r="N43" s="1353" t="n">
        <v>0</v>
      </c>
      <c r="O43" s="1353" t="n">
        <v>0</v>
      </c>
      <c r="P43" s="1353" t="n">
        <v>0</v>
      </c>
      <c r="Q43" s="1353" t="n">
        <v>0</v>
      </c>
      <c r="R43" s="1335" t="n">
        <f aca="false">($W$4*(SUM(D43:Q43)))</f>
        <v>0</v>
      </c>
      <c r="S43" s="1353" t="n">
        <v>0</v>
      </c>
      <c r="T43" s="1353" t="n">
        <v>0</v>
      </c>
      <c r="U43" s="1353" t="n">
        <v>0</v>
      </c>
      <c r="V43" s="1353" t="n">
        <v>0</v>
      </c>
      <c r="W43" s="1353" t="n">
        <v>0</v>
      </c>
      <c r="X43" s="1353" t="n">
        <v>0</v>
      </c>
      <c r="Y43" s="1353" t="n">
        <v>0</v>
      </c>
      <c r="Z43" s="1353" t="n">
        <v>0</v>
      </c>
      <c r="AA43" s="1353" t="n">
        <v>0</v>
      </c>
      <c r="AB43" s="1353" t="n">
        <v>0</v>
      </c>
      <c r="AC43" s="1353" t="n">
        <v>0</v>
      </c>
      <c r="AD43" s="1353" t="n">
        <v>0</v>
      </c>
      <c r="AE43" s="1353" t="n">
        <v>0</v>
      </c>
      <c r="AF43" s="1353" t="n">
        <v>0</v>
      </c>
      <c r="AG43" s="1352"/>
      <c r="AH43" s="1352"/>
      <c r="AI43" s="1352"/>
      <c r="AJ43" s="1352"/>
    </row>
    <row r="44" s="1334" customFormat="true" ht="27.75" hidden="false" customHeight="true" outlineLevel="0" collapsed="false">
      <c r="A44" s="1347"/>
      <c r="B44" s="1347"/>
      <c r="C44" s="1351" t="n">
        <f aca="false">A20</f>
        <v>0</v>
      </c>
      <c r="D44" s="1351" t="n">
        <v>0</v>
      </c>
      <c r="E44" s="1351" t="n">
        <v>0</v>
      </c>
      <c r="F44" s="1351" t="n">
        <v>0</v>
      </c>
      <c r="G44" s="1351" t="n">
        <v>0</v>
      </c>
      <c r="H44" s="1351" t="n">
        <v>0</v>
      </c>
      <c r="I44" s="1351" t="n">
        <v>0</v>
      </c>
      <c r="J44" s="1351" t="n">
        <v>0</v>
      </c>
      <c r="K44" s="1351" t="n">
        <v>0</v>
      </c>
      <c r="L44" s="1351" t="n">
        <v>0</v>
      </c>
      <c r="M44" s="1351" t="n">
        <v>0</v>
      </c>
      <c r="N44" s="1351" t="n">
        <v>0</v>
      </c>
      <c r="O44" s="1351" t="n">
        <v>0</v>
      </c>
      <c r="P44" s="1351" t="n">
        <v>0</v>
      </c>
      <c r="Q44" s="1351" t="n">
        <v>0</v>
      </c>
      <c r="R44" s="1333" t="n">
        <f aca="false">($W$4*(SUM(D44:Q44)))</f>
        <v>0</v>
      </c>
      <c r="S44" s="1351" t="n">
        <v>0</v>
      </c>
      <c r="T44" s="1351" t="n">
        <v>0</v>
      </c>
      <c r="U44" s="1351" t="n">
        <v>0</v>
      </c>
      <c r="V44" s="1351" t="n">
        <v>0</v>
      </c>
      <c r="W44" s="1351" t="n">
        <v>0</v>
      </c>
      <c r="X44" s="1351" t="n">
        <v>0</v>
      </c>
      <c r="Y44" s="1351" t="n">
        <v>0</v>
      </c>
      <c r="Z44" s="1351" t="n">
        <v>0</v>
      </c>
      <c r="AA44" s="1351" t="n">
        <v>0</v>
      </c>
      <c r="AB44" s="1351" t="n">
        <v>0</v>
      </c>
      <c r="AC44" s="1351" t="n">
        <v>0</v>
      </c>
      <c r="AD44" s="1351" t="n">
        <v>0</v>
      </c>
      <c r="AE44" s="1351" t="n">
        <v>0</v>
      </c>
      <c r="AF44" s="1351" t="n">
        <v>0</v>
      </c>
      <c r="AG44" s="1352"/>
      <c r="AH44" s="1352"/>
      <c r="AI44" s="1352"/>
      <c r="AJ44" s="1352"/>
    </row>
    <row r="45" s="1334" customFormat="true" ht="27.75" hidden="false" customHeight="true" outlineLevel="0" collapsed="false">
      <c r="A45" s="1347"/>
      <c r="B45" s="1347"/>
      <c r="C45" s="1353" t="n">
        <f aca="false">A21</f>
        <v>0</v>
      </c>
      <c r="D45" s="1353" t="n">
        <v>0</v>
      </c>
      <c r="E45" s="1353" t="n">
        <v>0</v>
      </c>
      <c r="F45" s="1353" t="n">
        <v>0</v>
      </c>
      <c r="G45" s="1353" t="n">
        <v>0</v>
      </c>
      <c r="H45" s="1353" t="n">
        <v>0</v>
      </c>
      <c r="I45" s="1353" t="n">
        <v>0</v>
      </c>
      <c r="J45" s="1353" t="n">
        <v>0</v>
      </c>
      <c r="K45" s="1353" t="n">
        <v>0</v>
      </c>
      <c r="L45" s="1353" t="n">
        <v>0</v>
      </c>
      <c r="M45" s="1353" t="n">
        <v>0</v>
      </c>
      <c r="N45" s="1353" t="n">
        <v>0</v>
      </c>
      <c r="O45" s="1353" t="n">
        <v>0</v>
      </c>
      <c r="P45" s="1353" t="n">
        <v>0</v>
      </c>
      <c r="Q45" s="1353" t="n">
        <v>0</v>
      </c>
      <c r="R45" s="1335" t="n">
        <f aca="false">($W$4*(SUM(D45:Q45)))</f>
        <v>0</v>
      </c>
      <c r="S45" s="1353" t="n">
        <v>0</v>
      </c>
      <c r="T45" s="1353" t="n">
        <v>0</v>
      </c>
      <c r="U45" s="1353" t="n">
        <v>0</v>
      </c>
      <c r="V45" s="1353" t="n">
        <v>0</v>
      </c>
      <c r="W45" s="1353" t="n">
        <v>0</v>
      </c>
      <c r="X45" s="1353" t="n">
        <v>0</v>
      </c>
      <c r="Y45" s="1353" t="n">
        <v>0</v>
      </c>
      <c r="Z45" s="1353" t="n">
        <v>0</v>
      </c>
      <c r="AA45" s="1353" t="n">
        <v>0</v>
      </c>
      <c r="AB45" s="1353" t="n">
        <v>0</v>
      </c>
      <c r="AC45" s="1353" t="n">
        <v>0</v>
      </c>
      <c r="AD45" s="1353" t="n">
        <v>0</v>
      </c>
      <c r="AE45" s="1353" t="n">
        <v>0</v>
      </c>
      <c r="AF45" s="1353" t="n">
        <v>0</v>
      </c>
      <c r="AG45" s="1352"/>
      <c r="AH45" s="1352"/>
      <c r="AI45" s="1352"/>
      <c r="AJ45" s="1352"/>
    </row>
    <row r="46" s="1334" customFormat="true" ht="27.75" hidden="false" customHeight="true" outlineLevel="0" collapsed="false">
      <c r="A46" s="1347"/>
      <c r="B46" s="1347"/>
      <c r="C46" s="1351" t="n">
        <f aca="false">A22</f>
        <v>0</v>
      </c>
      <c r="D46" s="1351" t="n">
        <v>0</v>
      </c>
      <c r="E46" s="1351" t="n">
        <v>0</v>
      </c>
      <c r="F46" s="1351" t="n">
        <v>0</v>
      </c>
      <c r="G46" s="1351" t="n">
        <v>0</v>
      </c>
      <c r="H46" s="1351" t="n">
        <v>0</v>
      </c>
      <c r="I46" s="1351" t="n">
        <v>0</v>
      </c>
      <c r="J46" s="1351" t="n">
        <v>0</v>
      </c>
      <c r="K46" s="1351" t="n">
        <v>0</v>
      </c>
      <c r="L46" s="1351" t="n">
        <v>0</v>
      </c>
      <c r="M46" s="1351" t="n">
        <v>0</v>
      </c>
      <c r="N46" s="1351" t="n">
        <v>0</v>
      </c>
      <c r="O46" s="1351" t="n">
        <v>0</v>
      </c>
      <c r="P46" s="1351" t="n">
        <v>0</v>
      </c>
      <c r="Q46" s="1351" t="n">
        <v>0</v>
      </c>
      <c r="R46" s="1333" t="n">
        <f aca="false">($W$4*(SUM(D46:Q46)))</f>
        <v>0</v>
      </c>
      <c r="S46" s="1351" t="n">
        <v>0</v>
      </c>
      <c r="T46" s="1351" t="n">
        <v>0</v>
      </c>
      <c r="U46" s="1351" t="n">
        <v>0</v>
      </c>
      <c r="V46" s="1351" t="n">
        <v>0</v>
      </c>
      <c r="W46" s="1351" t="n">
        <v>0</v>
      </c>
      <c r="X46" s="1351" t="n">
        <v>0</v>
      </c>
      <c r="Y46" s="1351" t="n">
        <v>0</v>
      </c>
      <c r="Z46" s="1351" t="n">
        <v>0</v>
      </c>
      <c r="AA46" s="1351" t="n">
        <v>0</v>
      </c>
      <c r="AB46" s="1351" t="n">
        <v>0</v>
      </c>
      <c r="AC46" s="1351" t="n">
        <v>0</v>
      </c>
      <c r="AD46" s="1351" t="n">
        <v>0</v>
      </c>
      <c r="AE46" s="1351" t="n">
        <v>0</v>
      </c>
      <c r="AF46" s="1351" t="n">
        <v>0</v>
      </c>
      <c r="AG46" s="1352"/>
      <c r="AH46" s="1352"/>
      <c r="AI46" s="1352"/>
      <c r="AJ46" s="1352"/>
    </row>
    <row r="47" s="1334" customFormat="true" ht="27.75" hidden="false" customHeight="true" outlineLevel="0" collapsed="false">
      <c r="A47" s="1347"/>
      <c r="B47" s="1347"/>
      <c r="C47" s="1353" t="n">
        <f aca="false">A23</f>
        <v>0</v>
      </c>
      <c r="D47" s="1353" t="n">
        <v>0</v>
      </c>
      <c r="E47" s="1353" t="n">
        <v>0</v>
      </c>
      <c r="F47" s="1353" t="n">
        <v>0</v>
      </c>
      <c r="G47" s="1353" t="n">
        <v>0</v>
      </c>
      <c r="H47" s="1353" t="n">
        <v>0</v>
      </c>
      <c r="I47" s="1353" t="n">
        <v>0</v>
      </c>
      <c r="J47" s="1353" t="n">
        <v>0</v>
      </c>
      <c r="K47" s="1353" t="n">
        <v>0</v>
      </c>
      <c r="L47" s="1353" t="n">
        <v>0</v>
      </c>
      <c r="M47" s="1353" t="n">
        <v>0</v>
      </c>
      <c r="N47" s="1353" t="n">
        <v>0</v>
      </c>
      <c r="O47" s="1353" t="n">
        <v>0</v>
      </c>
      <c r="P47" s="1353" t="n">
        <v>0</v>
      </c>
      <c r="Q47" s="1353" t="n">
        <v>0</v>
      </c>
      <c r="R47" s="1335" t="n">
        <f aca="false">($W$4*(SUM(D47:Q47)))</f>
        <v>0</v>
      </c>
      <c r="S47" s="1353" t="n">
        <v>0</v>
      </c>
      <c r="T47" s="1353" t="n">
        <v>0</v>
      </c>
      <c r="U47" s="1353" t="n">
        <v>0</v>
      </c>
      <c r="V47" s="1353" t="n">
        <v>0</v>
      </c>
      <c r="W47" s="1353" t="n">
        <v>0</v>
      </c>
      <c r="X47" s="1353" t="n">
        <v>0</v>
      </c>
      <c r="Y47" s="1353" t="n">
        <v>0</v>
      </c>
      <c r="Z47" s="1353" t="n">
        <v>0</v>
      </c>
      <c r="AA47" s="1353" t="n">
        <v>0</v>
      </c>
      <c r="AB47" s="1353" t="n">
        <v>0</v>
      </c>
      <c r="AC47" s="1353" t="n">
        <v>0</v>
      </c>
      <c r="AD47" s="1353" t="n">
        <v>0</v>
      </c>
      <c r="AE47" s="1353" t="n">
        <v>0</v>
      </c>
      <c r="AF47" s="1353" t="n">
        <v>0</v>
      </c>
      <c r="AG47" s="1352"/>
      <c r="AH47" s="1352"/>
      <c r="AI47" s="1352"/>
      <c r="AJ47" s="1352"/>
    </row>
    <row r="48" s="1334" customFormat="true" ht="27.75" hidden="false" customHeight="true" outlineLevel="0" collapsed="false">
      <c r="A48" s="1347"/>
      <c r="B48" s="1347"/>
      <c r="C48" s="1351" t="n">
        <f aca="false">A24</f>
        <v>0</v>
      </c>
      <c r="D48" s="1351" t="n">
        <v>0</v>
      </c>
      <c r="E48" s="1351" t="n">
        <v>0</v>
      </c>
      <c r="F48" s="1351" t="n">
        <v>0</v>
      </c>
      <c r="G48" s="1351" t="n">
        <v>0</v>
      </c>
      <c r="H48" s="1351" t="n">
        <v>0</v>
      </c>
      <c r="I48" s="1351" t="n">
        <v>0</v>
      </c>
      <c r="J48" s="1351" t="n">
        <v>0</v>
      </c>
      <c r="K48" s="1351" t="n">
        <v>0</v>
      </c>
      <c r="L48" s="1351" t="n">
        <v>0</v>
      </c>
      <c r="M48" s="1351" t="n">
        <v>0</v>
      </c>
      <c r="N48" s="1351" t="n">
        <v>0</v>
      </c>
      <c r="O48" s="1351" t="n">
        <v>0</v>
      </c>
      <c r="P48" s="1351" t="n">
        <v>0</v>
      </c>
      <c r="Q48" s="1351" t="n">
        <v>0</v>
      </c>
      <c r="R48" s="1333" t="n">
        <f aca="false">($W$4*(SUM(D48:Q48)))</f>
        <v>0</v>
      </c>
      <c r="S48" s="1351" t="n">
        <v>0</v>
      </c>
      <c r="T48" s="1351" t="n">
        <v>0</v>
      </c>
      <c r="U48" s="1351" t="n">
        <v>0</v>
      </c>
      <c r="V48" s="1351" t="n">
        <v>0</v>
      </c>
      <c r="W48" s="1351" t="n">
        <v>0</v>
      </c>
      <c r="X48" s="1351" t="n">
        <v>0</v>
      </c>
      <c r="Y48" s="1351" t="n">
        <v>0</v>
      </c>
      <c r="Z48" s="1351" t="n">
        <v>0</v>
      </c>
      <c r="AA48" s="1351" t="n">
        <v>0</v>
      </c>
      <c r="AB48" s="1351" t="n">
        <v>0</v>
      </c>
      <c r="AC48" s="1351" t="n">
        <v>0</v>
      </c>
      <c r="AD48" s="1351" t="n">
        <v>0</v>
      </c>
      <c r="AE48" s="1351" t="n">
        <v>0</v>
      </c>
      <c r="AF48" s="1351" t="n">
        <v>0</v>
      </c>
      <c r="AG48" s="1352"/>
      <c r="AH48" s="1352"/>
      <c r="AI48" s="1352"/>
      <c r="AJ48" s="1352"/>
    </row>
    <row r="49" s="1334" customFormat="true" ht="27.75" hidden="false" customHeight="true" outlineLevel="0" collapsed="false">
      <c r="A49" s="1347"/>
      <c r="B49" s="1347"/>
      <c r="C49" s="1353" t="n">
        <f aca="false">A25</f>
        <v>0</v>
      </c>
      <c r="D49" s="1353" t="n">
        <v>0</v>
      </c>
      <c r="E49" s="1353" t="n">
        <v>0</v>
      </c>
      <c r="F49" s="1353" t="n">
        <v>0</v>
      </c>
      <c r="G49" s="1353" t="n">
        <v>0</v>
      </c>
      <c r="H49" s="1353" t="n">
        <v>0</v>
      </c>
      <c r="I49" s="1353" t="n">
        <v>0</v>
      </c>
      <c r="J49" s="1353" t="n">
        <v>0</v>
      </c>
      <c r="K49" s="1353" t="n">
        <v>0</v>
      </c>
      <c r="L49" s="1353" t="n">
        <v>0</v>
      </c>
      <c r="M49" s="1353" t="n">
        <v>0</v>
      </c>
      <c r="N49" s="1353" t="n">
        <v>0</v>
      </c>
      <c r="O49" s="1353" t="n">
        <v>0</v>
      </c>
      <c r="P49" s="1353" t="n">
        <v>0</v>
      </c>
      <c r="Q49" s="1353" t="n">
        <v>0</v>
      </c>
      <c r="R49" s="1335" t="n">
        <f aca="false">($W$4*(SUM(D49:Q49)))</f>
        <v>0</v>
      </c>
      <c r="S49" s="1353" t="n">
        <v>0</v>
      </c>
      <c r="T49" s="1353" t="n">
        <v>0</v>
      </c>
      <c r="U49" s="1353" t="n">
        <v>0</v>
      </c>
      <c r="V49" s="1353" t="n">
        <v>0</v>
      </c>
      <c r="W49" s="1353" t="n">
        <v>0</v>
      </c>
      <c r="X49" s="1353" t="n">
        <v>0</v>
      </c>
      <c r="Y49" s="1353" t="n">
        <v>0</v>
      </c>
      <c r="Z49" s="1353" t="n">
        <v>0</v>
      </c>
      <c r="AA49" s="1353" t="n">
        <v>0</v>
      </c>
      <c r="AB49" s="1353" t="n">
        <v>0</v>
      </c>
      <c r="AC49" s="1353" t="n">
        <v>0</v>
      </c>
      <c r="AD49" s="1353" t="n">
        <v>0</v>
      </c>
      <c r="AE49" s="1353" t="n">
        <v>0</v>
      </c>
      <c r="AF49" s="1353" t="n">
        <v>0</v>
      </c>
      <c r="AG49" s="1352"/>
      <c r="AH49" s="1352"/>
      <c r="AI49" s="1352"/>
      <c r="AJ49" s="1352"/>
    </row>
    <row r="50" s="1334" customFormat="true" ht="27.75" hidden="false" customHeight="true" outlineLevel="0" collapsed="false">
      <c r="A50" s="1347"/>
      <c r="B50" s="1347"/>
      <c r="C50" s="1351" t="n">
        <f aca="false">A26</f>
        <v>0</v>
      </c>
      <c r="D50" s="1351" t="n">
        <v>0</v>
      </c>
      <c r="E50" s="1351" t="n">
        <v>0</v>
      </c>
      <c r="F50" s="1351" t="n">
        <v>0</v>
      </c>
      <c r="G50" s="1351" t="n">
        <v>0</v>
      </c>
      <c r="H50" s="1351" t="n">
        <v>0</v>
      </c>
      <c r="I50" s="1351" t="n">
        <v>0</v>
      </c>
      <c r="J50" s="1351" t="n">
        <v>0</v>
      </c>
      <c r="K50" s="1351" t="n">
        <v>0</v>
      </c>
      <c r="L50" s="1351" t="n">
        <v>0</v>
      </c>
      <c r="M50" s="1351" t="n">
        <v>0</v>
      </c>
      <c r="N50" s="1351" t="n">
        <v>0</v>
      </c>
      <c r="O50" s="1351" t="n">
        <v>0</v>
      </c>
      <c r="P50" s="1351" t="n">
        <v>0</v>
      </c>
      <c r="Q50" s="1351" t="n">
        <v>0</v>
      </c>
      <c r="R50" s="1333" t="n">
        <f aca="false">($W$4*(SUM(D50:Q50)))</f>
        <v>0</v>
      </c>
      <c r="S50" s="1351" t="n">
        <v>0</v>
      </c>
      <c r="T50" s="1351" t="n">
        <v>0</v>
      </c>
      <c r="U50" s="1351" t="n">
        <v>0</v>
      </c>
      <c r="V50" s="1351" t="n">
        <v>0</v>
      </c>
      <c r="W50" s="1351" t="n">
        <v>0</v>
      </c>
      <c r="X50" s="1351" t="n">
        <v>0</v>
      </c>
      <c r="Y50" s="1351" t="n">
        <v>0</v>
      </c>
      <c r="Z50" s="1351" t="n">
        <v>0</v>
      </c>
      <c r="AA50" s="1351" t="n">
        <v>0</v>
      </c>
      <c r="AB50" s="1351" t="n">
        <v>0</v>
      </c>
      <c r="AC50" s="1351" t="n">
        <v>0</v>
      </c>
      <c r="AD50" s="1351" t="n">
        <v>0</v>
      </c>
      <c r="AE50" s="1351" t="n">
        <v>0</v>
      </c>
      <c r="AF50" s="1351" t="n">
        <v>0</v>
      </c>
      <c r="AG50" s="1352"/>
      <c r="AH50" s="1352"/>
      <c r="AI50" s="1352"/>
      <c r="AJ50" s="1352"/>
    </row>
    <row r="51" s="1334" customFormat="true" ht="27.75" hidden="false" customHeight="true" outlineLevel="0" collapsed="false">
      <c r="A51" s="1347"/>
      <c r="B51" s="1347"/>
      <c r="C51" s="1353" t="n">
        <f aca="false">A27</f>
        <v>0</v>
      </c>
      <c r="D51" s="1353" t="n">
        <v>0</v>
      </c>
      <c r="E51" s="1353" t="n">
        <v>0</v>
      </c>
      <c r="F51" s="1353" t="n">
        <v>0</v>
      </c>
      <c r="G51" s="1353" t="n">
        <v>0</v>
      </c>
      <c r="H51" s="1353" t="n">
        <v>0</v>
      </c>
      <c r="I51" s="1353" t="n">
        <v>0</v>
      </c>
      <c r="J51" s="1353" t="n">
        <v>0</v>
      </c>
      <c r="K51" s="1353" t="n">
        <v>0</v>
      </c>
      <c r="L51" s="1353" t="n">
        <v>0</v>
      </c>
      <c r="M51" s="1353" t="n">
        <v>0</v>
      </c>
      <c r="N51" s="1353" t="n">
        <v>0</v>
      </c>
      <c r="O51" s="1353" t="n">
        <v>0</v>
      </c>
      <c r="P51" s="1353" t="n">
        <v>0</v>
      </c>
      <c r="Q51" s="1353" t="n">
        <v>0</v>
      </c>
      <c r="R51" s="1335" t="n">
        <f aca="false">($W$4*(SUM(D51:Q51)))</f>
        <v>0</v>
      </c>
      <c r="S51" s="1353" t="n">
        <v>0</v>
      </c>
      <c r="T51" s="1353" t="n">
        <v>0</v>
      </c>
      <c r="U51" s="1353" t="n">
        <v>0</v>
      </c>
      <c r="V51" s="1353" t="n">
        <v>0</v>
      </c>
      <c r="W51" s="1353" t="n">
        <v>0</v>
      </c>
      <c r="X51" s="1353" t="n">
        <v>0</v>
      </c>
      <c r="Y51" s="1353" t="n">
        <v>0</v>
      </c>
      <c r="Z51" s="1353" t="n">
        <v>0</v>
      </c>
      <c r="AA51" s="1353" t="n">
        <v>0</v>
      </c>
      <c r="AB51" s="1353" t="n">
        <v>0</v>
      </c>
      <c r="AC51" s="1353" t="n">
        <v>0</v>
      </c>
      <c r="AD51" s="1353" t="n">
        <v>0</v>
      </c>
      <c r="AE51" s="1353" t="n">
        <v>0</v>
      </c>
      <c r="AF51" s="1353" t="n">
        <v>0</v>
      </c>
      <c r="AG51" s="1352"/>
      <c r="AH51" s="1352"/>
      <c r="AI51" s="1352"/>
      <c r="AJ51" s="1352"/>
    </row>
    <row r="52" s="1334" customFormat="true" ht="27.75" hidden="false" customHeight="true" outlineLevel="0" collapsed="false">
      <c r="A52" s="1347"/>
      <c r="B52" s="1347"/>
      <c r="C52" s="1351" t="n">
        <f aca="false">A28</f>
        <v>0</v>
      </c>
      <c r="D52" s="1351" t="n">
        <v>0</v>
      </c>
      <c r="E52" s="1351" t="n">
        <v>0</v>
      </c>
      <c r="F52" s="1351" t="n">
        <v>0</v>
      </c>
      <c r="G52" s="1351" t="n">
        <v>0</v>
      </c>
      <c r="H52" s="1351" t="n">
        <v>0</v>
      </c>
      <c r="I52" s="1351" t="n">
        <v>0</v>
      </c>
      <c r="J52" s="1351" t="n">
        <v>0</v>
      </c>
      <c r="K52" s="1351" t="n">
        <v>0</v>
      </c>
      <c r="L52" s="1351" t="n">
        <v>0</v>
      </c>
      <c r="M52" s="1351" t="n">
        <v>0</v>
      </c>
      <c r="N52" s="1351" t="n">
        <v>0</v>
      </c>
      <c r="O52" s="1351" t="n">
        <v>0</v>
      </c>
      <c r="P52" s="1351" t="n">
        <v>0</v>
      </c>
      <c r="Q52" s="1351" t="n">
        <v>0</v>
      </c>
      <c r="R52" s="1333" t="n">
        <f aca="false">($W$4*(SUM(D52:Q52)))</f>
        <v>0</v>
      </c>
      <c r="S52" s="1351" t="n">
        <v>0</v>
      </c>
      <c r="T52" s="1351" t="n">
        <v>0</v>
      </c>
      <c r="U52" s="1351" t="n">
        <v>0</v>
      </c>
      <c r="V52" s="1351" t="n">
        <v>0</v>
      </c>
      <c r="W52" s="1351" t="n">
        <v>0</v>
      </c>
      <c r="X52" s="1351" t="n">
        <v>0</v>
      </c>
      <c r="Y52" s="1351" t="n">
        <v>0</v>
      </c>
      <c r="Z52" s="1351" t="n">
        <v>0</v>
      </c>
      <c r="AA52" s="1351" t="n">
        <v>0</v>
      </c>
      <c r="AB52" s="1351" t="n">
        <v>0</v>
      </c>
      <c r="AC52" s="1351" t="n">
        <v>0</v>
      </c>
      <c r="AD52" s="1351" t="n">
        <v>0</v>
      </c>
      <c r="AE52" s="1351" t="n">
        <v>0</v>
      </c>
      <c r="AF52" s="1351" t="n">
        <v>0</v>
      </c>
      <c r="AG52" s="1352"/>
      <c r="AH52" s="1352"/>
      <c r="AI52" s="1352"/>
      <c r="AJ52" s="1352"/>
    </row>
    <row r="53" s="1334" customFormat="true" ht="27.75" hidden="false" customHeight="true" outlineLevel="0" collapsed="false">
      <c r="A53" s="1347"/>
      <c r="B53" s="1347"/>
      <c r="C53" s="1353" t="n">
        <f aca="false">A29</f>
        <v>0</v>
      </c>
      <c r="D53" s="1353" t="n">
        <v>0</v>
      </c>
      <c r="E53" s="1353" t="n">
        <v>0</v>
      </c>
      <c r="F53" s="1353" t="n">
        <v>0</v>
      </c>
      <c r="G53" s="1353" t="n">
        <v>0</v>
      </c>
      <c r="H53" s="1353" t="n">
        <v>0</v>
      </c>
      <c r="I53" s="1353" t="n">
        <v>0</v>
      </c>
      <c r="J53" s="1353" t="n">
        <v>0</v>
      </c>
      <c r="K53" s="1353" t="n">
        <v>0</v>
      </c>
      <c r="L53" s="1353" t="n">
        <v>0</v>
      </c>
      <c r="M53" s="1353" t="n">
        <v>0</v>
      </c>
      <c r="N53" s="1353" t="n">
        <v>0</v>
      </c>
      <c r="O53" s="1353" t="n">
        <v>0</v>
      </c>
      <c r="P53" s="1353" t="n">
        <v>0</v>
      </c>
      <c r="Q53" s="1353" t="n">
        <v>0</v>
      </c>
      <c r="R53" s="1335" t="n">
        <f aca="false">($W$4*(SUM(D53:Q53)))</f>
        <v>0</v>
      </c>
      <c r="S53" s="1353" t="n">
        <v>0</v>
      </c>
      <c r="T53" s="1353" t="n">
        <v>0</v>
      </c>
      <c r="U53" s="1353" t="n">
        <v>0</v>
      </c>
      <c r="V53" s="1353" t="n">
        <v>0</v>
      </c>
      <c r="W53" s="1353" t="n">
        <v>0</v>
      </c>
      <c r="X53" s="1353" t="n">
        <v>0</v>
      </c>
      <c r="Y53" s="1353" t="n">
        <v>0</v>
      </c>
      <c r="Z53" s="1353" t="n">
        <v>0</v>
      </c>
      <c r="AA53" s="1353" t="n">
        <v>0</v>
      </c>
      <c r="AB53" s="1353" t="n">
        <v>0</v>
      </c>
      <c r="AC53" s="1353" t="n">
        <v>0</v>
      </c>
      <c r="AD53" s="1353" t="n">
        <v>0</v>
      </c>
      <c r="AE53" s="1353" t="n">
        <v>0</v>
      </c>
      <c r="AF53" s="1353" t="n">
        <v>0</v>
      </c>
      <c r="AG53" s="1352"/>
      <c r="AH53" s="1352"/>
      <c r="AI53" s="1352"/>
      <c r="AJ53" s="1352"/>
      <c r="AMF53" s="1354"/>
      <c r="AMG53" s="1354"/>
      <c r="AMH53" s="1354"/>
      <c r="AMI53" s="1354"/>
      <c r="AMJ53" s="1354"/>
    </row>
    <row r="54" s="1334" customFormat="true" ht="27.75" hidden="false" customHeight="true" outlineLevel="0" collapsed="false">
      <c r="A54" s="1347"/>
      <c r="B54" s="1347"/>
      <c r="C54" s="1351" t="n">
        <f aca="false">A30</f>
        <v>0</v>
      </c>
      <c r="D54" s="1351" t="n">
        <v>0</v>
      </c>
      <c r="E54" s="1351" t="n">
        <v>0</v>
      </c>
      <c r="F54" s="1351" t="n">
        <v>0</v>
      </c>
      <c r="G54" s="1351" t="n">
        <v>0</v>
      </c>
      <c r="H54" s="1351" t="n">
        <v>0</v>
      </c>
      <c r="I54" s="1351" t="n">
        <v>0</v>
      </c>
      <c r="J54" s="1351" t="n">
        <v>0</v>
      </c>
      <c r="K54" s="1351" t="n">
        <v>0</v>
      </c>
      <c r="L54" s="1351" t="n">
        <v>0</v>
      </c>
      <c r="M54" s="1351" t="n">
        <v>0</v>
      </c>
      <c r="N54" s="1351" t="n">
        <v>0</v>
      </c>
      <c r="O54" s="1351" t="n">
        <v>0</v>
      </c>
      <c r="P54" s="1351" t="n">
        <v>0</v>
      </c>
      <c r="Q54" s="1351" t="n">
        <v>0</v>
      </c>
      <c r="R54" s="1337" t="n">
        <f aca="false">($W$4*(SUM(D54:Q54)))</f>
        <v>0</v>
      </c>
      <c r="S54" s="1351" t="n">
        <v>0</v>
      </c>
      <c r="T54" s="1351" t="n">
        <v>0</v>
      </c>
      <c r="U54" s="1351" t="n">
        <v>0</v>
      </c>
      <c r="V54" s="1351" t="n">
        <v>0</v>
      </c>
      <c r="W54" s="1351" t="n">
        <v>0</v>
      </c>
      <c r="X54" s="1351" t="n">
        <v>0</v>
      </c>
      <c r="Y54" s="1351" t="n">
        <v>0</v>
      </c>
      <c r="Z54" s="1351" t="n">
        <v>0</v>
      </c>
      <c r="AA54" s="1351" t="n">
        <v>0</v>
      </c>
      <c r="AB54" s="1351" t="n">
        <v>0</v>
      </c>
      <c r="AC54" s="1351" t="n">
        <v>0</v>
      </c>
      <c r="AD54" s="1351" t="n">
        <v>0</v>
      </c>
      <c r="AE54" s="1351" t="n">
        <v>0</v>
      </c>
      <c r="AF54" s="1351" t="n">
        <v>0</v>
      </c>
      <c r="AG54" s="1352"/>
      <c r="AH54" s="1352"/>
      <c r="AI54" s="1352"/>
      <c r="AJ54" s="1352"/>
      <c r="AMF54" s="1354"/>
      <c r="AMG54" s="1354"/>
      <c r="AMH54" s="1354"/>
      <c r="AMI54" s="1354"/>
      <c r="AMJ54" s="1354"/>
    </row>
    <row r="55" s="1354" customFormat="true" ht="75" hidden="false" customHeight="true" outlineLevel="0" collapsed="false">
      <c r="A55" s="1355" t="s">
        <v>837</v>
      </c>
      <c r="B55" s="1355"/>
      <c r="C55" s="1355"/>
      <c r="D55" s="1356" t="n">
        <f aca="false">SUM(D33:D54)</f>
        <v>0</v>
      </c>
      <c r="E55" s="1356" t="n">
        <f aca="false">SUM(E33:E54)</f>
        <v>0</v>
      </c>
      <c r="F55" s="1356" t="n">
        <f aca="false">SUM(F33:F54)</f>
        <v>0</v>
      </c>
      <c r="G55" s="1356" t="n">
        <f aca="false">SUM(G33:G54)</f>
        <v>0</v>
      </c>
      <c r="H55" s="1356" t="n">
        <f aca="false">SUM(H33:H54)</f>
        <v>0</v>
      </c>
      <c r="I55" s="1356" t="n">
        <f aca="false">SUM(I33:I54)</f>
        <v>0</v>
      </c>
      <c r="J55" s="1356" t="n">
        <f aca="false">SUM(J33:J54)</f>
        <v>0</v>
      </c>
      <c r="K55" s="1356" t="n">
        <f aca="false">SUM(K33:K54)</f>
        <v>0</v>
      </c>
      <c r="L55" s="1356" t="n">
        <f aca="false">SUM(L33:L54)</f>
        <v>0</v>
      </c>
      <c r="M55" s="1356" t="n">
        <f aca="false">SUM(M33:M54)</f>
        <v>0</v>
      </c>
      <c r="N55" s="1356" t="n">
        <f aca="false">SUM(N33:N54)</f>
        <v>0</v>
      </c>
      <c r="O55" s="1356" t="n">
        <f aca="false">SUM(O33:O54)</f>
        <v>0</v>
      </c>
      <c r="P55" s="1356" t="n">
        <f aca="false">SUM(P33:P54)</f>
        <v>0</v>
      </c>
      <c r="Q55" s="1356" t="n">
        <f aca="false">SUM(Q33:Q54)</f>
        <v>0</v>
      </c>
      <c r="R55" s="1357" t="n">
        <f aca="false">SUM(D55:Q55)</f>
        <v>0</v>
      </c>
      <c r="S55" s="1356" t="n">
        <f aca="false">SUM(S33:S54)</f>
        <v>0</v>
      </c>
      <c r="T55" s="1356" t="n">
        <f aca="false">SUM(T33:T54)</f>
        <v>0</v>
      </c>
      <c r="U55" s="1356" t="n">
        <f aca="false">SUM(U33:U54)</f>
        <v>0</v>
      </c>
      <c r="V55" s="1356" t="n">
        <f aca="false">SUM(V33:V54)</f>
        <v>0</v>
      </c>
      <c r="W55" s="1356" t="n">
        <f aca="false">SUM(W33:W54)</f>
        <v>0</v>
      </c>
      <c r="X55" s="1356" t="n">
        <f aca="false">SUM(X33:X54)</f>
        <v>0</v>
      </c>
      <c r="Y55" s="1356" t="n">
        <f aca="false">SUM(Y33:Y54)</f>
        <v>0</v>
      </c>
      <c r="Z55" s="1356" t="n">
        <f aca="false">SUM(Z33:Z54)</f>
        <v>0</v>
      </c>
      <c r="AA55" s="1356" t="n">
        <f aca="false">SUM(AA33:AA54)</f>
        <v>0</v>
      </c>
      <c r="AB55" s="1356" t="n">
        <f aca="false">SUM(AB33:AB54)</f>
        <v>0</v>
      </c>
      <c r="AC55" s="1356" t="n">
        <f aca="false">SUM(AC33:AC54)</f>
        <v>0</v>
      </c>
      <c r="AD55" s="1356" t="n">
        <f aca="false">SUM(AD33:AD54)</f>
        <v>0</v>
      </c>
      <c r="AE55" s="1356" t="n">
        <f aca="false">SUM(AE33:AE54)</f>
        <v>0</v>
      </c>
      <c r="AF55" s="1356" t="n">
        <f aca="false">SUM(AF33:AF54)</f>
        <v>0</v>
      </c>
      <c r="AG55" s="1358" t="s">
        <v>839</v>
      </c>
      <c r="AH55" s="1358"/>
      <c r="AI55" s="1359"/>
      <c r="AJ55" s="1359"/>
      <c r="AMF55" s="579"/>
      <c r="AMG55" s="579"/>
      <c r="AMH55" s="579"/>
      <c r="AMI55" s="579"/>
      <c r="AMJ55" s="579"/>
    </row>
    <row r="56" s="1354" customFormat="true" ht="75" hidden="false" customHeight="true" outlineLevel="0" collapsed="false">
      <c r="A56" s="1355" t="s">
        <v>840</v>
      </c>
      <c r="B56" s="1355"/>
      <c r="C56" s="1355"/>
      <c r="D56" s="1360" t="str">
        <f aca="false">IF(D31&gt;0,D55/D31,"")</f>
        <v/>
      </c>
      <c r="E56" s="1360"/>
      <c r="F56" s="1360" t="str">
        <f aca="false">IF(F31&gt;0,F55/F31,"")</f>
        <v/>
      </c>
      <c r="G56" s="1360" t="str">
        <f aca="false">IF(G31&gt;0,G55/G31,"")</f>
        <v/>
      </c>
      <c r="H56" s="1360" t="str">
        <f aca="false">IF(H31&gt;0,H55/H31,"")</f>
        <v/>
      </c>
      <c r="I56" s="1360" t="str">
        <f aca="false">IF(I31&gt;0,I55/I31,"")</f>
        <v/>
      </c>
      <c r="J56" s="1360" t="str">
        <f aca="false">IF(J31&gt;0,J55/J31,"")</f>
        <v/>
      </c>
      <c r="K56" s="1360"/>
      <c r="L56" s="1360" t="str">
        <f aca="false">IF(L31&gt;0,L55/L31,"")</f>
        <v/>
      </c>
      <c r="M56" s="1360" t="str">
        <f aca="false">IF(M31&gt;0,M55/M31,"")</f>
        <v/>
      </c>
      <c r="N56" s="1360" t="str">
        <f aca="false">IF(N31&gt;0,N55/N31,"")</f>
        <v/>
      </c>
      <c r="O56" s="1360" t="str">
        <f aca="false">IF(O31&gt;0,O55/O31,"")</f>
        <v/>
      </c>
      <c r="P56" s="1360" t="str">
        <f aca="false">IF(P31&gt;0,P55/P31,"")</f>
        <v/>
      </c>
      <c r="Q56" s="1360" t="str">
        <f aca="false">IF(Q31&gt;0,Q55/Q31,"")</f>
        <v/>
      </c>
      <c r="R56" s="1361" t="str">
        <f aca="false">IF(R31=0,"",R55/R31)</f>
        <v/>
      </c>
      <c r="S56" s="1362" t="str">
        <f aca="false">IF(S31&gt;0,S55/S31,"")</f>
        <v/>
      </c>
      <c r="T56" s="1362" t="str">
        <f aca="false">IF(T31&gt;0,T55/T31,"")</f>
        <v/>
      </c>
      <c r="U56" s="1362" t="str">
        <f aca="false">IF(U31&gt;0,U55/U31,"")</f>
        <v/>
      </c>
      <c r="V56" s="1362" t="str">
        <f aca="false">IF(V31&gt;0,V55/V31,"")</f>
        <v/>
      </c>
      <c r="W56" s="1362" t="str">
        <f aca="false">IF(W31&gt;0,W55/W31,"")</f>
        <v/>
      </c>
      <c r="X56" s="1362" t="str">
        <f aca="false">IF(X31&gt;0,X55/X31,"")</f>
        <v/>
      </c>
      <c r="Y56" s="1362" t="str">
        <f aca="false">IF(Y31&gt;0,Y55/Y31,"")</f>
        <v/>
      </c>
      <c r="Z56" s="1362" t="str">
        <f aca="false">IF(Z31&gt;0,Z55/Z31,"")</f>
        <v/>
      </c>
      <c r="AA56" s="1362" t="str">
        <f aca="false">IF(AA31&gt;0,AA55/AA31,"")</f>
        <v/>
      </c>
      <c r="AB56" s="1362" t="str">
        <f aca="false">IF(AB31&gt;0,AB55/AB31,"")</f>
        <v/>
      </c>
      <c r="AC56" s="1362" t="str">
        <f aca="false">IF(AC31&gt;0,AC55/AC31,"")</f>
        <v/>
      </c>
      <c r="AD56" s="1362" t="str">
        <f aca="false">IF(AD31&gt;0,AD55/AD31,"")</f>
        <v/>
      </c>
      <c r="AE56" s="1363" t="str">
        <f aca="false">IF(AE31&gt;0,AE55/AE31,"")</f>
        <v/>
      </c>
      <c r="AF56" s="1362" t="str">
        <f aca="false">IF(AF31&gt;0,AF55/AF31,"")</f>
        <v/>
      </c>
      <c r="AG56" s="1364" t="str">
        <f aca="false">IF(C31=0,"",R31/C31)</f>
        <v/>
      </c>
      <c r="AH56" s="1364"/>
      <c r="AI56" s="1365"/>
      <c r="AJ56" s="1365"/>
      <c r="AMF56" s="0"/>
      <c r="AMG56" s="0"/>
      <c r="AMH56" s="0"/>
      <c r="AMI56" s="0"/>
      <c r="AMJ56" s="0"/>
    </row>
    <row r="57" s="579" customFormat="true" ht="66.75" hidden="false" customHeight="true" outlineLevel="0" collapsed="false">
      <c r="A57" s="1343" t="s">
        <v>841</v>
      </c>
      <c r="B57" s="1343"/>
      <c r="C57" s="1343"/>
      <c r="D57" s="1366" t="n">
        <f aca="false">($W$4*R55)</f>
        <v>0</v>
      </c>
      <c r="E57" s="1366"/>
      <c r="F57" s="1366"/>
      <c r="G57" s="1366"/>
      <c r="H57" s="1366"/>
      <c r="I57" s="1366"/>
      <c r="J57" s="1366"/>
      <c r="K57" s="1366"/>
      <c r="L57" s="1366"/>
      <c r="M57" s="1366"/>
      <c r="N57" s="1366"/>
      <c r="O57" s="1366"/>
      <c r="P57" s="1366"/>
      <c r="Q57" s="1366"/>
      <c r="R57" s="1366"/>
      <c r="T57" s="1367"/>
      <c r="U57" s="1367"/>
      <c r="V57" s="1367"/>
      <c r="W57" s="1367"/>
      <c r="X57" s="1367"/>
      <c r="Y57" s="1367"/>
      <c r="Z57" s="1367"/>
      <c r="AA57" s="1367"/>
      <c r="AB57" s="1367"/>
      <c r="AC57" s="1367"/>
      <c r="AF57" s="595" t="n">
        <f aca="false">SUM(S55:AF55)</f>
        <v>0</v>
      </c>
      <c r="AG57" s="1364"/>
      <c r="AH57" s="1364"/>
      <c r="AI57" s="187"/>
      <c r="AJ57" s="187"/>
      <c r="AMF57" s="0"/>
      <c r="AMG57" s="0"/>
      <c r="AMH57" s="0"/>
      <c r="AMI57" s="0"/>
      <c r="AMJ57" s="0"/>
    </row>
    <row r="58" customFormat="false" ht="12.75" hidden="false" customHeight="true" outlineLevel="0" collapsed="false"/>
    <row r="59" customFormat="false" ht="44.25" hidden="false" customHeight="true" outlineLevel="0" collapsed="false">
      <c r="A59" s="747" t="s">
        <v>842</v>
      </c>
      <c r="B59" s="747" t="s">
        <v>843</v>
      </c>
      <c r="C59" s="747"/>
      <c r="D59" s="747"/>
      <c r="E59" s="747"/>
      <c r="F59" s="747"/>
      <c r="G59" s="747"/>
      <c r="H59" s="747"/>
      <c r="I59" s="747"/>
      <c r="J59" s="747"/>
      <c r="K59" s="747"/>
      <c r="L59" s="256" t="s">
        <v>844</v>
      </c>
      <c r="M59" s="256"/>
      <c r="N59" s="256"/>
      <c r="O59" s="256"/>
      <c r="P59" s="256"/>
      <c r="Q59" s="256"/>
      <c r="R59" s="256"/>
      <c r="S59" s="747" t="s">
        <v>845</v>
      </c>
      <c r="T59" s="747"/>
      <c r="U59" s="747"/>
      <c r="V59" s="747"/>
      <c r="W59" s="747"/>
      <c r="X59" s="747"/>
      <c r="Y59" s="747"/>
      <c r="Z59" s="747"/>
      <c r="AA59" s="747"/>
      <c r="AB59" s="747"/>
      <c r="AC59" s="747"/>
      <c r="AD59" s="748" t="s">
        <v>846</v>
      </c>
      <c r="AE59" s="749"/>
      <c r="AF59" s="750"/>
      <c r="AG59" s="751"/>
      <c r="AH59" s="752"/>
    </row>
    <row r="60" customFormat="false" ht="38.25" hidden="false" customHeight="true" outlineLevel="0" collapsed="false">
      <c r="A60" s="826" t="n">
        <v>1</v>
      </c>
      <c r="B60" s="827"/>
      <c r="C60" s="827"/>
      <c r="D60" s="827"/>
      <c r="E60" s="827"/>
      <c r="F60" s="827"/>
      <c r="G60" s="827"/>
      <c r="H60" s="827"/>
      <c r="I60" s="827"/>
      <c r="J60" s="827"/>
      <c r="K60" s="827"/>
      <c r="L60" s="828" t="s">
        <v>849</v>
      </c>
      <c r="M60" s="828"/>
      <c r="N60" s="828"/>
      <c r="O60" s="828"/>
      <c r="P60" s="828"/>
      <c r="Q60" s="828"/>
      <c r="R60" s="828"/>
      <c r="S60" s="829"/>
      <c r="T60" s="829"/>
      <c r="U60" s="829"/>
      <c r="V60" s="829"/>
      <c r="W60" s="829"/>
      <c r="X60" s="829"/>
      <c r="Y60" s="829"/>
      <c r="Z60" s="829"/>
      <c r="AA60" s="829"/>
      <c r="AB60" s="829"/>
      <c r="AC60" s="829"/>
      <c r="AD60" s="757"/>
      <c r="AG60" s="758"/>
      <c r="AH60" s="759"/>
    </row>
    <row r="61" customFormat="false" ht="18.75" hidden="false" customHeight="true" outlineLevel="0" collapsed="false">
      <c r="A61" s="832" t="n">
        <v>2</v>
      </c>
      <c r="B61" s="832"/>
      <c r="C61" s="832"/>
      <c r="D61" s="832"/>
      <c r="E61" s="832"/>
      <c r="F61" s="832"/>
      <c r="G61" s="832"/>
      <c r="H61" s="832"/>
      <c r="I61" s="832"/>
      <c r="J61" s="832"/>
      <c r="K61" s="832"/>
      <c r="L61" s="828"/>
      <c r="M61" s="828"/>
      <c r="N61" s="828"/>
      <c r="O61" s="828"/>
      <c r="P61" s="828"/>
      <c r="Q61" s="828"/>
      <c r="R61" s="828"/>
      <c r="S61" s="833"/>
      <c r="T61" s="833"/>
      <c r="U61" s="833"/>
      <c r="V61" s="833"/>
      <c r="W61" s="833"/>
      <c r="X61" s="833"/>
      <c r="Y61" s="833"/>
      <c r="Z61" s="833"/>
      <c r="AA61" s="833"/>
      <c r="AB61" s="833"/>
      <c r="AC61" s="833"/>
      <c r="AD61" s="298"/>
      <c r="AG61" s="299"/>
      <c r="AH61" s="300"/>
    </row>
    <row r="62" customFormat="false" ht="18.75" hidden="false" customHeight="true" outlineLevel="0" collapsed="false">
      <c r="A62" s="826" t="n">
        <v>3</v>
      </c>
      <c r="B62" s="827"/>
      <c r="C62" s="827"/>
      <c r="D62" s="827"/>
      <c r="E62" s="827"/>
      <c r="F62" s="827"/>
      <c r="G62" s="827"/>
      <c r="H62" s="827"/>
      <c r="I62" s="827"/>
      <c r="J62" s="827"/>
      <c r="K62" s="827"/>
      <c r="L62" s="828"/>
      <c r="M62" s="828"/>
      <c r="N62" s="828"/>
      <c r="O62" s="828"/>
      <c r="P62" s="828"/>
      <c r="Q62" s="828"/>
      <c r="R62" s="828"/>
      <c r="S62" s="829"/>
      <c r="T62" s="829"/>
      <c r="U62" s="829"/>
      <c r="V62" s="829"/>
      <c r="W62" s="829"/>
      <c r="X62" s="829"/>
      <c r="Y62" s="829"/>
      <c r="Z62" s="829"/>
      <c r="AA62" s="829"/>
      <c r="AB62" s="829"/>
      <c r="AC62" s="829"/>
      <c r="AD62" s="757"/>
      <c r="AG62" s="758"/>
      <c r="AH62" s="759"/>
      <c r="AMF62" s="401"/>
      <c r="AMG62" s="401"/>
      <c r="AMH62" s="401"/>
      <c r="AMI62" s="401"/>
      <c r="AMJ62" s="401"/>
    </row>
    <row r="63" customFormat="false" ht="18.75" hidden="false" customHeight="true" outlineLevel="0" collapsed="false">
      <c r="A63" s="832" t="n">
        <v>4</v>
      </c>
      <c r="B63" s="832"/>
      <c r="C63" s="832"/>
      <c r="D63" s="832"/>
      <c r="E63" s="832"/>
      <c r="F63" s="832"/>
      <c r="G63" s="832"/>
      <c r="H63" s="832"/>
      <c r="I63" s="832"/>
      <c r="J63" s="832"/>
      <c r="K63" s="832"/>
      <c r="L63" s="828"/>
      <c r="M63" s="828"/>
      <c r="N63" s="828"/>
      <c r="O63" s="828"/>
      <c r="P63" s="828"/>
      <c r="Q63" s="828"/>
      <c r="R63" s="828"/>
      <c r="S63" s="833"/>
      <c r="T63" s="833"/>
      <c r="U63" s="833"/>
      <c r="V63" s="833"/>
      <c r="W63" s="833"/>
      <c r="X63" s="833"/>
      <c r="Y63" s="833"/>
      <c r="Z63" s="833"/>
      <c r="AA63" s="833"/>
      <c r="AB63" s="833"/>
      <c r="AC63" s="833"/>
      <c r="AD63" s="303"/>
      <c r="AE63" s="304"/>
      <c r="AF63" s="402"/>
      <c r="AG63" s="305"/>
      <c r="AH63" s="306"/>
    </row>
    <row r="64" s="401" customFormat="true" ht="18.75" hidden="false" customHeight="true" outlineLevel="0" collapsed="false">
      <c r="A64" s="826" t="n">
        <v>5</v>
      </c>
      <c r="B64" s="827"/>
      <c r="C64" s="827"/>
      <c r="D64" s="827"/>
      <c r="E64" s="827"/>
      <c r="F64" s="827"/>
      <c r="G64" s="827"/>
      <c r="H64" s="827"/>
      <c r="I64" s="827"/>
      <c r="J64" s="827"/>
      <c r="K64" s="827"/>
      <c r="L64" s="836" t="s">
        <v>850</v>
      </c>
      <c r="M64" s="836"/>
      <c r="N64" s="836"/>
      <c r="O64" s="836"/>
      <c r="P64" s="836"/>
      <c r="Q64" s="836"/>
      <c r="R64" s="836"/>
      <c r="S64" s="829"/>
      <c r="T64" s="829"/>
      <c r="U64" s="829"/>
      <c r="V64" s="829"/>
      <c r="W64" s="829"/>
      <c r="X64" s="829"/>
      <c r="Y64" s="829"/>
      <c r="Z64" s="829"/>
      <c r="AA64" s="829"/>
      <c r="AB64" s="829"/>
      <c r="AC64" s="829"/>
      <c r="AD64" s="748" t="s">
        <v>851</v>
      </c>
      <c r="AE64" s="749"/>
      <c r="AF64" s="762"/>
      <c r="AG64" s="751"/>
      <c r="AH64" s="752"/>
      <c r="AI64" s="187"/>
      <c r="AJ64" s="187"/>
      <c r="AMF64" s="0"/>
      <c r="AMG64" s="0"/>
      <c r="AMH64" s="0"/>
      <c r="AMI64" s="0"/>
      <c r="AMJ64" s="0"/>
    </row>
    <row r="65" customFormat="false" ht="18.75" hidden="false" customHeight="true" outlineLevel="0" collapsed="false">
      <c r="A65" s="832" t="n">
        <v>6</v>
      </c>
      <c r="B65" s="832"/>
      <c r="C65" s="832"/>
      <c r="D65" s="832"/>
      <c r="E65" s="832"/>
      <c r="F65" s="832"/>
      <c r="G65" s="832"/>
      <c r="H65" s="832"/>
      <c r="I65" s="832"/>
      <c r="J65" s="832"/>
      <c r="K65" s="832"/>
      <c r="L65" s="836"/>
      <c r="M65" s="836"/>
      <c r="N65" s="836"/>
      <c r="O65" s="836"/>
      <c r="P65" s="836"/>
      <c r="Q65" s="836"/>
      <c r="R65" s="836"/>
      <c r="S65" s="833"/>
      <c r="T65" s="833"/>
      <c r="U65" s="833"/>
      <c r="V65" s="833"/>
      <c r="W65" s="833"/>
      <c r="X65" s="833"/>
      <c r="Y65" s="833"/>
      <c r="Z65" s="833"/>
      <c r="AA65" s="833"/>
      <c r="AB65" s="833"/>
      <c r="AC65" s="833"/>
      <c r="AD65" s="757"/>
      <c r="AG65" s="758"/>
      <c r="AH65" s="759"/>
    </row>
    <row r="66" customFormat="false" ht="18.75" hidden="false" customHeight="true" outlineLevel="0" collapsed="false">
      <c r="A66" s="826" t="n">
        <v>7</v>
      </c>
      <c r="B66" s="827"/>
      <c r="C66" s="827"/>
      <c r="D66" s="827"/>
      <c r="E66" s="827"/>
      <c r="F66" s="827"/>
      <c r="G66" s="827"/>
      <c r="H66" s="827"/>
      <c r="I66" s="827"/>
      <c r="J66" s="827"/>
      <c r="K66" s="827"/>
      <c r="L66" s="836"/>
      <c r="M66" s="836"/>
      <c r="N66" s="836"/>
      <c r="O66" s="836"/>
      <c r="P66" s="836"/>
      <c r="Q66" s="836"/>
      <c r="R66" s="836"/>
      <c r="S66" s="829"/>
      <c r="T66" s="829"/>
      <c r="U66" s="829"/>
      <c r="V66" s="829"/>
      <c r="W66" s="829"/>
      <c r="X66" s="829"/>
      <c r="Y66" s="829"/>
      <c r="Z66" s="829"/>
      <c r="AA66" s="829"/>
      <c r="AB66" s="829"/>
      <c r="AC66" s="829"/>
      <c r="AD66" s="298"/>
      <c r="AG66" s="299"/>
      <c r="AH66" s="300"/>
    </row>
    <row r="67" customFormat="false" ht="18.75" hidden="false" customHeight="true" outlineLevel="0" collapsed="false">
      <c r="A67" s="832" t="n">
        <v>8</v>
      </c>
      <c r="B67" s="832"/>
      <c r="C67" s="832"/>
      <c r="D67" s="832"/>
      <c r="E67" s="832"/>
      <c r="F67" s="832"/>
      <c r="G67" s="832"/>
      <c r="H67" s="832"/>
      <c r="I67" s="832"/>
      <c r="J67" s="832"/>
      <c r="K67" s="832"/>
      <c r="L67" s="836"/>
      <c r="M67" s="836"/>
      <c r="N67" s="836"/>
      <c r="O67" s="836"/>
      <c r="P67" s="836"/>
      <c r="Q67" s="836"/>
      <c r="R67" s="836"/>
      <c r="S67" s="833"/>
      <c r="T67" s="833"/>
      <c r="U67" s="833"/>
      <c r="V67" s="833"/>
      <c r="W67" s="833"/>
      <c r="X67" s="833"/>
      <c r="Y67" s="833"/>
      <c r="Z67" s="833"/>
      <c r="AA67" s="833"/>
      <c r="AB67" s="833"/>
      <c r="AC67" s="833"/>
      <c r="AD67" s="298"/>
      <c r="AG67" s="299"/>
      <c r="AH67" s="300"/>
    </row>
    <row r="68" customFormat="false" ht="18.75" hidden="false" customHeight="true" outlineLevel="0" collapsed="false">
      <c r="A68" s="826" t="n">
        <v>9</v>
      </c>
      <c r="B68" s="827"/>
      <c r="C68" s="827"/>
      <c r="D68" s="827"/>
      <c r="E68" s="827"/>
      <c r="F68" s="827"/>
      <c r="G68" s="827"/>
      <c r="H68" s="827"/>
      <c r="I68" s="827"/>
      <c r="J68" s="827"/>
      <c r="K68" s="827"/>
      <c r="L68" s="828" t="s">
        <v>852</v>
      </c>
      <c r="M68" s="828"/>
      <c r="N68" s="828"/>
      <c r="O68" s="828"/>
      <c r="P68" s="828"/>
      <c r="Q68" s="828"/>
      <c r="R68" s="828"/>
      <c r="S68" s="837"/>
      <c r="T68" s="837"/>
      <c r="U68" s="837"/>
      <c r="V68" s="837"/>
      <c r="W68" s="837"/>
      <c r="X68" s="837"/>
      <c r="Y68" s="837"/>
      <c r="Z68" s="837"/>
      <c r="AA68" s="837"/>
      <c r="AB68" s="837"/>
      <c r="AC68" s="837"/>
      <c r="AD68" s="303"/>
      <c r="AE68" s="304"/>
      <c r="AF68" s="402"/>
      <c r="AG68" s="305"/>
      <c r="AH68" s="306"/>
    </row>
    <row r="69" customFormat="false" ht="18.75" hidden="false" customHeight="true" outlineLevel="0" collapsed="false">
      <c r="A69" s="832" t="n">
        <v>10</v>
      </c>
      <c r="B69" s="832"/>
      <c r="C69" s="832"/>
      <c r="D69" s="832"/>
      <c r="E69" s="832"/>
      <c r="F69" s="832"/>
      <c r="G69" s="832"/>
      <c r="H69" s="832"/>
      <c r="I69" s="832"/>
      <c r="J69" s="832"/>
      <c r="K69" s="832"/>
      <c r="L69" s="828"/>
      <c r="M69" s="828"/>
      <c r="N69" s="828"/>
      <c r="O69" s="828"/>
      <c r="P69" s="828"/>
      <c r="Q69" s="828"/>
      <c r="R69" s="828"/>
      <c r="S69" s="838"/>
      <c r="T69" s="838"/>
      <c r="U69" s="838"/>
      <c r="V69" s="838"/>
      <c r="W69" s="838"/>
      <c r="X69" s="838"/>
      <c r="Y69" s="838"/>
      <c r="Z69" s="838"/>
      <c r="AA69" s="838"/>
      <c r="AB69" s="838"/>
      <c r="AC69" s="838"/>
      <c r="AD69" s="748" t="s">
        <v>854</v>
      </c>
      <c r="AE69" s="749"/>
      <c r="AF69" s="750"/>
      <c r="AG69" s="751"/>
      <c r="AH69" s="752"/>
    </row>
    <row r="70" customFormat="false" ht="18.75" hidden="false" customHeight="true" outlineLevel="0" collapsed="false">
      <c r="A70" s="826" t="n">
        <v>11</v>
      </c>
      <c r="B70" s="827"/>
      <c r="C70" s="827"/>
      <c r="D70" s="827"/>
      <c r="E70" s="827"/>
      <c r="F70" s="827"/>
      <c r="G70" s="827"/>
      <c r="H70" s="827"/>
      <c r="I70" s="827"/>
      <c r="J70" s="827"/>
      <c r="K70" s="827"/>
      <c r="L70" s="828"/>
      <c r="M70" s="828"/>
      <c r="N70" s="828"/>
      <c r="O70" s="828"/>
      <c r="P70" s="828"/>
      <c r="Q70" s="828"/>
      <c r="R70" s="828"/>
      <c r="S70" s="837"/>
      <c r="T70" s="837"/>
      <c r="U70" s="837"/>
      <c r="V70" s="837"/>
      <c r="W70" s="837"/>
      <c r="X70" s="837"/>
      <c r="Y70" s="837"/>
      <c r="Z70" s="837"/>
      <c r="AA70" s="837"/>
      <c r="AB70" s="837"/>
      <c r="AC70" s="837"/>
      <c r="AD70" s="757"/>
      <c r="AG70" s="758"/>
      <c r="AH70" s="759"/>
    </row>
    <row r="71" customFormat="false" ht="26.25" hidden="false" customHeight="true" outlineLevel="0" collapsed="false">
      <c r="A71" s="832" t="n">
        <v>12</v>
      </c>
      <c r="B71" s="832"/>
      <c r="C71" s="832"/>
      <c r="D71" s="832"/>
      <c r="E71" s="832"/>
      <c r="F71" s="832"/>
      <c r="G71" s="832"/>
      <c r="H71" s="832"/>
      <c r="I71" s="832"/>
      <c r="J71" s="832"/>
      <c r="K71" s="832"/>
      <c r="L71" s="828"/>
      <c r="M71" s="828"/>
      <c r="N71" s="828"/>
      <c r="O71" s="828"/>
      <c r="P71" s="828"/>
      <c r="Q71" s="828"/>
      <c r="R71" s="828"/>
      <c r="S71" s="838"/>
      <c r="T71" s="838"/>
      <c r="U71" s="838"/>
      <c r="V71" s="838"/>
      <c r="W71" s="838"/>
      <c r="X71" s="838"/>
      <c r="Y71" s="838"/>
      <c r="Z71" s="838"/>
      <c r="AA71" s="838"/>
      <c r="AB71" s="838"/>
      <c r="AC71" s="838"/>
      <c r="AD71" s="298"/>
      <c r="AG71" s="299"/>
      <c r="AH71" s="300"/>
    </row>
    <row r="72" customFormat="false" ht="38.25" hidden="false" customHeight="true" outlineLevel="0" collapsed="false">
      <c r="A72" s="826" t="n">
        <v>13</v>
      </c>
      <c r="B72" s="827"/>
      <c r="C72" s="827"/>
      <c r="D72" s="827"/>
      <c r="E72" s="827"/>
      <c r="F72" s="827"/>
      <c r="G72" s="827"/>
      <c r="H72" s="827"/>
      <c r="I72" s="827"/>
      <c r="J72" s="827"/>
      <c r="K72" s="827"/>
      <c r="L72" s="839" t="s">
        <v>393</v>
      </c>
      <c r="M72" s="839"/>
      <c r="N72" s="839"/>
      <c r="O72" s="839"/>
      <c r="P72" s="839"/>
      <c r="Q72" s="839"/>
      <c r="R72" s="839"/>
      <c r="S72" s="829"/>
      <c r="T72" s="829"/>
      <c r="U72" s="829"/>
      <c r="V72" s="829"/>
      <c r="W72" s="829"/>
      <c r="X72" s="829"/>
      <c r="Y72" s="829"/>
      <c r="Z72" s="829"/>
      <c r="AA72" s="829"/>
      <c r="AB72" s="829"/>
      <c r="AC72" s="829"/>
      <c r="AD72" s="298"/>
      <c r="AG72" s="299"/>
      <c r="AH72" s="300"/>
    </row>
    <row r="73" customFormat="false" ht="18.75" hidden="false" customHeight="true" outlineLevel="0" collapsed="false">
      <c r="A73" s="832" t="n">
        <v>14</v>
      </c>
      <c r="B73" s="832"/>
      <c r="C73" s="832"/>
      <c r="D73" s="832"/>
      <c r="E73" s="832"/>
      <c r="F73" s="832"/>
      <c r="G73" s="832"/>
      <c r="H73" s="832"/>
      <c r="I73" s="832"/>
      <c r="J73" s="832"/>
      <c r="K73" s="832"/>
      <c r="L73" s="828" t="s">
        <v>926</v>
      </c>
      <c r="M73" s="828"/>
      <c r="N73" s="828"/>
      <c r="O73" s="828"/>
      <c r="P73" s="828"/>
      <c r="Q73" s="828"/>
      <c r="R73" s="828"/>
      <c r="S73" s="838"/>
      <c r="T73" s="838"/>
      <c r="U73" s="838"/>
      <c r="V73" s="838"/>
      <c r="W73" s="838"/>
      <c r="X73" s="838"/>
      <c r="Y73" s="838"/>
      <c r="Z73" s="838"/>
      <c r="AA73" s="838"/>
      <c r="AB73" s="838"/>
      <c r="AC73" s="838"/>
      <c r="AD73" s="303"/>
      <c r="AE73" s="304"/>
      <c r="AF73" s="402"/>
      <c r="AG73" s="305"/>
      <c r="AH73" s="306"/>
    </row>
    <row r="74" customFormat="false" ht="12.75" hidden="false" customHeight="true" outlineLevel="0" collapsed="false">
      <c r="A74" s="826" t="n">
        <v>15</v>
      </c>
      <c r="B74" s="827"/>
      <c r="C74" s="827"/>
      <c r="D74" s="827"/>
      <c r="E74" s="827"/>
      <c r="F74" s="827"/>
      <c r="G74" s="827"/>
      <c r="H74" s="827"/>
      <c r="I74" s="827"/>
      <c r="J74" s="827"/>
      <c r="K74" s="827"/>
      <c r="L74" s="828"/>
      <c r="M74" s="828"/>
      <c r="N74" s="828"/>
      <c r="O74" s="828"/>
      <c r="P74" s="828"/>
      <c r="Q74" s="828"/>
      <c r="R74" s="828"/>
      <c r="S74" s="837"/>
      <c r="T74" s="837"/>
      <c r="U74" s="837"/>
      <c r="V74" s="837"/>
      <c r="W74" s="837"/>
      <c r="X74" s="837"/>
      <c r="Y74" s="837"/>
      <c r="Z74" s="837"/>
      <c r="AA74" s="837"/>
      <c r="AB74" s="837"/>
      <c r="AC74" s="837"/>
      <c r="AD74" s="748" t="s">
        <v>855</v>
      </c>
      <c r="AE74" s="749"/>
      <c r="AF74" s="750"/>
      <c r="AG74" s="751"/>
      <c r="AH74" s="752"/>
    </row>
    <row r="75" customFormat="false" ht="30.75" hidden="false" customHeight="true" outlineLevel="0" collapsed="false">
      <c r="A75" s="832" t="n">
        <v>16</v>
      </c>
      <c r="B75" s="832"/>
      <c r="C75" s="832"/>
      <c r="D75" s="832"/>
      <c r="E75" s="832"/>
      <c r="F75" s="832"/>
      <c r="G75" s="832"/>
      <c r="H75" s="832"/>
      <c r="I75" s="832"/>
      <c r="J75" s="832"/>
      <c r="K75" s="832"/>
      <c r="L75" s="828"/>
      <c r="M75" s="828"/>
      <c r="N75" s="828"/>
      <c r="O75" s="828"/>
      <c r="P75" s="828"/>
      <c r="Q75" s="828"/>
      <c r="R75" s="828"/>
      <c r="S75" s="838"/>
      <c r="T75" s="838"/>
      <c r="U75" s="838"/>
      <c r="V75" s="838"/>
      <c r="W75" s="838"/>
      <c r="X75" s="838"/>
      <c r="Y75" s="838"/>
      <c r="Z75" s="838"/>
      <c r="AA75" s="838"/>
      <c r="AB75" s="838"/>
      <c r="AC75" s="838"/>
      <c r="AD75" s="757"/>
      <c r="AG75" s="758"/>
      <c r="AH75" s="759"/>
    </row>
    <row r="76" customFormat="false" ht="21" hidden="false" customHeight="false" outlineLevel="0" collapsed="false">
      <c r="A76" s="400"/>
      <c r="B76" s="400"/>
      <c r="C76" s="400"/>
      <c r="D76" s="400"/>
      <c r="E76" s="400"/>
      <c r="F76" s="400"/>
      <c r="G76" s="400"/>
      <c r="H76" s="840"/>
      <c r="I76" s="840"/>
      <c r="J76" s="400"/>
      <c r="K76" s="400"/>
      <c r="L76" s="400"/>
      <c r="M76" s="400"/>
      <c r="N76" s="400"/>
      <c r="O76" s="400"/>
      <c r="P76" s="400"/>
      <c r="Q76" s="400"/>
      <c r="R76" s="29"/>
      <c r="AD76" s="298"/>
      <c r="AG76" s="299"/>
      <c r="AH76" s="300"/>
      <c r="AI76" s="255"/>
      <c r="AJ76" s="255"/>
    </row>
    <row r="77" customFormat="false" ht="21" hidden="false" customHeight="false" outlineLevel="0" collapsed="false">
      <c r="AD77" s="303"/>
      <c r="AE77" s="304"/>
      <c r="AF77" s="402"/>
      <c r="AG77" s="305"/>
      <c r="AH77" s="306"/>
      <c r="AI77" s="255"/>
      <c r="AJ77" s="255"/>
      <c r="AMF77" s="255"/>
      <c r="AMG77" s="255"/>
      <c r="AMH77" s="255"/>
      <c r="AMI77" s="255"/>
      <c r="AMJ77" s="255"/>
    </row>
    <row r="78" customFormat="false" ht="21" hidden="false" customHeight="false" outlineLevel="0" collapsed="false">
      <c r="AMF78" s="255"/>
      <c r="AMG78" s="255"/>
      <c r="AMH78" s="255"/>
      <c r="AMI78" s="255"/>
      <c r="AMJ78" s="255"/>
    </row>
    <row r="79" s="255" customFormat="true" ht="21" hidden="false" customHeight="false" outlineLevel="0" collapsed="false">
      <c r="A79" s="307" t="s">
        <v>857</v>
      </c>
    </row>
    <row r="80" s="255" customFormat="true" ht="21" hidden="false" customHeight="false" outlineLevel="0" collapsed="false"/>
    <row r="81" s="255" customFormat="true" ht="21" hidden="false" customHeight="false" outlineLevel="0" collapsed="false">
      <c r="A81" s="307"/>
      <c r="B81" s="307"/>
      <c r="C81" s="307"/>
      <c r="D81" s="308"/>
      <c r="E81" s="308"/>
      <c r="G81" s="308" t="s">
        <v>858</v>
      </c>
      <c r="H81" s="308"/>
      <c r="I81" s="308"/>
      <c r="J81" s="307"/>
      <c r="K81" s="307"/>
      <c r="L81" s="307"/>
      <c r="M81" s="307"/>
      <c r="N81" s="308"/>
      <c r="O81" s="308"/>
      <c r="P81" s="308"/>
      <c r="Q81" s="308"/>
      <c r="R81" s="308"/>
      <c r="S81" s="308" t="s">
        <v>859</v>
      </c>
      <c r="T81" s="307"/>
      <c r="U81" s="307"/>
      <c r="V81" s="307"/>
      <c r="W81" s="307"/>
      <c r="X81" s="307"/>
      <c r="Y81" s="307"/>
      <c r="Z81" s="307"/>
      <c r="AA81" s="307"/>
      <c r="AB81" s="307"/>
      <c r="AC81" s="310"/>
      <c r="AD81" s="310"/>
      <c r="AE81" s="310"/>
      <c r="AF81" s="307"/>
      <c r="AG81" s="308" t="s">
        <v>859</v>
      </c>
      <c r="AH81" s="308"/>
      <c r="AI81" s="308"/>
      <c r="AJ81" s="308"/>
      <c r="AMF81" s="0"/>
      <c r="AMG81" s="0"/>
      <c r="AMH81" s="0"/>
      <c r="AMI81" s="0"/>
      <c r="AMJ81" s="0"/>
    </row>
    <row r="82" s="255" customFormat="true" ht="21" hidden="false" customHeight="false" outlineLevel="0" collapsed="false">
      <c r="B82" s="308" t="s">
        <v>377</v>
      </c>
      <c r="C82" s="307"/>
      <c r="D82" s="308"/>
      <c r="E82" s="308"/>
      <c r="G82" s="308" t="s">
        <v>860</v>
      </c>
      <c r="H82" s="308"/>
      <c r="I82" s="308"/>
      <c r="J82" s="307"/>
      <c r="K82" s="307"/>
      <c r="L82" s="307"/>
      <c r="M82" s="307"/>
      <c r="N82" s="308"/>
      <c r="O82" s="308"/>
      <c r="P82" s="308"/>
      <c r="Q82" s="308"/>
      <c r="R82" s="308"/>
      <c r="S82" s="308" t="s">
        <v>226</v>
      </c>
      <c r="T82" s="307"/>
      <c r="W82" s="307" t="s">
        <v>861</v>
      </c>
      <c r="AA82" s="307"/>
      <c r="AB82" s="311" t="s">
        <v>715</v>
      </c>
      <c r="AC82" s="311"/>
      <c r="AG82" s="308" t="s">
        <v>862</v>
      </c>
      <c r="AH82" s="308"/>
      <c r="AI82" s="308"/>
      <c r="AJ82" s="312" t="s">
        <v>863</v>
      </c>
      <c r="AMF82" s="0"/>
      <c r="AMG82" s="0"/>
      <c r="AMH82" s="0"/>
      <c r="AMI82" s="0"/>
      <c r="AMJ82" s="0"/>
    </row>
  </sheetData>
  <mergeCells count="63">
    <mergeCell ref="A1:C3"/>
    <mergeCell ref="D1:AG3"/>
    <mergeCell ref="AH1:AJ1"/>
    <mergeCell ref="AH2:AJ2"/>
    <mergeCell ref="AH3:AJ3"/>
    <mergeCell ref="R4:U4"/>
    <mergeCell ref="AD4:AF4"/>
    <mergeCell ref="AG4:AH4"/>
    <mergeCell ref="AI4:AJ4"/>
    <mergeCell ref="R5:U5"/>
    <mergeCell ref="R6:U6"/>
    <mergeCell ref="D7:R7"/>
    <mergeCell ref="S7:AF7"/>
    <mergeCell ref="A32:C32"/>
    <mergeCell ref="D32:R32"/>
    <mergeCell ref="S32:AF32"/>
    <mergeCell ref="A33:B54"/>
    <mergeCell ref="A55:C55"/>
    <mergeCell ref="AG55:AH55"/>
    <mergeCell ref="A56:C56"/>
    <mergeCell ref="AG56:AH57"/>
    <mergeCell ref="A57:C57"/>
    <mergeCell ref="D57:R57"/>
    <mergeCell ref="B59:H59"/>
    <mergeCell ref="L59:R59"/>
    <mergeCell ref="S59:AC59"/>
    <mergeCell ref="B60:J60"/>
    <mergeCell ref="L60:R63"/>
    <mergeCell ref="S60:AC60"/>
    <mergeCell ref="B61:J61"/>
    <mergeCell ref="S61:AC61"/>
    <mergeCell ref="B62:J62"/>
    <mergeCell ref="S62:AC62"/>
    <mergeCell ref="B63:J63"/>
    <mergeCell ref="S63:AC63"/>
    <mergeCell ref="B64:J64"/>
    <mergeCell ref="L64:R67"/>
    <mergeCell ref="S64:AC64"/>
    <mergeCell ref="B65:J65"/>
    <mergeCell ref="S65:AC65"/>
    <mergeCell ref="B66:J66"/>
    <mergeCell ref="S66:AC66"/>
    <mergeCell ref="B67:J67"/>
    <mergeCell ref="S67:AC67"/>
    <mergeCell ref="B68:J68"/>
    <mergeCell ref="L68:R71"/>
    <mergeCell ref="S68:AC68"/>
    <mergeCell ref="B69:J69"/>
    <mergeCell ref="S69:AC69"/>
    <mergeCell ref="B70:J70"/>
    <mergeCell ref="S70:AC70"/>
    <mergeCell ref="B71:J71"/>
    <mergeCell ref="S71:AC71"/>
    <mergeCell ref="B72:J72"/>
    <mergeCell ref="L72:R72"/>
    <mergeCell ref="S72:AC72"/>
    <mergeCell ref="B73:J73"/>
    <mergeCell ref="L73:R75"/>
    <mergeCell ref="S73:AC73"/>
    <mergeCell ref="B74:J74"/>
    <mergeCell ref="S74:AC74"/>
    <mergeCell ref="B75:J75"/>
    <mergeCell ref="S75:AC75"/>
  </mergeCells>
  <printOptions headings="false" gridLines="false" gridLinesSet="true" horizontalCentered="false" verticalCentered="false"/>
  <pageMargins left="0.240277777777778" right="0.229861111111111" top="0.320138888888889" bottom="0.35" header="0.511805555555555" footer="0.511805555555555"/>
  <pageSetup paperSize="1" scale="21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sheetPr filterMode="false">
    <tabColor rgb="FFFF0000"/>
    <pageSetUpPr fitToPage="false"/>
  </sheetPr>
  <dimension ref="A1:AS82"/>
  <sheetViews>
    <sheetView showFormulas="false" showGridLines="false" showRowColHeaders="true" showZeros="true" rightToLeft="false" tabSelected="false" showOutlineSymbols="true" defaultGridColor="true" view="pageBreakPreview" topLeftCell="A1" colorId="64" zoomScale="32" zoomScaleNormal="32" zoomScalePageLayoutView="32" workbookViewId="0">
      <selection pane="topLeft" activeCell="B10" activeCellId="0" sqref="B10"/>
    </sheetView>
  </sheetViews>
  <sheetFormatPr defaultColWidth="11.31640625" defaultRowHeight="15" zeroHeight="false" outlineLevelRow="0" outlineLevelCol="0"/>
  <cols>
    <col collapsed="false" customWidth="true" hidden="false" outlineLevel="0" max="1" min="1" style="187" width="19.31"/>
    <col collapsed="false" customWidth="true" hidden="false" outlineLevel="0" max="3" min="2" style="187" width="20.42"/>
    <col collapsed="false" customWidth="true" hidden="false" outlineLevel="0" max="4" min="4" style="187" width="18"/>
    <col collapsed="false" customWidth="true" hidden="false" outlineLevel="0" max="7" min="5" style="187" width="13.14"/>
    <col collapsed="false" customWidth="true" hidden="false" outlineLevel="0" max="9" min="8" style="187" width="11.71"/>
    <col collapsed="false" customWidth="true" hidden="false" outlineLevel="0" max="10" min="10" style="187" width="15.57"/>
    <col collapsed="false" customWidth="true" hidden="false" outlineLevel="0" max="12" min="11" style="187" width="14.57"/>
    <col collapsed="false" customWidth="true" hidden="false" outlineLevel="0" max="13" min="13" style="187" width="15.29"/>
    <col collapsed="false" customWidth="true" hidden="false" outlineLevel="0" max="17" min="14" style="187" width="11.71"/>
    <col collapsed="false" customWidth="true" hidden="false" outlineLevel="0" max="18" min="18" style="187" width="25.57"/>
    <col collapsed="false" customWidth="true" hidden="false" outlineLevel="0" max="19" min="19" style="187" width="28.57"/>
    <col collapsed="false" customWidth="true" hidden="false" outlineLevel="0" max="20" min="20" style="187" width="21.71"/>
    <col collapsed="false" customWidth="true" hidden="false" outlineLevel="0" max="21" min="21" style="187" width="18.58"/>
    <col collapsed="false" customWidth="true" hidden="false" outlineLevel="0" max="22" min="22" style="187" width="19.57"/>
    <col collapsed="false" customWidth="true" hidden="false" outlineLevel="0" max="27" min="23" style="187" width="18.58"/>
    <col collapsed="false" customWidth="true" hidden="false" outlineLevel="0" max="28" min="28" style="187" width="16.14"/>
    <col collapsed="false" customWidth="true" hidden="false" outlineLevel="0" max="29" min="29" style="187" width="18.58"/>
    <col collapsed="false" customWidth="true" hidden="false" outlineLevel="0" max="31" min="30" style="187" width="16.14"/>
    <col collapsed="false" customWidth="true" hidden="false" outlineLevel="0" max="33" min="32" style="187" width="18.58"/>
    <col collapsed="false" customWidth="true" hidden="false" outlineLevel="0" max="34" min="34" style="187" width="52"/>
    <col collapsed="false" customWidth="true" hidden="false" outlineLevel="0" max="35" min="35" style="187" width="42.86"/>
    <col collapsed="false" customWidth="true" hidden="false" outlineLevel="0" max="36" min="36" style="187" width="20.3"/>
    <col collapsed="false" customWidth="true" hidden="false" outlineLevel="0" max="37" min="37" style="187" width="49.87"/>
    <col collapsed="false" customWidth="true" hidden="false" outlineLevel="0" max="38" min="38" style="187" width="15.71"/>
    <col collapsed="false" customWidth="true" hidden="true" outlineLevel="0" max="39" min="39" style="187" width="38.43"/>
    <col collapsed="false" customWidth="true" hidden="true" outlineLevel="0" max="40" min="40" style="187" width="9"/>
    <col collapsed="false" customWidth="false" hidden="true" outlineLevel="0" max="45" min="41" style="187" width="11.3"/>
    <col collapsed="false" customWidth="false" hidden="false" outlineLevel="0" max="1025" min="46" style="187" width="11.3"/>
  </cols>
  <sheetData>
    <row r="1" s="190" customFormat="true" ht="51.75" hidden="false" customHeight="true" outlineLevel="0" collapsed="false">
      <c r="A1" s="71"/>
      <c r="B1" s="71"/>
      <c r="C1" s="71"/>
      <c r="D1" s="188" t="s">
        <v>1078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361" t="s">
        <v>796</v>
      </c>
      <c r="AI1" s="361"/>
      <c r="AJ1" s="361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361" t="s">
        <v>2</v>
      </c>
      <c r="AI2" s="361"/>
      <c r="AJ2" s="361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361" t="s">
        <v>5</v>
      </c>
      <c r="AI3" s="361"/>
      <c r="AJ3" s="361"/>
    </row>
    <row r="4" customFormat="false" ht="49.5" hidden="false" customHeight="true" outlineLevel="0" collapsed="false">
      <c r="C4" s="744" t="s">
        <v>797</v>
      </c>
      <c r="D4" s="1317" t="s">
        <v>1079</v>
      </c>
      <c r="E4" s="1317"/>
      <c r="F4" s="1205"/>
      <c r="G4" s="1205"/>
      <c r="S4" s="564" t="s">
        <v>798</v>
      </c>
      <c r="T4" s="564"/>
      <c r="U4" s="564"/>
      <c r="V4" s="564"/>
      <c r="W4" s="204"/>
      <c r="X4" s="1063" t="n">
        <v>482</v>
      </c>
      <c r="Y4" s="1063"/>
      <c r="Z4" s="1063"/>
      <c r="AA4" s="1063"/>
      <c r="AE4" s="1318" t="s">
        <v>713</v>
      </c>
      <c r="AF4" s="1318"/>
      <c r="AG4" s="1318"/>
      <c r="AH4" s="1368" t="s">
        <v>1080</v>
      </c>
      <c r="AI4" s="1368"/>
      <c r="AJ4" s="1368"/>
      <c r="AK4" s="200"/>
      <c r="AL4" s="200"/>
    </row>
    <row r="5" customFormat="false" ht="30" hidden="false" customHeight="true" outlineLevel="0" collapsed="false">
      <c r="C5" s="1281" t="s">
        <v>799</v>
      </c>
      <c r="D5" s="82" t="s">
        <v>1072</v>
      </c>
      <c r="E5" s="397"/>
      <c r="F5" s="193"/>
      <c r="G5" s="193"/>
      <c r="H5" s="193"/>
      <c r="S5" s="564" t="s">
        <v>800</v>
      </c>
      <c r="T5" s="564"/>
      <c r="U5" s="564"/>
      <c r="V5" s="564"/>
      <c r="W5" s="204"/>
      <c r="X5" s="1066"/>
      <c r="Y5" s="1066"/>
      <c r="Z5" s="1066"/>
      <c r="AA5" s="1066"/>
      <c r="AD5" s="193"/>
      <c r="AE5" s="193"/>
      <c r="AF5" s="193"/>
      <c r="AG5" s="193"/>
      <c r="AH5" s="193"/>
      <c r="AI5" s="193"/>
      <c r="AJ5" s="193"/>
    </row>
    <row r="6" s="204" customFormat="true" ht="30" hidden="false" customHeight="true" outlineLevel="0" collapsed="false">
      <c r="F6" s="195"/>
      <c r="G6" s="195"/>
      <c r="S6" s="564" t="s">
        <v>1049</v>
      </c>
      <c r="T6" s="564"/>
      <c r="U6" s="564"/>
      <c r="V6" s="564"/>
      <c r="X6" s="1066" t="n">
        <f aca="false">B31</f>
        <v>383</v>
      </c>
      <c r="Y6" s="1066"/>
      <c r="Z6" s="1066"/>
      <c r="AA6" s="1066"/>
      <c r="AK6" s="187"/>
      <c r="AL6" s="187"/>
    </row>
    <row r="7" s="230" customFormat="true" ht="45" hidden="false" customHeight="true" outlineLevel="0" collapsed="false">
      <c r="C7" s="1320"/>
      <c r="D7" s="1321" t="s">
        <v>802</v>
      </c>
      <c r="E7" s="1321"/>
      <c r="F7" s="1321"/>
      <c r="G7" s="1321"/>
      <c r="H7" s="1321"/>
      <c r="I7" s="1321"/>
      <c r="J7" s="1321"/>
      <c r="K7" s="1321"/>
      <c r="L7" s="1321"/>
      <c r="M7" s="1321"/>
      <c r="N7" s="1321"/>
      <c r="O7" s="1321"/>
      <c r="P7" s="1321"/>
      <c r="Q7" s="1321"/>
      <c r="R7" s="1321"/>
      <c r="S7" s="1322" t="s">
        <v>803</v>
      </c>
      <c r="T7" s="1322"/>
      <c r="U7" s="1322"/>
      <c r="V7" s="1322"/>
      <c r="W7" s="1322"/>
      <c r="X7" s="1322"/>
      <c r="Y7" s="1322"/>
      <c r="Z7" s="1322"/>
      <c r="AA7" s="1322"/>
      <c r="AB7" s="1322"/>
      <c r="AC7" s="1322"/>
      <c r="AD7" s="1322"/>
      <c r="AE7" s="1322"/>
      <c r="AF7" s="1322"/>
      <c r="AG7" s="1323"/>
      <c r="AH7" s="1323"/>
      <c r="AI7" s="1332"/>
      <c r="AJ7" s="1332"/>
    </row>
    <row r="8" s="365" customFormat="true" ht="204.75" hidden="false" customHeight="true" outlineLevel="0" collapsed="false">
      <c r="A8" s="1324" t="s">
        <v>9</v>
      </c>
      <c r="B8" s="1324" t="s">
        <v>804</v>
      </c>
      <c r="C8" s="1325" t="s">
        <v>805</v>
      </c>
      <c r="D8" s="1326" t="s">
        <v>87</v>
      </c>
      <c r="E8" s="1326" t="s">
        <v>806</v>
      </c>
      <c r="F8" s="1326" t="s">
        <v>807</v>
      </c>
      <c r="G8" s="1326" t="s">
        <v>808</v>
      </c>
      <c r="H8" s="1326" t="s">
        <v>809</v>
      </c>
      <c r="I8" s="1326" t="s">
        <v>810</v>
      </c>
      <c r="J8" s="1326" t="s">
        <v>811</v>
      </c>
      <c r="K8" s="1326" t="s">
        <v>812</v>
      </c>
      <c r="L8" s="1326" t="s">
        <v>813</v>
      </c>
      <c r="M8" s="1326" t="s">
        <v>814</v>
      </c>
      <c r="N8" s="213" t="s">
        <v>815</v>
      </c>
      <c r="O8" s="213" t="s">
        <v>816</v>
      </c>
      <c r="P8" s="213" t="s">
        <v>817</v>
      </c>
      <c r="Q8" s="213" t="s">
        <v>818</v>
      </c>
      <c r="R8" s="1326" t="s">
        <v>819</v>
      </c>
      <c r="S8" s="1327" t="s">
        <v>820</v>
      </c>
      <c r="T8" s="1327" t="s">
        <v>821</v>
      </c>
      <c r="U8" s="1327" t="s">
        <v>822</v>
      </c>
      <c r="V8" s="1327" t="s">
        <v>92</v>
      </c>
      <c r="W8" s="1327" t="s">
        <v>823</v>
      </c>
      <c r="X8" s="1327" t="s">
        <v>824</v>
      </c>
      <c r="Y8" s="1327" t="s">
        <v>825</v>
      </c>
      <c r="Z8" s="1327" t="s">
        <v>826</v>
      </c>
      <c r="AA8" s="1327" t="s">
        <v>827</v>
      </c>
      <c r="AB8" s="1327" t="s">
        <v>828</v>
      </c>
      <c r="AC8" s="1327" t="s">
        <v>829</v>
      </c>
      <c r="AD8" s="1327" t="s">
        <v>830</v>
      </c>
      <c r="AE8" s="1327" t="s">
        <v>831</v>
      </c>
      <c r="AF8" s="1327" t="s">
        <v>832</v>
      </c>
      <c r="AG8" s="210" t="s">
        <v>833</v>
      </c>
      <c r="AH8" s="210" t="s">
        <v>834</v>
      </c>
      <c r="AI8" s="1332"/>
      <c r="AJ8" s="1332"/>
      <c r="AM8" s="1369"/>
      <c r="AN8" s="1369"/>
      <c r="AO8" s="1369"/>
    </row>
    <row r="9" s="1334" customFormat="true" ht="54" hidden="false" customHeight="true" outlineLevel="0" collapsed="false">
      <c r="A9" s="1353" t="n">
        <v>30</v>
      </c>
      <c r="B9" s="1353" t="n">
        <v>141</v>
      </c>
      <c r="C9" s="1353" t="n">
        <v>141</v>
      </c>
      <c r="D9" s="1353" t="n">
        <v>0</v>
      </c>
      <c r="E9" s="1353" t="n">
        <v>0</v>
      </c>
      <c r="F9" s="1353" t="n">
        <v>0</v>
      </c>
      <c r="G9" s="1353" t="n">
        <v>0</v>
      </c>
      <c r="H9" s="1353" t="n">
        <v>0</v>
      </c>
      <c r="I9" s="1353" t="n">
        <v>0</v>
      </c>
      <c r="J9" s="1353" t="n">
        <v>0</v>
      </c>
      <c r="K9" s="1353" t="n">
        <v>0</v>
      </c>
      <c r="L9" s="1353" t="n">
        <v>0</v>
      </c>
      <c r="M9" s="1353" t="n">
        <v>0</v>
      </c>
      <c r="N9" s="1353" t="n">
        <v>0</v>
      </c>
      <c r="O9" s="1353" t="n">
        <v>0</v>
      </c>
      <c r="P9" s="1353" t="n">
        <v>0</v>
      </c>
      <c r="Q9" s="1353" t="n">
        <v>0</v>
      </c>
      <c r="R9" s="1329" t="n">
        <f aca="false">($X$4*(SUM(D9:Q9)))</f>
        <v>0</v>
      </c>
      <c r="S9" s="1353" t="n">
        <f aca="false">IFERROR(SUMIF('Exhibiciones '!$E$5:$E$550,A9,'Exhibiciones '!$AF$5:$AF$550),"")</f>
        <v>0</v>
      </c>
      <c r="T9" s="1353" t="n">
        <f aca="false">IFERROR(SUMIF('Exhibiciones '!$E$5:$E$550,A9,'Exhibiciones '!$AG$5:$AG$550),"-")</f>
        <v>0</v>
      </c>
      <c r="U9" s="1353" t="n">
        <v>0</v>
      </c>
      <c r="V9" s="1353" t="n">
        <v>0</v>
      </c>
      <c r="W9" s="1353" t="n">
        <v>0</v>
      </c>
      <c r="X9" s="1353" t="n">
        <v>0</v>
      </c>
      <c r="Y9" s="1353" t="n">
        <v>0</v>
      </c>
      <c r="Z9" s="1353" t="n">
        <v>0</v>
      </c>
      <c r="AA9" s="1353" t="n">
        <v>0</v>
      </c>
      <c r="AB9" s="1353" t="n">
        <v>0</v>
      </c>
      <c r="AC9" s="1353" t="n">
        <v>0</v>
      </c>
      <c r="AD9" s="1353" t="n">
        <v>0</v>
      </c>
      <c r="AE9" s="1353" t="n">
        <v>0</v>
      </c>
      <c r="AF9" s="1353" t="n">
        <v>0</v>
      </c>
      <c r="AG9" s="216" t="n">
        <v>145771</v>
      </c>
      <c r="AH9" s="216" t="str">
        <f aca="false">IFERROR(VLOOKUP(AG9,'Plantilla y Concentrado'!$B$4:$C$677,2,0),"")</f>
        <v>Pastrana Becerril Maria Teresa</v>
      </c>
      <c r="AM9" s="1370" t="str">
        <f aca="false">IF(AN9="Aguascalientes","A",IF(AN9="Arco norte","AN",IF(AN9="Guadalajara","G",IF(AN9="Ecatepec","E",IF(AN9="Iztapalapa","I",IF(AN9="Miravalle","M",IF(AN9="Olivar del Conde","O",IF(AN9="Puebla","P",IF(AN9="Tijuana","TI",IF(AN9="Toluca","T",IF(AN9="Vallejo","V",IF(AN9="Ixtapaluca","Ix",IF(AN9="Veracruz","VE",IF(AN9="Naucalpan","N",IF(AN9="León","L",IF(AN9="Centro Historico","CH",IF(AN9="Queretaro","Q")))))))))))))))))</f>
        <v>AN</v>
      </c>
      <c r="AN9" s="1371" t="s">
        <v>1081</v>
      </c>
      <c r="AO9" s="1334" t="str">
        <f aca="false">IF(AM9="","",IF(AM9&gt;=0,CONCATENATE($A9,AM9)))</f>
        <v>30AN</v>
      </c>
      <c r="AP9" s="1372" t="s">
        <v>1082</v>
      </c>
      <c r="AQ9" s="1372"/>
      <c r="AR9" s="1372"/>
      <c r="AS9" s="1372"/>
    </row>
    <row r="10" s="1334" customFormat="true" ht="54" hidden="false" customHeight="true" outlineLevel="0" collapsed="false">
      <c r="A10" s="1373" t="n">
        <v>31</v>
      </c>
      <c r="B10" s="1373" t="n">
        <v>150</v>
      </c>
      <c r="C10" s="1373" t="n">
        <v>150</v>
      </c>
      <c r="D10" s="1373" t="n">
        <v>0</v>
      </c>
      <c r="E10" s="1373" t="n">
        <v>0</v>
      </c>
      <c r="F10" s="1373" t="n">
        <v>0</v>
      </c>
      <c r="G10" s="1373" t="n">
        <v>0</v>
      </c>
      <c r="H10" s="1373" t="n">
        <v>0</v>
      </c>
      <c r="I10" s="1373" t="n">
        <v>0</v>
      </c>
      <c r="J10" s="1373" t="n">
        <v>0</v>
      </c>
      <c r="K10" s="1373" t="n">
        <v>0</v>
      </c>
      <c r="L10" s="1373" t="n">
        <v>1</v>
      </c>
      <c r="M10" s="1373" t="n">
        <v>0</v>
      </c>
      <c r="N10" s="1373" t="n">
        <v>0</v>
      </c>
      <c r="O10" s="1373" t="n">
        <v>0</v>
      </c>
      <c r="P10" s="1373" t="n">
        <v>0</v>
      </c>
      <c r="Q10" s="1373" t="n">
        <v>0</v>
      </c>
      <c r="R10" s="1331" t="n">
        <f aca="false">($X$4*(SUM(D10:Q10)))</f>
        <v>482</v>
      </c>
      <c r="S10" s="1373" t="n">
        <f aca="false">IFERROR(SUMIF('Exhibiciones '!$E$5:$E$550,A10,'Exhibiciones '!$AF$5:$AF$550),"")</f>
        <v>0</v>
      </c>
      <c r="T10" s="1373" t="n">
        <f aca="false">IFERROR(SUMIF('Exhibiciones '!$E$5:$E$550,A10,'Exhibiciones '!$AG$5:$AG$550),"-")</f>
        <v>0</v>
      </c>
      <c r="U10" s="1373" t="n">
        <v>0</v>
      </c>
      <c r="V10" s="1373" t="n">
        <v>0</v>
      </c>
      <c r="W10" s="1373" t="n">
        <v>0</v>
      </c>
      <c r="X10" s="1373" t="n">
        <v>0</v>
      </c>
      <c r="Y10" s="1373" t="n">
        <v>0</v>
      </c>
      <c r="Z10" s="1373" t="n">
        <v>0</v>
      </c>
      <c r="AA10" s="1373" t="n">
        <v>0</v>
      </c>
      <c r="AB10" s="1373" t="n">
        <v>0</v>
      </c>
      <c r="AC10" s="1373" t="n">
        <v>0</v>
      </c>
      <c r="AD10" s="1373" t="n">
        <v>0</v>
      </c>
      <c r="AE10" s="1373" t="n">
        <v>0</v>
      </c>
      <c r="AF10" s="1373" t="n">
        <v>0</v>
      </c>
      <c r="AG10" s="220" t="n">
        <v>145771</v>
      </c>
      <c r="AH10" s="220" t="str">
        <f aca="false">IFERROR(VLOOKUP(AG10,'Plantilla y Concentrado'!$B$4:$C$677,2,0),"")</f>
        <v>Pastrana Becerril Maria Teresa</v>
      </c>
      <c r="AM10" s="1370" t="str">
        <f aca="false">IF(AN10="Aguascalientes","A",IF(AN10="Arco norte","AN",IF(AN10="Guadalajara","G",IF(AN10="Ecatepec","E",IF(AN10="Iztapalapa","I",IF(AN10="Miravalle","M",IF(AN10="Olivar del Conde","O",IF(AN10="Puebla","P",IF(AN10="Tijuana","TI",IF(AN10="Toluca","T",IF(AN10="Vallejo","V",IF(AN10="Ixtapaluca","Ix",IF(AN10="Veracruz","VE",IF(AN10="Naucalpan","N",IF(AN10="León","L",IF(AN10="Centro Historico","CH",IF(AN10="Queretaro","Q")))))))))))))))))</f>
        <v>A</v>
      </c>
      <c r="AN10" s="1371" t="s">
        <v>1083</v>
      </c>
      <c r="AO10" s="1334" t="str">
        <f aca="false">IF(AM10="","",IF(AM10&gt;=0,CONCATENATE($A10,AM10)))</f>
        <v>31A</v>
      </c>
      <c r="AP10" s="1372"/>
      <c r="AQ10" s="1372"/>
      <c r="AR10" s="1372"/>
      <c r="AS10" s="1372"/>
    </row>
    <row r="11" s="1332" customFormat="true" ht="54" hidden="false" customHeight="true" outlineLevel="0" collapsed="false">
      <c r="A11" s="216" t="s">
        <v>1084</v>
      </c>
      <c r="B11" s="216" t="n">
        <v>92</v>
      </c>
      <c r="C11" s="216" t="n">
        <v>92</v>
      </c>
      <c r="D11" s="216" t="n">
        <v>0</v>
      </c>
      <c r="E11" s="216" t="n">
        <v>0</v>
      </c>
      <c r="F11" s="216" t="n">
        <v>0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0</v>
      </c>
      <c r="L11" s="216" t="n">
        <v>1</v>
      </c>
      <c r="M11" s="216" t="n">
        <v>0</v>
      </c>
      <c r="N11" s="216" t="n">
        <v>0</v>
      </c>
      <c r="O11" s="216" t="n">
        <v>0</v>
      </c>
      <c r="P11" s="216" t="n">
        <v>0</v>
      </c>
      <c r="Q11" s="216" t="n">
        <v>0</v>
      </c>
      <c r="R11" s="1329" t="n">
        <f aca="false">($X$4*(SUM(D11:Q11)))</f>
        <v>482</v>
      </c>
      <c r="S11" s="216" t="n">
        <f aca="false">IFERROR(SUMIF('Exhibiciones '!$E$5:$E$550,A11,'Exhibiciones '!$AF$5:$AF$550),"")</f>
        <v>0</v>
      </c>
      <c r="T11" s="216" t="n">
        <f aca="false">IFERROR(SUMIF('Exhibiciones '!$E$5:$E$550,A11,'Exhibiciones '!$AG$5:$AG$550),"-")</f>
        <v>0</v>
      </c>
      <c r="U11" s="216" t="n">
        <v>0</v>
      </c>
      <c r="V11" s="216" t="n">
        <v>0</v>
      </c>
      <c r="W11" s="216" t="n">
        <v>0</v>
      </c>
      <c r="X11" s="216" t="n">
        <v>0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0</v>
      </c>
      <c r="AF11" s="216" t="n">
        <v>0</v>
      </c>
      <c r="AG11" s="216" t="n">
        <v>145771</v>
      </c>
      <c r="AH11" s="216" t="str">
        <f aca="false">IFERROR(VLOOKUP(AG11,'Plantilla y Concentrado'!$B$4:$C$677,2,0),"")</f>
        <v>Pastrana Becerril Maria Teresa</v>
      </c>
      <c r="AM11" s="1374" t="str">
        <f aca="false">IF(AN11="Aguascalientes","A",IF(AN11="Arco norte","AN",IF(AN11="Guadalajara","G",IF(AN11="Ecatepec","E",IF(AN11="Iztapalapa","I",IF(AN11="Miravalle","M",IF(AN11="Olivar del Conde","O",IF(AN11="Puebla","P",IF(AN11="Tijuana","TI",IF(AN11="Toluca","T",IF(AN11="Vallejo","V",IF(AN11="Ixtapaluca","Ix",IF(AN11="Veracruz","VE",IF(AN11="Naucalpan","N",IF(AN11="León","L",IF(AN11="Centro Historico","CH",IF(AN11="Queretaro","Q")))))))))))))))))</f>
        <v>A</v>
      </c>
      <c r="AN11" s="1375" t="s">
        <v>1083</v>
      </c>
      <c r="AO11" s="1332" t="str">
        <f aca="false">IF(AM11="","",IF(AM11&gt;=0,CONCATENATE($A11,AM11)))</f>
        <v>32AA</v>
      </c>
      <c r="AP11" s="1372"/>
      <c r="AQ11" s="1372"/>
      <c r="AR11" s="1372"/>
      <c r="AS11" s="1372"/>
    </row>
    <row r="12" s="1334" customFormat="true" ht="27.75" hidden="true" customHeight="true" outlineLevel="0" collapsed="false">
      <c r="A12" s="220"/>
      <c r="B12" s="220"/>
      <c r="C12" s="220"/>
      <c r="D12" s="220" t="n">
        <v>0</v>
      </c>
      <c r="E12" s="220" t="n">
        <v>0</v>
      </c>
      <c r="F12" s="220" t="n">
        <v>0</v>
      </c>
      <c r="G12" s="220" t="n">
        <v>0</v>
      </c>
      <c r="H12" s="220" t="n">
        <v>0</v>
      </c>
      <c r="I12" s="220" t="n">
        <v>0</v>
      </c>
      <c r="J12" s="220" t="n">
        <v>0</v>
      </c>
      <c r="K12" s="220" t="n">
        <v>0</v>
      </c>
      <c r="L12" s="220" t="n">
        <v>0</v>
      </c>
      <c r="M12" s="220" t="n">
        <v>0</v>
      </c>
      <c r="N12" s="220" t="n">
        <v>0</v>
      </c>
      <c r="O12" s="220" t="n">
        <v>0</v>
      </c>
      <c r="P12" s="220" t="n">
        <v>0</v>
      </c>
      <c r="Q12" s="220" t="n">
        <v>0</v>
      </c>
      <c r="R12" s="1333" t="n">
        <f aca="false">($X$4*(SUM(D12:Q12)))</f>
        <v>0</v>
      </c>
      <c r="S12" s="220" t="n">
        <f aca="false">IFERROR(SUMIF('Exhibiciones '!$E$5:$E$550,A12,'Exhibiciones '!$AF$5:$AF$550),"")</f>
        <v>0</v>
      </c>
      <c r="T12" s="220" t="n">
        <f aca="false">IFERROR(SUMIF('Exhibiciones '!$E$5:$E$550,A12,'Exhibiciones '!$AG$5:$AG$550),"-")</f>
        <v>0</v>
      </c>
      <c r="U12" s="220" t="n">
        <v>0</v>
      </c>
      <c r="V12" s="220" t="n">
        <v>0</v>
      </c>
      <c r="W12" s="220" t="n">
        <v>0</v>
      </c>
      <c r="X12" s="220" t="n">
        <v>0</v>
      </c>
      <c r="Y12" s="220" t="n">
        <v>0</v>
      </c>
      <c r="Z12" s="220" t="n">
        <v>0</v>
      </c>
      <c r="AA12" s="220" t="n">
        <v>0</v>
      </c>
      <c r="AB12" s="220" t="n">
        <v>0</v>
      </c>
      <c r="AC12" s="220" t="n">
        <v>0</v>
      </c>
      <c r="AD12" s="220" t="n">
        <v>0</v>
      </c>
      <c r="AE12" s="220" t="n">
        <v>0</v>
      </c>
      <c r="AF12" s="220" t="n">
        <v>0</v>
      </c>
      <c r="AG12" s="220"/>
      <c r="AH12" s="220" t="str">
        <f aca="false">IFERROR(VLOOKUP(AG12,'Plantilla y Concentrado'!$B$4:$C$677,2,0),"")</f>
        <v/>
      </c>
      <c r="AI12" s="1332"/>
      <c r="AJ12" s="1332"/>
      <c r="AM12" s="1370" t="str">
        <f aca="false">IF(AN12="Aguascalientes","A",IF(AN12="Arco norte","AN",IF(AN12="Guadalajara","G",IF(AN12="Ecatepec","E",IF(AN12="Iztapalapa","I",IF(AN12="Miravalle","M",IF(AN12="Olivar del Conde","O",IF(AN12="Puebla","P",IF(AN12="Tijuana","TI",IF(AN12="Toluca","T",IF(AN12="Vallejo","V",IF(AN12="Ixtapaluca","Ix",IF(AN12="Veracruz","VE",IF(AN12="Naucalpan","N",IF(AN12="León","L",IF(AN12="Centro Historico","CH",IF(AN12="Queretaro","Q")))))))))))))))))</f>
        <v>A</v>
      </c>
      <c r="AN12" s="1375" t="s">
        <v>1083</v>
      </c>
      <c r="AO12" s="1334" t="str">
        <f aca="false">IF(AM12="","",IF(AM12&gt;=0,CONCATENATE($A12,AM12)))</f>
        <v>A</v>
      </c>
      <c r="AP12" s="1372"/>
      <c r="AQ12" s="1372"/>
      <c r="AR12" s="1372"/>
      <c r="AS12" s="1372"/>
    </row>
    <row r="13" s="1334" customFormat="true" ht="27.75" hidden="true" customHeight="true" outlineLevel="0" collapsed="false">
      <c r="A13" s="216"/>
      <c r="B13" s="216"/>
      <c r="C13" s="216"/>
      <c r="D13" s="216" t="n">
        <v>0</v>
      </c>
      <c r="E13" s="216" t="n">
        <v>0</v>
      </c>
      <c r="F13" s="216" t="n">
        <v>0</v>
      </c>
      <c r="G13" s="216" t="n">
        <v>0</v>
      </c>
      <c r="H13" s="216" t="n">
        <v>0</v>
      </c>
      <c r="I13" s="216" t="n">
        <v>0</v>
      </c>
      <c r="J13" s="216" t="n">
        <v>0</v>
      </c>
      <c r="K13" s="216" t="n">
        <v>0</v>
      </c>
      <c r="L13" s="216" t="n">
        <v>0</v>
      </c>
      <c r="M13" s="216" t="n">
        <v>0</v>
      </c>
      <c r="N13" s="216" t="n">
        <v>0</v>
      </c>
      <c r="O13" s="216" t="n">
        <v>0</v>
      </c>
      <c r="P13" s="216" t="n">
        <v>0</v>
      </c>
      <c r="Q13" s="216" t="n">
        <v>0</v>
      </c>
      <c r="R13" s="1335" t="n">
        <f aca="false">($X$4*(SUM(D13:Q13)))</f>
        <v>0</v>
      </c>
      <c r="S13" s="216" t="n">
        <f aca="false">IFERROR(SUMIF('Exhibiciones '!$E$5:$E$550,A13,'Exhibiciones '!$AF$5:$AF$550),"")</f>
        <v>0</v>
      </c>
      <c r="T13" s="216" t="n">
        <f aca="false">IFERROR(SUMIF('Exhibiciones '!$E$5:$E$550,A13,'Exhibiciones '!$AG$5:$AG$550),"-")</f>
        <v>0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</v>
      </c>
      <c r="AD13" s="216" t="n">
        <v>0</v>
      </c>
      <c r="AE13" s="216" t="n">
        <v>0</v>
      </c>
      <c r="AF13" s="216" t="n">
        <v>0</v>
      </c>
      <c r="AG13" s="216"/>
      <c r="AH13" s="216" t="str">
        <f aca="false">IFERROR(VLOOKUP(AG13,'Plantilla y Concentrado'!$B$4:$C$677,2,0),"")</f>
        <v/>
      </c>
      <c r="AI13" s="1332"/>
      <c r="AJ13" s="1332"/>
      <c r="AM13" s="1370" t="str">
        <f aca="false">IF(AN13="Aguascalientes","A",IF(AN13="Arco norte","AN",IF(AN13="Guadalajara","G",IF(AN13="Ecatepec","E",IF(AN13="Iztapalapa","I",IF(AN13="Miravalle","M",IF(AN13="Olivar del Conde","O",IF(AN13="Puebla","P",IF(AN13="Tijuana","TI",IF(AN13="Toluca","T",IF(AN13="Vallejo","V",IF(AN13="Ixtapaluca","Ix",IF(AN13="Veracruz","VE",IF(AN13="Naucalpan","N",IF(AN13="León","L",IF(AN13="Centro Historico","CH",IF(AN13="Queretaro","Q")))))))))))))))))</f>
        <v>A</v>
      </c>
      <c r="AN13" s="1375" t="s">
        <v>1083</v>
      </c>
      <c r="AO13" s="1334" t="str">
        <f aca="false">IF(AM13="","",IF(AM13&gt;=0,CONCATENATE($A13,AM13)))</f>
        <v>A</v>
      </c>
      <c r="AP13" s="1372"/>
      <c r="AQ13" s="1372"/>
      <c r="AR13" s="1372"/>
      <c r="AS13" s="1372"/>
    </row>
    <row r="14" s="1334" customFormat="true" ht="27.75" hidden="true" customHeight="true" outlineLevel="0" collapsed="false">
      <c r="A14" s="220"/>
      <c r="B14" s="220"/>
      <c r="C14" s="220"/>
      <c r="D14" s="220" t="n">
        <v>0</v>
      </c>
      <c r="E14" s="220" t="n">
        <v>0</v>
      </c>
      <c r="F14" s="220" t="n">
        <v>0</v>
      </c>
      <c r="G14" s="220" t="n">
        <v>0</v>
      </c>
      <c r="H14" s="220" t="n">
        <v>0</v>
      </c>
      <c r="I14" s="220" t="n">
        <v>0</v>
      </c>
      <c r="J14" s="220" t="n">
        <v>0</v>
      </c>
      <c r="K14" s="220" t="n">
        <v>0</v>
      </c>
      <c r="L14" s="220" t="n">
        <v>0</v>
      </c>
      <c r="M14" s="220" t="n">
        <v>0</v>
      </c>
      <c r="N14" s="220" t="n">
        <v>0</v>
      </c>
      <c r="O14" s="220" t="n">
        <v>0</v>
      </c>
      <c r="P14" s="220" t="n">
        <v>0</v>
      </c>
      <c r="Q14" s="220" t="n">
        <v>0</v>
      </c>
      <c r="R14" s="1333" t="n">
        <f aca="false">($X$4*(SUM(D14:Q14)))</f>
        <v>0</v>
      </c>
      <c r="S14" s="220" t="n">
        <f aca="false">IFERROR(SUMIF('Exhibiciones '!$E$5:$E$550,A14,'Exhibiciones '!$AF$5:$AF$550),"")</f>
        <v>0</v>
      </c>
      <c r="T14" s="220" t="n">
        <f aca="false">IFERROR(SUMIF('Exhibiciones '!$E$5:$E$550,A14,'Exhibiciones '!$AG$5:$AG$550),"-")</f>
        <v>0</v>
      </c>
      <c r="U14" s="220" t="n">
        <v>0</v>
      </c>
      <c r="V14" s="220" t="n">
        <v>0</v>
      </c>
      <c r="W14" s="220" t="n">
        <v>0</v>
      </c>
      <c r="X14" s="220" t="n">
        <v>0</v>
      </c>
      <c r="Y14" s="220" t="n">
        <v>0</v>
      </c>
      <c r="Z14" s="220" t="n">
        <v>0</v>
      </c>
      <c r="AA14" s="220" t="n">
        <v>0</v>
      </c>
      <c r="AB14" s="220" t="n">
        <v>0</v>
      </c>
      <c r="AC14" s="220" t="n">
        <v>0</v>
      </c>
      <c r="AD14" s="220" t="n">
        <v>0</v>
      </c>
      <c r="AE14" s="220" t="n">
        <v>0</v>
      </c>
      <c r="AF14" s="220" t="n">
        <v>0</v>
      </c>
      <c r="AG14" s="220"/>
      <c r="AH14" s="220" t="str">
        <f aca="false">IFERROR(VLOOKUP(AG14,'Plantilla y Concentrado'!$B$4:$C$677,2,0),"")</f>
        <v/>
      </c>
      <c r="AI14" s="1332"/>
      <c r="AJ14" s="1332"/>
      <c r="AM14" s="1370" t="str">
        <f aca="false">IF(AN14="Aguascalientes","A",IF(AN14="Arco norte","AN",IF(AN14="Guadalajara","G",IF(AN14="Ecatepec","E",IF(AN14="Iztapalapa","I",IF(AN14="Miravalle","M",IF(AN14="Olivar del Conde","O",IF(AN14="Puebla","P",IF(AN14="Tijuana","TI",IF(AN14="Toluca","T",IF(AN14="Vallejo","V",IF(AN14="Ixtapaluca","Ix",IF(AN14="Veracruz","VE",IF(AN14="Naucalpan","N",IF(AN14="León","L",IF(AN14="Centro Historico","CH",IF(AN14="Queretaro","Q")))))))))))))))))</f>
        <v>A</v>
      </c>
      <c r="AN14" s="1375" t="s">
        <v>1083</v>
      </c>
      <c r="AO14" s="1334" t="str">
        <f aca="false">IF(AM14="","",IF(AM14&gt;=0,CONCATENATE($A14,AM14)))</f>
        <v>A</v>
      </c>
      <c r="AP14" s="1372"/>
      <c r="AQ14" s="1372"/>
      <c r="AR14" s="1372"/>
      <c r="AS14" s="1372"/>
    </row>
    <row r="15" s="1334" customFormat="true" ht="27.75" hidden="true" customHeight="true" outlineLevel="0" collapsed="false">
      <c r="A15" s="216"/>
      <c r="B15" s="216"/>
      <c r="C15" s="216"/>
      <c r="D15" s="216" t="n">
        <v>0</v>
      </c>
      <c r="E15" s="216" t="n">
        <v>0</v>
      </c>
      <c r="F15" s="216" t="n">
        <v>0</v>
      </c>
      <c r="G15" s="216" t="n">
        <v>0</v>
      </c>
      <c r="H15" s="216" t="n">
        <v>0</v>
      </c>
      <c r="I15" s="216" t="n">
        <v>0</v>
      </c>
      <c r="J15" s="216" t="n">
        <v>0</v>
      </c>
      <c r="K15" s="216" t="n">
        <v>0</v>
      </c>
      <c r="L15" s="216" t="n">
        <v>0</v>
      </c>
      <c r="M15" s="216" t="n">
        <v>0</v>
      </c>
      <c r="N15" s="216" t="n">
        <v>0</v>
      </c>
      <c r="O15" s="216" t="n">
        <v>0</v>
      </c>
      <c r="P15" s="216" t="n">
        <v>0</v>
      </c>
      <c r="Q15" s="216" t="n">
        <v>0</v>
      </c>
      <c r="R15" s="1335" t="n">
        <f aca="false">($X$4*(SUM(D15:Q15)))</f>
        <v>0</v>
      </c>
      <c r="S15" s="216" t="n">
        <f aca="false">IFERROR(SUMIF('Exhibiciones '!$E$5:$E$550,A15,'Exhibiciones '!$AF$5:$AF$550),"")</f>
        <v>0</v>
      </c>
      <c r="T15" s="216" t="n">
        <f aca="false">IFERROR(SUMIF('Exhibiciones '!$E$5:$E$550,A15,'Exhibiciones '!$AG$5:$AG$550),"-")</f>
        <v>0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6" t="n">
        <v>0</v>
      </c>
      <c r="AD15" s="216" t="n">
        <v>0</v>
      </c>
      <c r="AE15" s="216" t="n">
        <v>0</v>
      </c>
      <c r="AF15" s="216" t="n">
        <v>0</v>
      </c>
      <c r="AG15" s="216"/>
      <c r="AH15" s="216" t="str">
        <f aca="false">IFERROR(VLOOKUP(AG15,'Plantilla y Concentrado'!$B$4:$C$677,2,0),"")</f>
        <v/>
      </c>
      <c r="AI15" s="1332"/>
      <c r="AJ15" s="1332"/>
      <c r="AM15" s="1370" t="str">
        <f aca="false">IF(AN15="Aguascalientes","A",IF(AN15="Arco norte","AN",IF(AN15="Guadalajara","G",IF(AN15="Ecatepec","E",IF(AN15="Iztapalapa","I",IF(AN15="Miravalle","M",IF(AN15="Olivar del Conde","O",IF(AN15="Puebla","P",IF(AN15="Tijuana","TI",IF(AN15="Toluca","T",IF(AN15="Vallejo","V",IF(AN15="Ixtapaluca","Ix",IF(AN15="Veracruz","VE",IF(AN15="Naucalpan","N",IF(AN15="León","L",IF(AN15="Centro Historico","CH",IF(AN15="Queretaro","Q")))))))))))))))))</f>
        <v>A</v>
      </c>
      <c r="AN15" s="1375" t="s">
        <v>1083</v>
      </c>
      <c r="AO15" s="1334" t="str">
        <f aca="false">IF(AM15="","",IF(AM15&gt;=0,CONCATENATE($A15,AM15)))</f>
        <v>A</v>
      </c>
      <c r="AP15" s="1372"/>
      <c r="AQ15" s="1372"/>
      <c r="AR15" s="1372"/>
      <c r="AS15" s="1372"/>
    </row>
    <row r="16" s="1334" customFormat="true" ht="27.75" hidden="true" customHeight="true" outlineLevel="0" collapsed="false">
      <c r="A16" s="220"/>
      <c r="B16" s="220"/>
      <c r="C16" s="220"/>
      <c r="D16" s="220" t="n">
        <v>0</v>
      </c>
      <c r="E16" s="220" t="n">
        <v>0</v>
      </c>
      <c r="F16" s="220" t="n">
        <v>0</v>
      </c>
      <c r="G16" s="220" t="n">
        <v>0</v>
      </c>
      <c r="H16" s="220" t="n">
        <v>0</v>
      </c>
      <c r="I16" s="220" t="n">
        <v>0</v>
      </c>
      <c r="J16" s="220" t="n">
        <v>0</v>
      </c>
      <c r="K16" s="220" t="n">
        <v>0</v>
      </c>
      <c r="L16" s="220" t="n">
        <v>0</v>
      </c>
      <c r="M16" s="220" t="n">
        <v>0</v>
      </c>
      <c r="N16" s="220" t="n">
        <v>0</v>
      </c>
      <c r="O16" s="220" t="n">
        <v>0</v>
      </c>
      <c r="P16" s="220" t="n">
        <v>0</v>
      </c>
      <c r="Q16" s="220" t="n">
        <v>0</v>
      </c>
      <c r="R16" s="1333" t="n">
        <f aca="false">($X$4*(SUM(D16:Q16)))</f>
        <v>0</v>
      </c>
      <c r="S16" s="220" t="n">
        <f aca="false">IFERROR(SUMIF('Exhibiciones '!$E$5:$E$550,A16,'Exhibiciones '!$AF$5:$AF$550),"")</f>
        <v>0</v>
      </c>
      <c r="T16" s="220" t="n">
        <f aca="false">IFERROR(SUMIF('Exhibiciones '!$E$5:$E$550,A16,'Exhibiciones '!$AG$5:$AG$550),"-")</f>
        <v>0</v>
      </c>
      <c r="U16" s="220" t="n">
        <v>0</v>
      </c>
      <c r="V16" s="220" t="n">
        <v>0</v>
      </c>
      <c r="W16" s="220" t="n">
        <v>0</v>
      </c>
      <c r="X16" s="220" t="n">
        <v>0</v>
      </c>
      <c r="Y16" s="220" t="n">
        <v>0</v>
      </c>
      <c r="Z16" s="220" t="n">
        <v>0</v>
      </c>
      <c r="AA16" s="220" t="n">
        <v>0</v>
      </c>
      <c r="AB16" s="220" t="n">
        <v>0</v>
      </c>
      <c r="AC16" s="220" t="n">
        <v>0</v>
      </c>
      <c r="AD16" s="220" t="n">
        <v>0</v>
      </c>
      <c r="AE16" s="220" t="n">
        <v>0</v>
      </c>
      <c r="AF16" s="220" t="n">
        <v>0</v>
      </c>
      <c r="AG16" s="220"/>
      <c r="AH16" s="220" t="str">
        <f aca="false">IFERROR(VLOOKUP(AG16,'Plantilla y Concentrado'!$B$4:$C$677,2,0),"")</f>
        <v/>
      </c>
      <c r="AI16" s="1332"/>
      <c r="AJ16" s="1332"/>
      <c r="AM16" s="1370" t="str">
        <f aca="false">IF(AN16="Aguascalientes","A",IF(AN16="Arco norte","AN",IF(AN16="Guadalajara","G",IF(AN16="Ecatepec","E",IF(AN16="Iztapalapa","I",IF(AN16="Miravalle","M",IF(AN16="Olivar del Conde","O",IF(AN16="Puebla","P",IF(AN16="Tijuana","TI",IF(AN16="Toluca","T",IF(AN16="Vallejo","V",IF(AN16="Ixtapaluca","Ix",IF(AN16="Veracruz","VE",IF(AN16="Naucalpan","N",IF(AN16="León","L",IF(AN16="Centro Historico","CH",IF(AN16="Queretaro","Q")))))))))))))))))</f>
        <v>A</v>
      </c>
      <c r="AN16" s="1375" t="s">
        <v>1083</v>
      </c>
      <c r="AO16" s="1334" t="str">
        <f aca="false">IF(AM16="","",IF(AM16&gt;=0,CONCATENATE($A16,AM16)))</f>
        <v>A</v>
      </c>
      <c r="AP16" s="1372"/>
      <c r="AQ16" s="1372"/>
      <c r="AR16" s="1372"/>
      <c r="AS16" s="1372"/>
    </row>
    <row r="17" s="1334" customFormat="true" ht="27.75" hidden="true" customHeight="true" outlineLevel="0" collapsed="false">
      <c r="A17" s="216"/>
      <c r="B17" s="216"/>
      <c r="C17" s="216"/>
      <c r="D17" s="216" t="n">
        <v>0</v>
      </c>
      <c r="E17" s="216" t="n">
        <v>0</v>
      </c>
      <c r="F17" s="216" t="n">
        <v>0</v>
      </c>
      <c r="G17" s="216" t="n">
        <v>0</v>
      </c>
      <c r="H17" s="216" t="n">
        <v>0</v>
      </c>
      <c r="I17" s="216" t="n">
        <v>0</v>
      </c>
      <c r="J17" s="216" t="n">
        <v>0</v>
      </c>
      <c r="K17" s="216" t="n">
        <v>0</v>
      </c>
      <c r="L17" s="216" t="n">
        <v>0</v>
      </c>
      <c r="M17" s="216" t="n">
        <v>0</v>
      </c>
      <c r="N17" s="216" t="n">
        <v>0</v>
      </c>
      <c r="O17" s="216" t="n">
        <v>0</v>
      </c>
      <c r="P17" s="216" t="n">
        <v>0</v>
      </c>
      <c r="Q17" s="216" t="n">
        <v>0</v>
      </c>
      <c r="R17" s="1335" t="n">
        <f aca="false">($X$4*(SUM(D17:Q17)))</f>
        <v>0</v>
      </c>
      <c r="S17" s="216" t="n">
        <f aca="false">IFERROR(SUMIF('Exhibiciones '!$E$5:$E$550,A17,'Exhibiciones '!$AF$5:$AF$550),"")</f>
        <v>0</v>
      </c>
      <c r="T17" s="216" t="n">
        <f aca="false">IFERROR(SUMIF('Exhibiciones '!$E$5:$E$550,A17,'Exhibiciones '!$AG$5:$AG$550),"-")</f>
        <v>0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0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0</v>
      </c>
      <c r="AG17" s="216"/>
      <c r="AH17" s="216" t="str">
        <f aca="false">IFERROR(VLOOKUP(AG17,'Plantilla y Concentrado'!$B$4:$C$677,2,0),"")</f>
        <v/>
      </c>
      <c r="AI17" s="1332"/>
      <c r="AJ17" s="1332"/>
      <c r="AM17" s="1370" t="str">
        <f aca="false">IF(AN17="Aguascalientes","A",IF(AN17="Arco norte","AN",IF(AN17="Guadalajara","G",IF(AN17="Ecatepec","E",IF(AN17="Iztapalapa","I",IF(AN17="Miravalle","M",IF(AN17="Olivar del Conde","O",IF(AN17="Puebla","P",IF(AN17="Tijuana","TI",IF(AN17="Toluca","T",IF(AN17="Vallejo","V",IF(AN17="Ixtapaluca","Ix",IF(AN17="Veracruz","VE",IF(AN17="Naucalpan","N",IF(AN17="León","L",IF(AN17="Centro Historico","CH",IF(AN17="Queretaro","Q")))))))))))))))))</f>
        <v>A</v>
      </c>
      <c r="AN17" s="1375" t="s">
        <v>1083</v>
      </c>
      <c r="AO17" s="1334" t="str">
        <f aca="false">IF(AM17="","",IF(AM17&gt;=0,CONCATENATE($A17,AM17)))</f>
        <v>A</v>
      </c>
      <c r="AP17" s="1372"/>
      <c r="AQ17" s="1372"/>
      <c r="AR17" s="1372"/>
      <c r="AS17" s="1372"/>
    </row>
    <row r="18" s="1334" customFormat="true" ht="27.75" hidden="true" customHeight="true" outlineLevel="0" collapsed="false">
      <c r="A18" s="220"/>
      <c r="B18" s="220"/>
      <c r="C18" s="220"/>
      <c r="D18" s="220" t="n">
        <v>0</v>
      </c>
      <c r="E18" s="220" t="n">
        <v>0</v>
      </c>
      <c r="F18" s="220" t="n">
        <v>0</v>
      </c>
      <c r="G18" s="220" t="n">
        <v>0</v>
      </c>
      <c r="H18" s="220" t="n">
        <v>0</v>
      </c>
      <c r="I18" s="220" t="n">
        <v>0</v>
      </c>
      <c r="J18" s="220" t="n">
        <v>0</v>
      </c>
      <c r="K18" s="220" t="n">
        <v>0</v>
      </c>
      <c r="L18" s="220" t="n">
        <v>0</v>
      </c>
      <c r="M18" s="220" t="n">
        <v>0</v>
      </c>
      <c r="N18" s="220" t="n">
        <v>0</v>
      </c>
      <c r="O18" s="220" t="n">
        <v>0</v>
      </c>
      <c r="P18" s="220" t="n">
        <v>0</v>
      </c>
      <c r="Q18" s="220" t="n">
        <v>0</v>
      </c>
      <c r="R18" s="1333" t="n">
        <f aca="false">($X$4*(SUM(D18:Q18)))</f>
        <v>0</v>
      </c>
      <c r="S18" s="220" t="n">
        <f aca="false">IFERROR(SUMIF('Exhibiciones '!$E$5:$E$550,A18,'Exhibiciones '!$AF$5:$AF$550),"")</f>
        <v>0</v>
      </c>
      <c r="T18" s="220" t="n">
        <f aca="false">IFERROR(SUMIF('Exhibiciones '!$E$5:$E$550,A18,'Exhibiciones '!$AG$5:$AG$550),"-")</f>
        <v>0</v>
      </c>
      <c r="U18" s="220" t="n">
        <v>0</v>
      </c>
      <c r="V18" s="220" t="n">
        <v>0</v>
      </c>
      <c r="W18" s="220" t="n">
        <v>0</v>
      </c>
      <c r="X18" s="220" t="n">
        <v>0</v>
      </c>
      <c r="Y18" s="220" t="n">
        <v>0</v>
      </c>
      <c r="Z18" s="220" t="n">
        <v>0</v>
      </c>
      <c r="AA18" s="220" t="n">
        <v>0</v>
      </c>
      <c r="AB18" s="220" t="n">
        <v>0</v>
      </c>
      <c r="AC18" s="220" t="n">
        <v>0</v>
      </c>
      <c r="AD18" s="220" t="n">
        <v>0</v>
      </c>
      <c r="AE18" s="220" t="n">
        <v>0</v>
      </c>
      <c r="AF18" s="220" t="n">
        <v>0</v>
      </c>
      <c r="AG18" s="220"/>
      <c r="AH18" s="220" t="str">
        <f aca="false">IFERROR(VLOOKUP(AG18,'Plantilla y Concentrado'!$B$4:$C$677,2,0),"")</f>
        <v/>
      </c>
      <c r="AI18" s="1332"/>
      <c r="AJ18" s="1332"/>
      <c r="AM18" s="1370" t="str">
        <f aca="false">IF(AN18="Aguascalientes","A",IF(AN18="Arco norte","AN",IF(AN18="Guadalajara","G",IF(AN18="Ecatepec","E",IF(AN18="Iztapalapa","I",IF(AN18="Miravalle","M",IF(AN18="Olivar del Conde","O",IF(AN18="Puebla","P",IF(AN18="Tijuana","TI",IF(AN18="Toluca","T",IF(AN18="Vallejo","V",IF(AN18="Ixtapaluca","Ix",IF(AN18="Veracruz","VE",IF(AN18="Naucalpan","N",IF(AN18="León","L",IF(AN18="Centro Historico","CH",IF(AN18="Queretaro","Q")))))))))))))))))</f>
        <v>A</v>
      </c>
      <c r="AN18" s="1375" t="s">
        <v>1083</v>
      </c>
      <c r="AO18" s="1334" t="str">
        <f aca="false">IF(AM18="","",IF(AM18&gt;=0,CONCATENATE($A18,AM18)))</f>
        <v>A</v>
      </c>
      <c r="AP18" s="1372"/>
      <c r="AQ18" s="1372"/>
      <c r="AR18" s="1372"/>
      <c r="AS18" s="1372"/>
    </row>
    <row r="19" s="1334" customFormat="true" ht="27.75" hidden="true" customHeight="true" outlineLevel="0" collapsed="false">
      <c r="A19" s="216"/>
      <c r="B19" s="216"/>
      <c r="C19" s="216"/>
      <c r="D19" s="216" t="n">
        <v>0</v>
      </c>
      <c r="E19" s="216" t="n">
        <v>0</v>
      </c>
      <c r="F19" s="216" t="n">
        <v>0</v>
      </c>
      <c r="G19" s="216" t="n">
        <v>0</v>
      </c>
      <c r="H19" s="216" t="n">
        <v>0</v>
      </c>
      <c r="I19" s="216" t="n">
        <v>0</v>
      </c>
      <c r="J19" s="216" t="n">
        <v>0</v>
      </c>
      <c r="K19" s="216" t="n">
        <v>0</v>
      </c>
      <c r="L19" s="216" t="n">
        <v>0</v>
      </c>
      <c r="M19" s="216" t="n">
        <v>0</v>
      </c>
      <c r="N19" s="216" t="n">
        <v>0</v>
      </c>
      <c r="O19" s="216" t="n">
        <v>0</v>
      </c>
      <c r="P19" s="216" t="n">
        <v>0</v>
      </c>
      <c r="Q19" s="216" t="n">
        <v>0</v>
      </c>
      <c r="R19" s="1335" t="n">
        <f aca="false">($X$4*(SUM(D19:Q19)))</f>
        <v>0</v>
      </c>
      <c r="S19" s="216" t="n">
        <f aca="false">IFERROR(SUMIF('Exhibiciones '!$E$5:$E$550,A19,'Exhibiciones '!$AF$5:$AF$550),"")</f>
        <v>0</v>
      </c>
      <c r="T19" s="216" t="n">
        <f aca="false">IFERROR(SUMIF('Exhibiciones '!$E$5:$E$550,A19,'Exhibiciones '!$AG$5:$AG$550),"-")</f>
        <v>0</v>
      </c>
      <c r="U19" s="216" t="n">
        <v>0</v>
      </c>
      <c r="V19" s="216" t="n">
        <v>0</v>
      </c>
      <c r="W19" s="216" t="n">
        <v>0</v>
      </c>
      <c r="X19" s="216" t="n">
        <v>0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</v>
      </c>
      <c r="AF19" s="216" t="n">
        <v>0</v>
      </c>
      <c r="AG19" s="216"/>
      <c r="AH19" s="216" t="str">
        <f aca="false">IFERROR(VLOOKUP(AG19,'Plantilla y Concentrado'!$B$4:$C$677,2,0),"")</f>
        <v/>
      </c>
      <c r="AI19" s="1332"/>
      <c r="AJ19" s="1332"/>
      <c r="AM19" s="1370" t="str">
        <f aca="false">IF(AN19="Aguascalientes","A",IF(AN19="Arco norte","AN",IF(AN19="Guadalajara","G",IF(AN19="Ecatepec","E",IF(AN19="Iztapalapa","I",IF(AN19="Miravalle","M",IF(AN19="Olivar del Conde","O",IF(AN19="Puebla","P",IF(AN19="Tijuana","TI",IF(AN19="Toluca","T",IF(AN19="Vallejo","V",IF(AN19="Ixtapaluca","Ix",IF(AN19="Veracruz","VE",IF(AN19="Naucalpan","N",IF(AN19="León","L",IF(AN19="Centro Historico","CH",IF(AN19="Queretaro","Q")))))))))))))))))</f>
        <v>A</v>
      </c>
      <c r="AN19" s="1375" t="s">
        <v>1083</v>
      </c>
      <c r="AO19" s="1334" t="str">
        <f aca="false">IF(AM19="","",IF(AM19&gt;=0,CONCATENATE($A19,AM19)))</f>
        <v>A</v>
      </c>
      <c r="AP19" s="1372"/>
      <c r="AQ19" s="1372"/>
      <c r="AR19" s="1372"/>
      <c r="AS19" s="1372"/>
    </row>
    <row r="20" s="1334" customFormat="true" ht="27.75" hidden="true" customHeight="true" outlineLevel="0" collapsed="false">
      <c r="A20" s="220"/>
      <c r="B20" s="220"/>
      <c r="C20" s="220"/>
      <c r="D20" s="220" t="n">
        <v>0</v>
      </c>
      <c r="E20" s="220" t="n">
        <v>0</v>
      </c>
      <c r="F20" s="220" t="n">
        <v>0</v>
      </c>
      <c r="G20" s="220" t="n">
        <v>0</v>
      </c>
      <c r="H20" s="220" t="n">
        <v>0</v>
      </c>
      <c r="I20" s="220" t="n">
        <v>0</v>
      </c>
      <c r="J20" s="220" t="n">
        <v>0</v>
      </c>
      <c r="K20" s="220" t="n">
        <v>0</v>
      </c>
      <c r="L20" s="220" t="n">
        <v>0</v>
      </c>
      <c r="M20" s="220" t="n">
        <v>0</v>
      </c>
      <c r="N20" s="220" t="n">
        <v>0</v>
      </c>
      <c r="O20" s="220" t="n">
        <v>0</v>
      </c>
      <c r="P20" s="220" t="n">
        <v>0</v>
      </c>
      <c r="Q20" s="220" t="n">
        <v>0</v>
      </c>
      <c r="R20" s="1333" t="n">
        <f aca="false">($X$4*(SUM(D20:Q20)))</f>
        <v>0</v>
      </c>
      <c r="S20" s="220" t="n">
        <f aca="false">IFERROR(SUMIF('Exhibiciones '!$E$5:$E$550,A20,'Exhibiciones '!$AF$5:$AF$550),"")</f>
        <v>0</v>
      </c>
      <c r="T20" s="220" t="n">
        <f aca="false">IFERROR(SUMIF('Exhibiciones '!$E$5:$E$550,A20,'Exhibiciones '!$AG$5:$AG$550),"-")</f>
        <v>0</v>
      </c>
      <c r="U20" s="220" t="n">
        <v>0</v>
      </c>
      <c r="V20" s="220" t="n">
        <v>0</v>
      </c>
      <c r="W20" s="220" t="n">
        <v>0</v>
      </c>
      <c r="X20" s="220" t="n">
        <v>0</v>
      </c>
      <c r="Y20" s="220" t="n">
        <v>0</v>
      </c>
      <c r="Z20" s="220" t="n">
        <v>0</v>
      </c>
      <c r="AA20" s="220" t="n">
        <v>0</v>
      </c>
      <c r="AB20" s="220" t="n">
        <v>0</v>
      </c>
      <c r="AC20" s="220" t="n">
        <v>0</v>
      </c>
      <c r="AD20" s="220" t="n">
        <v>0</v>
      </c>
      <c r="AE20" s="220" t="n">
        <v>0</v>
      </c>
      <c r="AF20" s="220" t="n">
        <v>0</v>
      </c>
      <c r="AG20" s="220"/>
      <c r="AH20" s="220" t="str">
        <f aca="false">IFERROR(VLOOKUP(AG20,'Plantilla y Concentrado'!$B$4:$C$677,2,0),"")</f>
        <v/>
      </c>
      <c r="AI20" s="1332"/>
      <c r="AJ20" s="1332"/>
      <c r="AM20" s="1370" t="str">
        <f aca="false">IF(AN20="Aguascalientes","A",IF(AN20="Arco norte","AN",IF(AN20="Guadalajara","G",IF(AN20="Ecatepec","E",IF(AN20="Iztapalapa","I",IF(AN20="Miravalle","M",IF(AN20="Olivar del Conde","O",IF(AN20="Puebla","P",IF(AN20="Tijuana","TI",IF(AN20="Toluca","T",IF(AN20="Vallejo","V",IF(AN20="Ixtapaluca","Ix",IF(AN20="Veracruz","VE",IF(AN20="Naucalpan","N",IF(AN20="León","L",IF(AN20="Centro Historico","CH",IF(AN20="Queretaro","Q")))))))))))))))))</f>
        <v>A</v>
      </c>
      <c r="AN20" s="1375" t="s">
        <v>1083</v>
      </c>
      <c r="AO20" s="1334" t="str">
        <f aca="false">IF(AM20="","",IF(AM20&gt;=0,CONCATENATE($A20,AM20)))</f>
        <v>A</v>
      </c>
      <c r="AP20" s="1372"/>
      <c r="AQ20" s="1372"/>
      <c r="AR20" s="1372"/>
      <c r="AS20" s="1372"/>
    </row>
    <row r="21" s="1334" customFormat="true" ht="27.75" hidden="true" customHeight="true" outlineLevel="0" collapsed="false">
      <c r="A21" s="216"/>
      <c r="B21" s="216"/>
      <c r="C21" s="216"/>
      <c r="D21" s="216" t="n">
        <v>0</v>
      </c>
      <c r="E21" s="216" t="n">
        <v>0</v>
      </c>
      <c r="F21" s="216" t="n">
        <v>0</v>
      </c>
      <c r="G21" s="216" t="n">
        <v>0</v>
      </c>
      <c r="H21" s="216" t="n">
        <v>0</v>
      </c>
      <c r="I21" s="216" t="n">
        <v>0</v>
      </c>
      <c r="J21" s="216" t="n">
        <v>0</v>
      </c>
      <c r="K21" s="216" t="n">
        <v>0</v>
      </c>
      <c r="L21" s="216" t="n">
        <v>0</v>
      </c>
      <c r="M21" s="216" t="n">
        <v>0</v>
      </c>
      <c r="N21" s="216" t="n">
        <v>0</v>
      </c>
      <c r="O21" s="216" t="n">
        <v>0</v>
      </c>
      <c r="P21" s="216" t="n">
        <v>0</v>
      </c>
      <c r="Q21" s="216" t="n">
        <v>0</v>
      </c>
      <c r="R21" s="1335" t="n">
        <f aca="false">($X$4*(SUM(D21:Q21)))</f>
        <v>0</v>
      </c>
      <c r="S21" s="216" t="n">
        <f aca="false">IFERROR(SUMIF('Exhibiciones '!$E$5:$E$550,A21,'Exhibiciones '!$AF$5:$AF$550),"")</f>
        <v>0</v>
      </c>
      <c r="T21" s="216" t="n">
        <f aca="false">IFERROR(SUMIF('Exhibiciones '!$E$5:$E$550,A21,'Exhibiciones '!$AG$5:$AG$550),"-")</f>
        <v>0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16" t="n">
        <v>0</v>
      </c>
      <c r="AD21" s="216" t="n">
        <v>0</v>
      </c>
      <c r="AE21" s="216" t="n">
        <v>0</v>
      </c>
      <c r="AF21" s="216" t="n">
        <v>0</v>
      </c>
      <c r="AG21" s="216"/>
      <c r="AH21" s="216" t="str">
        <f aca="false">IFERROR(VLOOKUP(AG21,'Plantilla y Concentrado'!$B$4:$C$677,2,0),"")</f>
        <v/>
      </c>
      <c r="AI21" s="1332"/>
      <c r="AJ21" s="1332"/>
      <c r="AM21" s="1370" t="str">
        <f aca="false">IF(AN21="Aguascalientes","A",IF(AN21="Arco norte","AN",IF(AN21="Guadalajara","G",IF(AN21="Ecatepec","E",IF(AN21="Iztapalapa","I",IF(AN21="Miravalle","M",IF(AN21="Olivar del Conde","O",IF(AN21="Puebla","P",IF(AN21="Tijuana","TI",IF(AN21="Toluca","T",IF(AN21="Vallejo","V",IF(AN21="Ixtapaluca","Ix",IF(AN21="Veracruz","VE",IF(AN21="Naucalpan","N",IF(AN21="León","L",IF(AN21="Centro Historico","CH",IF(AN21="Queretaro","Q")))))))))))))))))</f>
        <v>A</v>
      </c>
      <c r="AN21" s="1375" t="s">
        <v>1083</v>
      </c>
      <c r="AO21" s="1334" t="str">
        <f aca="false">IF(AM21="","",IF(AM21&gt;=0,CONCATENATE($A21,AM21)))</f>
        <v>A</v>
      </c>
      <c r="AP21" s="1372"/>
      <c r="AQ21" s="1372"/>
      <c r="AR21" s="1372"/>
      <c r="AS21" s="1372"/>
    </row>
    <row r="22" s="1334" customFormat="true" ht="27.75" hidden="true" customHeight="true" outlineLevel="0" collapsed="false">
      <c r="A22" s="220"/>
      <c r="B22" s="220"/>
      <c r="C22" s="220"/>
      <c r="D22" s="220" t="n">
        <v>0</v>
      </c>
      <c r="E22" s="220" t="n">
        <v>0</v>
      </c>
      <c r="F22" s="220" t="n">
        <v>0</v>
      </c>
      <c r="G22" s="220" t="n">
        <v>0</v>
      </c>
      <c r="H22" s="220" t="n">
        <v>0</v>
      </c>
      <c r="I22" s="220" t="n">
        <v>0</v>
      </c>
      <c r="J22" s="220" t="n">
        <v>0</v>
      </c>
      <c r="K22" s="220" t="n">
        <v>0</v>
      </c>
      <c r="L22" s="220" t="n">
        <v>0</v>
      </c>
      <c r="M22" s="220" t="n">
        <v>0</v>
      </c>
      <c r="N22" s="220" t="n">
        <v>0</v>
      </c>
      <c r="O22" s="220" t="n">
        <v>0</v>
      </c>
      <c r="P22" s="220" t="n">
        <v>0</v>
      </c>
      <c r="Q22" s="220" t="n">
        <v>0</v>
      </c>
      <c r="R22" s="1333" t="n">
        <f aca="false">($X$4*(SUM(D22:Q22)))</f>
        <v>0</v>
      </c>
      <c r="S22" s="220" t="n">
        <f aca="false">IFERROR(SUMIF('Exhibiciones '!$E$5:$E$550,A22,'Exhibiciones '!$AF$5:$AF$550),"")</f>
        <v>0</v>
      </c>
      <c r="T22" s="220" t="n">
        <f aca="false">IFERROR(SUMIF('Exhibiciones '!$E$5:$E$550,A22,'Exhibiciones '!$AG$5:$AG$550),"-")</f>
        <v>0</v>
      </c>
      <c r="U22" s="220" t="n">
        <v>0</v>
      </c>
      <c r="V22" s="220" t="n">
        <v>0</v>
      </c>
      <c r="W22" s="220" t="n">
        <v>0</v>
      </c>
      <c r="X22" s="220" t="n">
        <v>0</v>
      </c>
      <c r="Y22" s="220" t="n">
        <v>0</v>
      </c>
      <c r="Z22" s="220" t="n">
        <v>0</v>
      </c>
      <c r="AA22" s="220" t="n">
        <v>0</v>
      </c>
      <c r="AB22" s="220" t="n">
        <v>0</v>
      </c>
      <c r="AC22" s="220" t="n">
        <v>0</v>
      </c>
      <c r="AD22" s="220" t="n">
        <v>0</v>
      </c>
      <c r="AE22" s="220" t="n">
        <v>0</v>
      </c>
      <c r="AF22" s="220" t="n">
        <v>0</v>
      </c>
      <c r="AG22" s="220"/>
      <c r="AH22" s="220" t="str">
        <f aca="false">IFERROR(VLOOKUP(AG22,'Plantilla y Concentrado'!$B$4:$C$677,2,0),"")</f>
        <v/>
      </c>
      <c r="AI22" s="1332"/>
      <c r="AJ22" s="1332"/>
      <c r="AM22" s="1370" t="str">
        <f aca="false">IF(AN22="Aguascalientes","A",IF(AN22="Arco norte","AN",IF(AN22="Guadalajara","G",IF(AN22="Ecatepec","E",IF(AN22="Iztapalapa","I",IF(AN22="Miravalle","M",IF(AN22="Olivar del Conde","O",IF(AN22="Puebla","P",IF(AN22="Tijuana","TI",IF(AN22="Toluca","T",IF(AN22="Vallejo","V",IF(AN22="Ixtapaluca","Ix",IF(AN22="Veracruz","VE",IF(AN22="Naucalpan","N",IF(AN22="León","L",IF(AN22="Centro Historico","CH",IF(AN22="Queretaro","Q")))))))))))))))))</f>
        <v>A</v>
      </c>
      <c r="AN22" s="1375" t="s">
        <v>1083</v>
      </c>
      <c r="AO22" s="1334" t="str">
        <f aca="false">IF(AM22="","",IF(AM22&gt;=0,CONCATENATE($A22,AM22)))</f>
        <v>A</v>
      </c>
      <c r="AP22" s="1372"/>
      <c r="AQ22" s="1372"/>
      <c r="AR22" s="1372"/>
      <c r="AS22" s="1372"/>
    </row>
    <row r="23" s="1334" customFormat="true" ht="27.75" hidden="true" customHeight="true" outlineLevel="0" collapsed="false">
      <c r="A23" s="216"/>
      <c r="B23" s="216"/>
      <c r="C23" s="216"/>
      <c r="D23" s="216" t="n">
        <v>0</v>
      </c>
      <c r="E23" s="216" t="n">
        <v>0</v>
      </c>
      <c r="F23" s="216" t="n">
        <v>0</v>
      </c>
      <c r="G23" s="216" t="n">
        <v>0</v>
      </c>
      <c r="H23" s="216" t="n">
        <v>0</v>
      </c>
      <c r="I23" s="216" t="n">
        <v>0</v>
      </c>
      <c r="J23" s="216" t="n">
        <v>0</v>
      </c>
      <c r="K23" s="216" t="n">
        <v>0</v>
      </c>
      <c r="L23" s="216" t="n">
        <v>0</v>
      </c>
      <c r="M23" s="216" t="n">
        <v>0</v>
      </c>
      <c r="N23" s="216" t="n">
        <v>0</v>
      </c>
      <c r="O23" s="216" t="n">
        <v>0</v>
      </c>
      <c r="P23" s="216" t="n">
        <v>0</v>
      </c>
      <c r="Q23" s="216" t="n">
        <v>0</v>
      </c>
      <c r="R23" s="1335" t="n">
        <f aca="false">($X$4*(SUM(D23:Q23)))</f>
        <v>0</v>
      </c>
      <c r="S23" s="216" t="n">
        <f aca="false">IFERROR(SUMIF('Exhibiciones '!$E$5:$E$550,A23,'Exhibiciones '!$AF$5:$AF$550),"")</f>
        <v>0</v>
      </c>
      <c r="T23" s="216" t="n">
        <f aca="false">IFERROR(SUMIF('Exhibiciones '!$E$5:$E$550,A23,'Exhibiciones '!$AG$5:$AG$550),"-")</f>
        <v>0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16" t="n">
        <v>0</v>
      </c>
      <c r="AD23" s="216" t="n">
        <v>0</v>
      </c>
      <c r="AE23" s="216" t="n">
        <v>0</v>
      </c>
      <c r="AF23" s="216" t="n">
        <v>0</v>
      </c>
      <c r="AG23" s="216"/>
      <c r="AH23" s="216" t="str">
        <f aca="false">IFERROR(VLOOKUP(AG23,'Plantilla y Concentrado'!$B$4:$C$677,2,0),"")</f>
        <v/>
      </c>
      <c r="AI23" s="1332"/>
      <c r="AJ23" s="1332"/>
      <c r="AM23" s="1370" t="str">
        <f aca="false">IF(AN23="Aguascalientes","A",IF(AN23="Arco norte","AN",IF(AN23="Guadalajara","G",IF(AN23="Ecatepec","E",IF(AN23="Iztapalapa","I",IF(AN23="Miravalle","M",IF(AN23="Olivar del Conde","O",IF(AN23="Puebla","P",IF(AN23="Tijuana","TI",IF(AN23="Toluca","T",IF(AN23="Vallejo","V",IF(AN23="Ixtapaluca","Ix",IF(AN23="Veracruz","VE",IF(AN23="Naucalpan","N",IF(AN23="León","L",IF(AN23="Centro Historico","CH",IF(AN23="Queretaro","Q")))))))))))))))))</f>
        <v>A</v>
      </c>
      <c r="AN23" s="1375" t="s">
        <v>1083</v>
      </c>
      <c r="AO23" s="1334" t="str">
        <f aca="false">IF(AM23="","",IF(AM23&gt;=0,CONCATENATE($A23,AM23)))</f>
        <v>A</v>
      </c>
      <c r="AP23" s="1372"/>
      <c r="AQ23" s="1372"/>
      <c r="AR23" s="1372"/>
      <c r="AS23" s="1372"/>
    </row>
    <row r="24" s="1334" customFormat="true" ht="27.75" hidden="true" customHeight="true" outlineLevel="0" collapsed="false">
      <c r="A24" s="220"/>
      <c r="B24" s="220"/>
      <c r="C24" s="220"/>
      <c r="D24" s="220" t="n">
        <v>0</v>
      </c>
      <c r="E24" s="220" t="n">
        <v>0</v>
      </c>
      <c r="F24" s="220" t="n">
        <v>0</v>
      </c>
      <c r="G24" s="220" t="n">
        <v>0</v>
      </c>
      <c r="H24" s="220" t="n">
        <v>0</v>
      </c>
      <c r="I24" s="220" t="n">
        <v>0</v>
      </c>
      <c r="J24" s="220" t="n">
        <v>0</v>
      </c>
      <c r="K24" s="220" t="n">
        <v>0</v>
      </c>
      <c r="L24" s="220" t="n">
        <v>0</v>
      </c>
      <c r="M24" s="220" t="n">
        <v>0</v>
      </c>
      <c r="N24" s="220" t="n">
        <v>0</v>
      </c>
      <c r="O24" s="220" t="n">
        <v>0</v>
      </c>
      <c r="P24" s="220" t="n">
        <v>0</v>
      </c>
      <c r="Q24" s="220" t="n">
        <v>0</v>
      </c>
      <c r="R24" s="1333" t="n">
        <f aca="false">($X$4*(SUM(D24:Q24)))</f>
        <v>0</v>
      </c>
      <c r="S24" s="220" t="n">
        <f aca="false">IFERROR(SUMIF('Exhibiciones '!$E$5:$E$550,A24,'Exhibiciones '!$AF$5:$AF$550),"")</f>
        <v>0</v>
      </c>
      <c r="T24" s="220" t="n">
        <f aca="false">IFERROR(SUMIF('Exhibiciones '!$E$5:$E$550,A24,'Exhibiciones '!$AG$5:$AG$550),"-")</f>
        <v>0</v>
      </c>
      <c r="U24" s="220" t="n">
        <v>0</v>
      </c>
      <c r="V24" s="220" t="n">
        <v>0</v>
      </c>
      <c r="W24" s="220" t="n">
        <v>0</v>
      </c>
      <c r="X24" s="220" t="n">
        <v>0</v>
      </c>
      <c r="Y24" s="220" t="n">
        <v>0</v>
      </c>
      <c r="Z24" s="220" t="n">
        <v>0</v>
      </c>
      <c r="AA24" s="220" t="n">
        <v>0</v>
      </c>
      <c r="AB24" s="220" t="n">
        <v>0</v>
      </c>
      <c r="AC24" s="220" t="n">
        <v>0</v>
      </c>
      <c r="AD24" s="220" t="n">
        <v>0</v>
      </c>
      <c r="AE24" s="220" t="n">
        <v>0</v>
      </c>
      <c r="AF24" s="220" t="n">
        <v>0</v>
      </c>
      <c r="AG24" s="220"/>
      <c r="AH24" s="220" t="str">
        <f aca="false">IFERROR(VLOOKUP(AG24,'Plantilla y Concentrado'!$B$4:$C$677,2,0),"")</f>
        <v/>
      </c>
      <c r="AI24" s="1332"/>
      <c r="AJ24" s="1332"/>
      <c r="AM24" s="1370" t="str">
        <f aca="false">IF(AN24="Aguascalientes","A",IF(AN24="Arco norte","AN",IF(AN24="Guadalajara","G",IF(AN24="Ecatepec","E",IF(AN24="Iztapalapa","I",IF(AN24="Miravalle","M",IF(AN24="Olivar del Conde","O",IF(AN24="Puebla","P",IF(AN24="Tijuana","TI",IF(AN24="Toluca","T",IF(AN24="Vallejo","V",IF(AN24="Ixtapaluca","Ix",IF(AN24="Veracruz","VE",IF(AN24="Naucalpan","N",IF(AN24="León","L",IF(AN24="Centro Historico","CH",IF(AN24="Queretaro","Q")))))))))))))))))</f>
        <v>A</v>
      </c>
      <c r="AN24" s="1375" t="s">
        <v>1083</v>
      </c>
      <c r="AO24" s="1334" t="str">
        <f aca="false">IF(AM24="","",IF(AM24&gt;=0,CONCATENATE($A24,AM24)))</f>
        <v>A</v>
      </c>
      <c r="AP24" s="1372"/>
      <c r="AQ24" s="1372"/>
      <c r="AR24" s="1372"/>
      <c r="AS24" s="1372"/>
    </row>
    <row r="25" s="1334" customFormat="true" ht="27.75" hidden="true" customHeight="true" outlineLevel="0" collapsed="false">
      <c r="A25" s="216"/>
      <c r="B25" s="216"/>
      <c r="C25" s="216"/>
      <c r="D25" s="216" t="n">
        <v>0</v>
      </c>
      <c r="E25" s="216" t="n">
        <v>0</v>
      </c>
      <c r="F25" s="216" t="n">
        <v>0</v>
      </c>
      <c r="G25" s="216" t="n">
        <v>0</v>
      </c>
      <c r="H25" s="216" t="n">
        <v>0</v>
      </c>
      <c r="I25" s="216" t="n">
        <v>0</v>
      </c>
      <c r="J25" s="216" t="n">
        <v>0</v>
      </c>
      <c r="K25" s="216" t="n">
        <v>0</v>
      </c>
      <c r="L25" s="216" t="n">
        <v>0</v>
      </c>
      <c r="M25" s="216" t="n">
        <v>0</v>
      </c>
      <c r="N25" s="216" t="n">
        <v>0</v>
      </c>
      <c r="O25" s="216" t="n">
        <v>0</v>
      </c>
      <c r="P25" s="216" t="n">
        <v>0</v>
      </c>
      <c r="Q25" s="216" t="n">
        <v>0</v>
      </c>
      <c r="R25" s="1335" t="n">
        <f aca="false">($X$4*(SUM(D25:Q25)))</f>
        <v>0</v>
      </c>
      <c r="S25" s="216" t="n">
        <f aca="false">IFERROR(SUMIF('Exhibiciones '!$E$5:$E$550,A25,'Exhibiciones '!$AF$5:$AF$550),"")</f>
        <v>0</v>
      </c>
      <c r="T25" s="216" t="n">
        <f aca="false">IFERROR(SUMIF('Exhibiciones '!$E$5:$E$550,A25,'Exhibiciones '!$AG$5:$AG$550),"-")</f>
        <v>0</v>
      </c>
      <c r="U25" s="216" t="n">
        <v>0</v>
      </c>
      <c r="V25" s="216" t="n">
        <v>0</v>
      </c>
      <c r="W25" s="216" t="n">
        <v>0</v>
      </c>
      <c r="X25" s="216" t="n">
        <v>0</v>
      </c>
      <c r="Y25" s="216" t="n">
        <v>0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6" t="n">
        <v>0</v>
      </c>
      <c r="AG25" s="216"/>
      <c r="AH25" s="216" t="str">
        <f aca="false">IFERROR(VLOOKUP(AG25,'Plantilla y Concentrado'!$B$4:$C$677,2,0),"")</f>
        <v/>
      </c>
      <c r="AI25" s="1332"/>
      <c r="AJ25" s="1332"/>
      <c r="AM25" s="1370" t="str">
        <f aca="false">IF(AN25="Aguascalientes","A",IF(AN25="Arco norte","AN",IF(AN25="Guadalajara","G",IF(AN25="Ecatepec","E",IF(AN25="Iztapalapa","I",IF(AN25="Miravalle","M",IF(AN25="Olivar del Conde","O",IF(AN25="Puebla","P",IF(AN25="Tijuana","TI",IF(AN25="Toluca","T",IF(AN25="Vallejo","V",IF(AN25="Ixtapaluca","Ix",IF(AN25="Veracruz","VE",IF(AN25="Naucalpan","N",IF(AN25="León","L",IF(AN25="Centro Historico","CH",IF(AN25="Queretaro","Q")))))))))))))))))</f>
        <v>A</v>
      </c>
      <c r="AN25" s="1375" t="s">
        <v>1083</v>
      </c>
      <c r="AO25" s="1334" t="str">
        <f aca="false">IF(AM25="","",IF(AM25&gt;=0,CONCATENATE($A25,AM25)))</f>
        <v>A</v>
      </c>
      <c r="AP25" s="1372"/>
      <c r="AQ25" s="1372"/>
      <c r="AR25" s="1372"/>
      <c r="AS25" s="1372"/>
    </row>
    <row r="26" s="1334" customFormat="true" ht="27.75" hidden="true" customHeight="true" outlineLevel="0" collapsed="false">
      <c r="A26" s="220"/>
      <c r="B26" s="220"/>
      <c r="C26" s="220"/>
      <c r="D26" s="220" t="n">
        <v>0</v>
      </c>
      <c r="E26" s="220" t="n">
        <v>0</v>
      </c>
      <c r="F26" s="220" t="n">
        <v>0</v>
      </c>
      <c r="G26" s="220" t="n">
        <v>0</v>
      </c>
      <c r="H26" s="220" t="n">
        <v>0</v>
      </c>
      <c r="I26" s="220" t="n">
        <v>0</v>
      </c>
      <c r="J26" s="220" t="n">
        <v>0</v>
      </c>
      <c r="K26" s="220" t="n">
        <v>0</v>
      </c>
      <c r="L26" s="220" t="n">
        <v>0</v>
      </c>
      <c r="M26" s="220" t="n">
        <v>0</v>
      </c>
      <c r="N26" s="220" t="n">
        <v>0</v>
      </c>
      <c r="O26" s="220" t="n">
        <v>0</v>
      </c>
      <c r="P26" s="220" t="n">
        <v>0</v>
      </c>
      <c r="Q26" s="220" t="n">
        <v>0</v>
      </c>
      <c r="R26" s="1333" t="n">
        <f aca="false">($X$4*(SUM(D26:Q26)))</f>
        <v>0</v>
      </c>
      <c r="S26" s="220" t="n">
        <f aca="false">IFERROR(SUMIF('Exhibiciones '!$E$5:$E$550,A26,'Exhibiciones '!$AF$5:$AF$550),"")</f>
        <v>0</v>
      </c>
      <c r="T26" s="220" t="n">
        <f aca="false">IFERROR(SUMIF('Exhibiciones '!$E$5:$E$550,A26,'Exhibiciones '!$AG$5:$AG$550),"-")</f>
        <v>0</v>
      </c>
      <c r="U26" s="220" t="n">
        <v>0</v>
      </c>
      <c r="V26" s="220" t="n">
        <v>0</v>
      </c>
      <c r="W26" s="220" t="n">
        <v>0</v>
      </c>
      <c r="X26" s="220" t="n">
        <v>0</v>
      </c>
      <c r="Y26" s="220" t="n">
        <v>0</v>
      </c>
      <c r="Z26" s="220" t="n">
        <v>0</v>
      </c>
      <c r="AA26" s="220" t="n">
        <v>0</v>
      </c>
      <c r="AB26" s="220" t="n">
        <v>0</v>
      </c>
      <c r="AC26" s="220" t="n">
        <v>0</v>
      </c>
      <c r="AD26" s="220" t="n">
        <v>0</v>
      </c>
      <c r="AE26" s="220" t="n">
        <v>0</v>
      </c>
      <c r="AF26" s="220" t="n">
        <v>0</v>
      </c>
      <c r="AG26" s="220"/>
      <c r="AH26" s="220" t="str">
        <f aca="false">IFERROR(VLOOKUP(AG26,'Plantilla y Concentrado'!$B$4:$C$677,2,0),"")</f>
        <v/>
      </c>
      <c r="AI26" s="1332"/>
      <c r="AJ26" s="1332"/>
      <c r="AM26" s="1370" t="str">
        <f aca="false">IF(AN26="Aguascalientes","A",IF(AN26="Arco norte","AN",IF(AN26="Guadalajara","G",IF(AN26="Ecatepec","E",IF(AN26="Iztapalapa","I",IF(AN26="Miravalle","M",IF(AN26="Olivar del Conde","O",IF(AN26="Puebla","P",IF(AN26="Tijuana","TI",IF(AN26="Toluca","T",IF(AN26="Vallejo","V",IF(AN26="Ixtapaluca","Ix",IF(AN26="Veracruz","VE",IF(AN26="Naucalpan","N",IF(AN26="León","L",IF(AN26="Centro Historico","CH",IF(AN26="Queretaro","Q")))))))))))))))))</f>
        <v>A</v>
      </c>
      <c r="AN26" s="1375" t="s">
        <v>1083</v>
      </c>
      <c r="AO26" s="1334" t="str">
        <f aca="false">IF(AM26="","",IF(AM26&gt;=0,CONCATENATE($A26,AM26)))</f>
        <v>A</v>
      </c>
      <c r="AP26" s="1372"/>
      <c r="AQ26" s="1372"/>
      <c r="AR26" s="1372"/>
      <c r="AS26" s="1372"/>
    </row>
    <row r="27" s="1334" customFormat="true" ht="27.75" hidden="true" customHeight="true" outlineLevel="0" collapsed="false">
      <c r="A27" s="216"/>
      <c r="B27" s="216"/>
      <c r="C27" s="216"/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216" t="n">
        <v>0</v>
      </c>
      <c r="R27" s="1335" t="n">
        <f aca="false">($X$4*(SUM(D27:Q27)))</f>
        <v>0</v>
      </c>
      <c r="S27" s="216" t="n">
        <f aca="false">IFERROR(SUMIF('Exhibiciones '!$E$5:$E$550,A27,'Exhibiciones '!$AF$5:$AF$550),"")</f>
        <v>0</v>
      </c>
      <c r="T27" s="216" t="n">
        <f aca="false">IFERROR(SUMIF('Exhibiciones '!$E$5:$E$550,A27,'Exhibiciones '!$AG$5:$AG$550),"-")</f>
        <v>0</v>
      </c>
      <c r="U27" s="216" t="n">
        <v>0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/>
      <c r="AH27" s="216" t="str">
        <f aca="false">IFERROR(VLOOKUP(AG27,'Plantilla y Concentrado'!$B$4:$C$677,2,0),"")</f>
        <v/>
      </c>
      <c r="AI27" s="1332"/>
      <c r="AJ27" s="1332"/>
      <c r="AM27" s="1370" t="str">
        <f aca="false">IF(AN27="Aguascalientes","A",IF(AN27="Arco norte","AN",IF(AN27="Guadalajara","G",IF(AN27="Ecatepec","E",IF(AN27="Iztapalapa","I",IF(AN27="Miravalle","M",IF(AN27="Olivar del Conde","O",IF(AN27="Puebla","P",IF(AN27="Tijuana","TI",IF(AN27="Toluca","T",IF(AN27="Vallejo","V",IF(AN27="Ixtapaluca","Ix",IF(AN27="Veracruz","VE",IF(AN27="Naucalpan","N",IF(AN27="León","L",IF(AN27="Centro Historico","CH",IF(AN27="Queretaro","Q")))))))))))))))))</f>
        <v>A</v>
      </c>
      <c r="AN27" s="1375" t="s">
        <v>1083</v>
      </c>
      <c r="AO27" s="1334" t="str">
        <f aca="false">IF(AM27="","",IF(AM27&gt;=0,CONCATENATE($A27,AM27)))</f>
        <v>A</v>
      </c>
      <c r="AP27" s="1372"/>
      <c r="AQ27" s="1372"/>
      <c r="AR27" s="1372"/>
      <c r="AS27" s="1372"/>
    </row>
    <row r="28" s="1334" customFormat="true" ht="27.75" hidden="true" customHeight="true" outlineLevel="0" collapsed="false">
      <c r="A28" s="220"/>
      <c r="B28" s="220"/>
      <c r="C28" s="220"/>
      <c r="D28" s="220" t="n">
        <v>0</v>
      </c>
      <c r="E28" s="220" t="n">
        <v>0</v>
      </c>
      <c r="F28" s="220" t="n">
        <v>0</v>
      </c>
      <c r="G28" s="220" t="n">
        <v>0</v>
      </c>
      <c r="H28" s="220" t="n">
        <v>0</v>
      </c>
      <c r="I28" s="220" t="n">
        <v>0</v>
      </c>
      <c r="J28" s="220" t="n">
        <v>0</v>
      </c>
      <c r="K28" s="220" t="n">
        <v>0</v>
      </c>
      <c r="L28" s="220" t="n">
        <v>0</v>
      </c>
      <c r="M28" s="220" t="n">
        <v>0</v>
      </c>
      <c r="N28" s="220" t="n">
        <v>0</v>
      </c>
      <c r="O28" s="220" t="n">
        <v>0</v>
      </c>
      <c r="P28" s="220" t="n">
        <v>0</v>
      </c>
      <c r="Q28" s="220" t="n">
        <v>0</v>
      </c>
      <c r="R28" s="1333" t="n">
        <f aca="false">($X$4*(SUM(D28:Q28)))</f>
        <v>0</v>
      </c>
      <c r="S28" s="220" t="n">
        <f aca="false">IFERROR(SUMIF('Exhibiciones '!$E$5:$E$550,A28,'Exhibiciones '!$AF$5:$AF$550),"")</f>
        <v>0</v>
      </c>
      <c r="T28" s="220" t="n">
        <f aca="false">IFERROR(SUMIF('Exhibiciones '!$E$5:$E$550,A28,'Exhibiciones '!$AG$5:$AG$550),"-")</f>
        <v>0</v>
      </c>
      <c r="U28" s="220" t="n">
        <v>0</v>
      </c>
      <c r="V28" s="220" t="n">
        <v>0</v>
      </c>
      <c r="W28" s="220" t="n">
        <v>0</v>
      </c>
      <c r="X28" s="220" t="n">
        <v>0</v>
      </c>
      <c r="Y28" s="220" t="n">
        <v>0</v>
      </c>
      <c r="Z28" s="220" t="n">
        <v>0</v>
      </c>
      <c r="AA28" s="220" t="n">
        <v>0</v>
      </c>
      <c r="AB28" s="220" t="n">
        <v>0</v>
      </c>
      <c r="AC28" s="220" t="n">
        <v>0</v>
      </c>
      <c r="AD28" s="220" t="n">
        <v>0</v>
      </c>
      <c r="AE28" s="220" t="n">
        <v>0</v>
      </c>
      <c r="AF28" s="220" t="n">
        <v>0</v>
      </c>
      <c r="AG28" s="220"/>
      <c r="AH28" s="220" t="str">
        <f aca="false">IFERROR(VLOOKUP(AG28,'Plantilla y Concentrado'!$B$4:$C$677,2,0),"")</f>
        <v/>
      </c>
      <c r="AI28" s="1332"/>
      <c r="AJ28" s="1332"/>
      <c r="AM28" s="1370" t="str">
        <f aca="false">IF(AN28="Aguascalientes","A",IF(AN28="Arco norte","AN",IF(AN28="Guadalajara","G",IF(AN28="Ecatepec","E",IF(AN28="Iztapalapa","I",IF(AN28="Miravalle","M",IF(AN28="Olivar del Conde","O",IF(AN28="Puebla","P",IF(AN28="Tijuana","TI",IF(AN28="Toluca","T",IF(AN28="Vallejo","V",IF(AN28="Ixtapaluca","Ix",IF(AN28="Veracruz","VE",IF(AN28="Naucalpan","N",IF(AN28="León","L",IF(AN28="Centro Historico","CH",IF(AN28="Queretaro","Q")))))))))))))))))</f>
        <v>A</v>
      </c>
      <c r="AN28" s="1375" t="s">
        <v>1083</v>
      </c>
      <c r="AO28" s="1334" t="str">
        <f aca="false">IF(AM28="","",IF(AM28&gt;=0,CONCATENATE($A28,AM28)))</f>
        <v>A</v>
      </c>
      <c r="AP28" s="1372"/>
      <c r="AQ28" s="1372"/>
      <c r="AR28" s="1372"/>
      <c r="AS28" s="1372"/>
    </row>
    <row r="29" s="1334" customFormat="true" ht="27.75" hidden="true" customHeight="true" outlineLevel="0" collapsed="false">
      <c r="A29" s="216"/>
      <c r="B29" s="216"/>
      <c r="C29" s="216"/>
      <c r="D29" s="216" t="n">
        <v>0</v>
      </c>
      <c r="E29" s="216" t="n">
        <v>0</v>
      </c>
      <c r="F29" s="216" t="n">
        <v>0</v>
      </c>
      <c r="G29" s="216" t="n">
        <v>0</v>
      </c>
      <c r="H29" s="216" t="n">
        <v>0</v>
      </c>
      <c r="I29" s="216" t="n">
        <v>0</v>
      </c>
      <c r="J29" s="216" t="n">
        <v>0</v>
      </c>
      <c r="K29" s="216" t="n">
        <v>0</v>
      </c>
      <c r="L29" s="216" t="n">
        <v>0</v>
      </c>
      <c r="M29" s="216" t="n">
        <v>0</v>
      </c>
      <c r="N29" s="216" t="n">
        <v>0</v>
      </c>
      <c r="O29" s="216" t="n">
        <v>0</v>
      </c>
      <c r="P29" s="216" t="n">
        <v>0</v>
      </c>
      <c r="Q29" s="216" t="n">
        <v>0</v>
      </c>
      <c r="R29" s="1335" t="n">
        <f aca="false">($X$4*(SUM(D29:Q29)))</f>
        <v>0</v>
      </c>
      <c r="S29" s="216" t="n">
        <f aca="false">IFERROR(SUMIF('Exhibiciones '!$E$5:$E$550,A29,'Exhibiciones '!$AF$5:$AF$550),"")</f>
        <v>0</v>
      </c>
      <c r="T29" s="216" t="n">
        <f aca="false">IFERROR(SUMIF('Exhibiciones '!$E$5:$E$550,A29,'Exhibiciones '!$AG$5:$AG$550),"-")</f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16" t="n">
        <v>0</v>
      </c>
      <c r="AF29" s="216" t="n">
        <v>0</v>
      </c>
      <c r="AG29" s="216"/>
      <c r="AH29" s="216" t="str">
        <f aca="false">IFERROR(VLOOKUP(AG29,'Plantilla y Concentrado'!$B$4:$C$677,2,0),"")</f>
        <v/>
      </c>
      <c r="AI29" s="1332"/>
      <c r="AJ29" s="1332"/>
      <c r="AM29" s="1370" t="str">
        <f aca="false">IF(AN29="Aguascalientes","A",IF(AN29="Arco norte","AN",IF(AN29="Guadalajara","G",IF(AN29="Ecatepec","E",IF(AN29="Iztapalapa","I",IF(AN29="Miravalle","M",IF(AN29="Olivar del Conde","O",IF(AN29="Puebla","P",IF(AN29="Tijuana","TI",IF(AN29="Toluca","T",IF(AN29="Vallejo","V",IF(AN29="Ixtapaluca","Ix",IF(AN29="Veracruz","VE",IF(AN29="Naucalpan","N",IF(AN29="León","L",IF(AN29="Centro Historico","CH",IF(AN29="Queretaro","Q")))))))))))))))))</f>
        <v>A</v>
      </c>
      <c r="AN29" s="1375" t="s">
        <v>1083</v>
      </c>
      <c r="AO29" s="1334" t="str">
        <f aca="false">IF(AM29="","",IF(AM29&gt;=0,CONCATENATE($A29,AM29)))</f>
        <v>A</v>
      </c>
      <c r="AP29" s="1372"/>
      <c r="AQ29" s="1372"/>
      <c r="AR29" s="1372"/>
      <c r="AS29" s="1372"/>
    </row>
    <row r="30" s="1334" customFormat="true" ht="27.75" hidden="true" customHeight="true" outlineLevel="0" collapsed="false">
      <c r="A30" s="220"/>
      <c r="B30" s="220"/>
      <c r="C30" s="220"/>
      <c r="D30" s="220" t="n">
        <v>0</v>
      </c>
      <c r="E30" s="220" t="n">
        <v>0</v>
      </c>
      <c r="F30" s="220" t="n">
        <v>0</v>
      </c>
      <c r="G30" s="220" t="n">
        <v>0</v>
      </c>
      <c r="H30" s="220" t="n">
        <v>0</v>
      </c>
      <c r="I30" s="220" t="n">
        <v>0</v>
      </c>
      <c r="J30" s="220" t="n">
        <v>0</v>
      </c>
      <c r="K30" s="220" t="n">
        <v>0</v>
      </c>
      <c r="L30" s="220" t="n">
        <v>0</v>
      </c>
      <c r="M30" s="220" t="n">
        <v>0</v>
      </c>
      <c r="N30" s="220" t="n">
        <v>0</v>
      </c>
      <c r="O30" s="220" t="n">
        <v>0</v>
      </c>
      <c r="P30" s="220" t="n">
        <v>0</v>
      </c>
      <c r="Q30" s="220" t="n">
        <v>0</v>
      </c>
      <c r="R30" s="1337" t="n">
        <f aca="false">($X$4*(SUM(D30:Q30)))</f>
        <v>0</v>
      </c>
      <c r="S30" s="220" t="n">
        <f aca="false">IFERROR(SUMIF('Exhibiciones '!$E$5:$E$550,A30,'Exhibiciones '!$AF$5:$AF$550),"")</f>
        <v>0</v>
      </c>
      <c r="T30" s="220" t="n">
        <f aca="false">IFERROR(SUMIF('Exhibiciones '!$E$5:$E$550,A30,'Exhibiciones '!$AG$5:$AG$550),"-")</f>
        <v>0</v>
      </c>
      <c r="U30" s="220" t="n">
        <v>0</v>
      </c>
      <c r="V30" s="220" t="n">
        <v>0</v>
      </c>
      <c r="W30" s="220" t="n">
        <v>0</v>
      </c>
      <c r="X30" s="220" t="n">
        <v>0</v>
      </c>
      <c r="Y30" s="220" t="n">
        <v>0</v>
      </c>
      <c r="Z30" s="220" t="n">
        <v>0</v>
      </c>
      <c r="AA30" s="220" t="n">
        <v>0</v>
      </c>
      <c r="AB30" s="220" t="n">
        <v>0</v>
      </c>
      <c r="AC30" s="220" t="n">
        <v>0</v>
      </c>
      <c r="AD30" s="220" t="n">
        <v>0</v>
      </c>
      <c r="AE30" s="220" t="n">
        <v>0</v>
      </c>
      <c r="AF30" s="220" t="n">
        <v>0</v>
      </c>
      <c r="AG30" s="220"/>
      <c r="AH30" s="220" t="str">
        <f aca="false">IFERROR(VLOOKUP(AG30,'Plantilla y Concentrado'!$B$4:$C$677,2,0),"")</f>
        <v/>
      </c>
      <c r="AI30" s="1332"/>
      <c r="AJ30" s="1332"/>
      <c r="AM30" s="1370" t="str">
        <f aca="false">IF(AN30="Aguascalientes","A",IF(AN30="Arco norte","AN",IF(AN30="Guadalajara","G",IF(AN30="Ecatepec","E",IF(AN30="Iztapalapa","I",IF(AN30="Miravalle","M",IF(AN30="Olivar del Conde","O",IF(AN30="Puebla","P",IF(AN30="Tijuana","TI",IF(AN30="Toluca","T",IF(AN30="Vallejo","V",IF(AN30="Ixtapaluca","Ix",IF(AN30="Veracruz","VE",IF(AN30="Naucalpan","N",IF(AN30="León","L",IF(AN30="Centro Historico","CH",IF(AN30="Queretaro","Q")))))))))))))))))</f>
        <v>A</v>
      </c>
      <c r="AN30" s="1375" t="s">
        <v>1083</v>
      </c>
      <c r="AO30" s="1334" t="str">
        <f aca="false">IF(AM30="","",IF(AM30&gt;=0,CONCATENATE($A30,AM30)))</f>
        <v>A</v>
      </c>
      <c r="AP30" s="1372"/>
      <c r="AQ30" s="1372"/>
      <c r="AR30" s="1372"/>
      <c r="AS30" s="1372"/>
    </row>
    <row r="31" s="1336" customFormat="true" ht="75" hidden="false" customHeight="true" outlineLevel="0" collapsed="false">
      <c r="A31" s="1338" t="s">
        <v>82</v>
      </c>
      <c r="B31" s="1338" t="n">
        <f aca="false">SUM(B9:B30)</f>
        <v>383</v>
      </c>
      <c r="C31" s="1338" t="n">
        <f aca="false">SUM(C9:C30)</f>
        <v>383</v>
      </c>
      <c r="D31" s="1339" t="n">
        <f aca="false">SUM(D9:D30)</f>
        <v>0</v>
      </c>
      <c r="E31" s="1339" t="n">
        <f aca="false">SUM(E9:E30)</f>
        <v>0</v>
      </c>
      <c r="F31" s="1339" t="n">
        <f aca="false">SUM(F9:F30)</f>
        <v>0</v>
      </c>
      <c r="G31" s="1339" t="n">
        <f aca="false">SUM(G9:G30)</f>
        <v>0</v>
      </c>
      <c r="H31" s="1339" t="n">
        <f aca="false">SUM(H9:H30)</f>
        <v>0</v>
      </c>
      <c r="I31" s="1339" t="n">
        <f aca="false">SUM(I9:I30)</f>
        <v>0</v>
      </c>
      <c r="J31" s="1339" t="n">
        <f aca="false">SUM(J9:J30)</f>
        <v>0</v>
      </c>
      <c r="K31" s="1339" t="n">
        <f aca="false">SUM(K9:K30)</f>
        <v>0</v>
      </c>
      <c r="L31" s="1339" t="n">
        <f aca="false">SUM(L9:L30)</f>
        <v>2</v>
      </c>
      <c r="M31" s="1339" t="n">
        <f aca="false">SUM(M9:M30)</f>
        <v>0</v>
      </c>
      <c r="N31" s="1339" t="n">
        <f aca="false">SUM(N9:N30)</f>
        <v>0</v>
      </c>
      <c r="O31" s="1339" t="n">
        <f aca="false">SUM(O9:O30)</f>
        <v>0</v>
      </c>
      <c r="P31" s="1339" t="n">
        <f aca="false">SUM(P9:P30)</f>
        <v>0</v>
      </c>
      <c r="Q31" s="1339" t="n">
        <f aca="false">SUM(Q9:Q30)</f>
        <v>0</v>
      </c>
      <c r="R31" s="1340" t="n">
        <f aca="false">SUM(D31:Q31)</f>
        <v>2</v>
      </c>
      <c r="S31" s="1341" t="n">
        <f aca="false">SUM(S9:S30)</f>
        <v>0</v>
      </c>
      <c r="T31" s="1341" t="n">
        <f aca="false">SUM(T9:T30)</f>
        <v>0</v>
      </c>
      <c r="U31" s="1341" t="n">
        <f aca="false">SUM(U9:U30)</f>
        <v>0</v>
      </c>
      <c r="V31" s="1341" t="n">
        <f aca="false">SUM(V9:V30)</f>
        <v>0</v>
      </c>
      <c r="W31" s="1341" t="n">
        <f aca="false">SUM(W9:W30)</f>
        <v>0</v>
      </c>
      <c r="X31" s="1341" t="n">
        <f aca="false">SUM(X9:X30)</f>
        <v>0</v>
      </c>
      <c r="Y31" s="1341" t="n">
        <f aca="false">SUM(Y9:Y30)</f>
        <v>0</v>
      </c>
      <c r="Z31" s="1341" t="n">
        <f aca="false">SUM(Z9:Z30)</f>
        <v>0</v>
      </c>
      <c r="AA31" s="1341" t="n">
        <f aca="false">SUM(AA9:AA30)</f>
        <v>0</v>
      </c>
      <c r="AB31" s="1341" t="n">
        <f aca="false">SUM(AB9:AB30)</f>
        <v>0</v>
      </c>
      <c r="AC31" s="1341" t="n">
        <f aca="false">SUM(AC9:AC30)</f>
        <v>0</v>
      </c>
      <c r="AD31" s="1341" t="n">
        <f aca="false">SUM(AD9:AD30)</f>
        <v>0</v>
      </c>
      <c r="AE31" s="1341" t="n">
        <f aca="false">SUM(AE9:AE30)</f>
        <v>0</v>
      </c>
      <c r="AF31" s="1341" t="n">
        <f aca="false">SUM(AF9:AF30)</f>
        <v>0</v>
      </c>
      <c r="AG31" s="1342"/>
      <c r="AH31" s="1342"/>
      <c r="AI31" s="1332"/>
      <c r="AJ31" s="1332"/>
      <c r="AP31" s="1372"/>
      <c r="AQ31" s="1372"/>
      <c r="AR31" s="1372"/>
      <c r="AS31" s="1372"/>
    </row>
    <row r="32" s="579" customFormat="true" ht="66.75" hidden="false" customHeight="true" outlineLevel="0" collapsed="false">
      <c r="A32" s="1343" t="s">
        <v>835</v>
      </c>
      <c r="B32" s="1343"/>
      <c r="C32" s="1343"/>
      <c r="D32" s="1344" t="n">
        <f aca="false">($X$4*R31)</f>
        <v>964</v>
      </c>
      <c r="E32" s="1344"/>
      <c r="F32" s="1344"/>
      <c r="G32" s="1344"/>
      <c r="H32" s="1344"/>
      <c r="I32" s="1344"/>
      <c r="J32" s="1344"/>
      <c r="K32" s="1344"/>
      <c r="L32" s="1344"/>
      <c r="M32" s="1344"/>
      <c r="N32" s="1344"/>
      <c r="O32" s="1344"/>
      <c r="P32" s="1344"/>
      <c r="Q32" s="1344"/>
      <c r="R32" s="1344"/>
      <c r="S32" s="1345" t="s">
        <v>836</v>
      </c>
      <c r="T32" s="1345"/>
      <c r="U32" s="1345"/>
      <c r="V32" s="1345"/>
      <c r="W32" s="1345"/>
      <c r="X32" s="1345"/>
      <c r="Y32" s="1345"/>
      <c r="Z32" s="1345"/>
      <c r="AA32" s="1345"/>
      <c r="AB32" s="1345"/>
      <c r="AC32" s="1345"/>
      <c r="AD32" s="1345"/>
      <c r="AE32" s="1345"/>
      <c r="AF32" s="1345"/>
      <c r="AG32" s="1346"/>
      <c r="AH32" s="1346"/>
      <c r="AI32" s="1332"/>
      <c r="AJ32" s="1332"/>
      <c r="AK32" s="1346"/>
      <c r="AL32" s="1346"/>
    </row>
    <row r="33" s="1332" customFormat="true" ht="54" hidden="false" customHeight="true" outlineLevel="0" collapsed="false">
      <c r="A33" s="1347" t="s">
        <v>837</v>
      </c>
      <c r="B33" s="1347"/>
      <c r="C33" s="1348" t="n">
        <f aca="false">A9</f>
        <v>30</v>
      </c>
      <c r="D33" s="1348" t="n">
        <v>0</v>
      </c>
      <c r="E33" s="1348" t="n">
        <v>0</v>
      </c>
      <c r="F33" s="1348" t="n">
        <v>0</v>
      </c>
      <c r="G33" s="1348" t="n">
        <v>0</v>
      </c>
      <c r="H33" s="1348" t="n">
        <v>0</v>
      </c>
      <c r="I33" s="1348" t="n">
        <v>0</v>
      </c>
      <c r="J33" s="1348" t="n">
        <v>0</v>
      </c>
      <c r="K33" s="1348" t="n">
        <v>0</v>
      </c>
      <c r="L33" s="1348" t="n">
        <v>0</v>
      </c>
      <c r="M33" s="1348" t="n">
        <v>0</v>
      </c>
      <c r="N33" s="1348" t="n">
        <v>0</v>
      </c>
      <c r="O33" s="1348" t="n">
        <v>0</v>
      </c>
      <c r="P33" s="1348" t="n">
        <v>0</v>
      </c>
      <c r="Q33" s="1348" t="n">
        <v>0</v>
      </c>
      <c r="R33" s="1329" t="n">
        <f aca="false">($W$4*(SUM(D33:Q33)))</f>
        <v>0</v>
      </c>
      <c r="S33" s="1348" t="n">
        <v>0</v>
      </c>
      <c r="T33" s="1348" t="n">
        <v>0</v>
      </c>
      <c r="U33" s="1348" t="n">
        <v>0</v>
      </c>
      <c r="V33" s="1348" t="n">
        <v>0</v>
      </c>
      <c r="W33" s="1348" t="n">
        <v>0</v>
      </c>
      <c r="X33" s="1348" t="n">
        <v>0</v>
      </c>
      <c r="Y33" s="1348" t="n">
        <v>0</v>
      </c>
      <c r="Z33" s="1348" t="n">
        <v>0</v>
      </c>
      <c r="AA33" s="1348" t="n">
        <v>0</v>
      </c>
      <c r="AB33" s="1348" t="n">
        <v>0</v>
      </c>
      <c r="AC33" s="1348" t="n">
        <v>0</v>
      </c>
      <c r="AD33" s="1348" t="n">
        <v>0</v>
      </c>
      <c r="AE33" s="1348" t="n">
        <v>0</v>
      </c>
      <c r="AF33" s="1348" t="n">
        <v>0</v>
      </c>
    </row>
    <row r="34" s="1332" customFormat="true" ht="54" hidden="false" customHeight="true" outlineLevel="0" collapsed="false">
      <c r="A34" s="1347"/>
      <c r="B34" s="1347"/>
      <c r="C34" s="1349" t="n">
        <f aca="false">A10</f>
        <v>31</v>
      </c>
      <c r="D34" s="1349" t="n">
        <v>0</v>
      </c>
      <c r="E34" s="1349" t="n">
        <v>0</v>
      </c>
      <c r="F34" s="1349" t="n">
        <v>0</v>
      </c>
      <c r="G34" s="1349" t="n">
        <v>0</v>
      </c>
      <c r="H34" s="1349" t="n">
        <v>0</v>
      </c>
      <c r="I34" s="1349" t="n">
        <v>0</v>
      </c>
      <c r="J34" s="1349" t="n">
        <v>0</v>
      </c>
      <c r="K34" s="1349" t="n">
        <v>0</v>
      </c>
      <c r="L34" s="1349" t="n">
        <v>0</v>
      </c>
      <c r="M34" s="1349" t="n">
        <v>0</v>
      </c>
      <c r="N34" s="1349" t="n">
        <v>0</v>
      </c>
      <c r="O34" s="1349" t="n">
        <v>0</v>
      </c>
      <c r="P34" s="1349" t="n">
        <v>0</v>
      </c>
      <c r="Q34" s="1349" t="n">
        <v>0</v>
      </c>
      <c r="R34" s="1331" t="n">
        <f aca="false">($W$4*(SUM(D34:Q34)))</f>
        <v>0</v>
      </c>
      <c r="S34" s="1349" t="n">
        <v>0</v>
      </c>
      <c r="T34" s="1349" t="n">
        <v>0</v>
      </c>
      <c r="U34" s="1349" t="n">
        <v>0</v>
      </c>
      <c r="V34" s="1349" t="n">
        <v>0</v>
      </c>
      <c r="W34" s="1349" t="n">
        <v>0</v>
      </c>
      <c r="X34" s="1349" t="n">
        <v>0</v>
      </c>
      <c r="Y34" s="1349" t="n">
        <v>0</v>
      </c>
      <c r="Z34" s="1349" t="n">
        <v>0</v>
      </c>
      <c r="AA34" s="1349" t="n">
        <v>0</v>
      </c>
      <c r="AB34" s="1349" t="n">
        <v>0</v>
      </c>
      <c r="AC34" s="1349" t="n">
        <v>0</v>
      </c>
      <c r="AD34" s="1349" t="n">
        <v>0</v>
      </c>
      <c r="AE34" s="1349" t="n">
        <v>0</v>
      </c>
      <c r="AF34" s="1349" t="n">
        <v>0</v>
      </c>
      <c r="AG34" s="1350"/>
      <c r="AH34" s="1350"/>
      <c r="AK34" s="1350"/>
      <c r="AL34" s="1350"/>
      <c r="AM34" s="1350"/>
      <c r="AN34" s="1350"/>
    </row>
    <row r="35" s="1332" customFormat="true" ht="54" hidden="false" customHeight="true" outlineLevel="0" collapsed="false">
      <c r="A35" s="1347"/>
      <c r="B35" s="1347"/>
      <c r="C35" s="1348" t="str">
        <f aca="false">A11</f>
        <v>32A</v>
      </c>
      <c r="D35" s="1348" t="n">
        <v>0</v>
      </c>
      <c r="E35" s="1348" t="n">
        <v>0</v>
      </c>
      <c r="F35" s="1348" t="n">
        <v>0</v>
      </c>
      <c r="G35" s="1348" t="n">
        <v>0</v>
      </c>
      <c r="H35" s="1348" t="n">
        <v>0</v>
      </c>
      <c r="I35" s="1348" t="n">
        <v>0</v>
      </c>
      <c r="J35" s="1348" t="n">
        <v>0</v>
      </c>
      <c r="K35" s="1348" t="n">
        <v>0</v>
      </c>
      <c r="L35" s="1348" t="n">
        <v>0</v>
      </c>
      <c r="M35" s="1348" t="n">
        <v>0</v>
      </c>
      <c r="N35" s="1348" t="n">
        <v>0</v>
      </c>
      <c r="O35" s="1348" t="n">
        <v>0</v>
      </c>
      <c r="P35" s="1348" t="n">
        <v>0</v>
      </c>
      <c r="Q35" s="1348" t="n">
        <v>0</v>
      </c>
      <c r="R35" s="1329" t="n">
        <f aca="false">($W$4*(SUM(D35:Q35)))</f>
        <v>0</v>
      </c>
      <c r="S35" s="1348" t="n">
        <v>0</v>
      </c>
      <c r="T35" s="1348" t="n">
        <v>0</v>
      </c>
      <c r="U35" s="1348" t="n">
        <v>0</v>
      </c>
      <c r="V35" s="1348" t="n">
        <v>0</v>
      </c>
      <c r="W35" s="1348" t="n">
        <v>0</v>
      </c>
      <c r="X35" s="1348" t="n">
        <v>0</v>
      </c>
      <c r="Y35" s="1348" t="n">
        <v>0</v>
      </c>
      <c r="Z35" s="1348" t="n">
        <v>0</v>
      </c>
      <c r="AA35" s="1348" t="n">
        <v>0</v>
      </c>
      <c r="AB35" s="1348" t="n">
        <v>0</v>
      </c>
      <c r="AC35" s="1348" t="n">
        <v>0</v>
      </c>
      <c r="AD35" s="1348" t="n">
        <v>0</v>
      </c>
      <c r="AE35" s="1348" t="n">
        <v>0</v>
      </c>
      <c r="AF35" s="1348" t="n">
        <v>0</v>
      </c>
      <c r="AG35" s="1350"/>
      <c r="AH35" s="1350"/>
      <c r="AK35" s="1350"/>
      <c r="AL35" s="1350"/>
      <c r="AM35" s="1350"/>
      <c r="AN35" s="1350"/>
    </row>
    <row r="36" s="1334" customFormat="true" ht="27.75" hidden="true" customHeight="true" outlineLevel="0" collapsed="false">
      <c r="A36" s="1347"/>
      <c r="B36" s="1347"/>
      <c r="C36" s="1351" t="n">
        <f aca="false">A12</f>
        <v>0</v>
      </c>
      <c r="D36" s="1351" t="n">
        <v>0</v>
      </c>
      <c r="E36" s="1351" t="n">
        <v>0</v>
      </c>
      <c r="F36" s="1351" t="n">
        <v>0</v>
      </c>
      <c r="G36" s="1351" t="n">
        <v>0</v>
      </c>
      <c r="H36" s="1351" t="n">
        <v>0</v>
      </c>
      <c r="I36" s="1351" t="n">
        <v>0</v>
      </c>
      <c r="J36" s="1351" t="n">
        <v>0</v>
      </c>
      <c r="K36" s="1351" t="n">
        <v>0</v>
      </c>
      <c r="L36" s="1351" t="n">
        <v>0</v>
      </c>
      <c r="M36" s="1351" t="n">
        <v>0</v>
      </c>
      <c r="N36" s="1351" t="n">
        <v>0</v>
      </c>
      <c r="O36" s="1351" t="n">
        <v>0</v>
      </c>
      <c r="P36" s="1351" t="n">
        <v>0</v>
      </c>
      <c r="Q36" s="1351" t="n">
        <v>0</v>
      </c>
      <c r="R36" s="1333" t="n">
        <f aca="false">($W$4*(SUM(D36:Q36)))</f>
        <v>0</v>
      </c>
      <c r="S36" s="1351" t="n">
        <v>0</v>
      </c>
      <c r="T36" s="1351" t="n">
        <v>0</v>
      </c>
      <c r="U36" s="1351" t="n">
        <v>0</v>
      </c>
      <c r="V36" s="1351" t="n">
        <v>0</v>
      </c>
      <c r="W36" s="1351" t="n">
        <v>0</v>
      </c>
      <c r="X36" s="1351" t="n">
        <v>0</v>
      </c>
      <c r="Y36" s="1351" t="n">
        <v>0</v>
      </c>
      <c r="Z36" s="1351" t="n">
        <v>0</v>
      </c>
      <c r="AA36" s="1351" t="n">
        <v>0</v>
      </c>
      <c r="AB36" s="1351" t="n">
        <v>0</v>
      </c>
      <c r="AC36" s="1351" t="n">
        <v>0</v>
      </c>
      <c r="AD36" s="1351" t="n">
        <v>0</v>
      </c>
      <c r="AE36" s="1351" t="n">
        <v>0</v>
      </c>
      <c r="AF36" s="1351" t="n">
        <v>0</v>
      </c>
      <c r="AG36" s="1352"/>
      <c r="AH36" s="1352"/>
      <c r="AI36" s="1332"/>
      <c r="AJ36" s="1332"/>
      <c r="AK36" s="1352"/>
      <c r="AL36" s="1352"/>
      <c r="AM36" s="1352"/>
      <c r="AN36" s="1352"/>
    </row>
    <row r="37" s="1334" customFormat="true" ht="27.75" hidden="true" customHeight="true" outlineLevel="0" collapsed="false">
      <c r="A37" s="1347"/>
      <c r="B37" s="1347"/>
      <c r="C37" s="1353" t="n">
        <f aca="false">A13</f>
        <v>0</v>
      </c>
      <c r="D37" s="1353" t="n">
        <v>0</v>
      </c>
      <c r="E37" s="1353" t="n">
        <v>0</v>
      </c>
      <c r="F37" s="1353" t="n">
        <v>0</v>
      </c>
      <c r="G37" s="1353" t="n">
        <v>0</v>
      </c>
      <c r="H37" s="1353" t="n">
        <v>0</v>
      </c>
      <c r="I37" s="1353" t="n">
        <v>0</v>
      </c>
      <c r="J37" s="1353" t="n">
        <v>0</v>
      </c>
      <c r="K37" s="1353" t="n">
        <v>0</v>
      </c>
      <c r="L37" s="1353" t="n">
        <v>0</v>
      </c>
      <c r="M37" s="1353" t="n">
        <v>0</v>
      </c>
      <c r="N37" s="1353" t="n">
        <v>0</v>
      </c>
      <c r="O37" s="1353" t="n">
        <v>0</v>
      </c>
      <c r="P37" s="1353" t="n">
        <v>0</v>
      </c>
      <c r="Q37" s="1353" t="n">
        <v>0</v>
      </c>
      <c r="R37" s="1335" t="n">
        <f aca="false">($W$4*(SUM(D37:Q37)))</f>
        <v>0</v>
      </c>
      <c r="S37" s="1353" t="n">
        <v>0</v>
      </c>
      <c r="T37" s="1353" t="n">
        <v>0</v>
      </c>
      <c r="U37" s="1353" t="n">
        <v>0</v>
      </c>
      <c r="V37" s="1353" t="n">
        <v>0</v>
      </c>
      <c r="W37" s="1353" t="n">
        <v>0</v>
      </c>
      <c r="X37" s="1353" t="n">
        <v>0</v>
      </c>
      <c r="Y37" s="1353" t="n">
        <v>0</v>
      </c>
      <c r="Z37" s="1353" t="n">
        <v>0</v>
      </c>
      <c r="AA37" s="1353" t="n">
        <v>0</v>
      </c>
      <c r="AB37" s="1353" t="n">
        <v>0</v>
      </c>
      <c r="AC37" s="1353" t="n">
        <v>0</v>
      </c>
      <c r="AD37" s="1353" t="n">
        <v>0</v>
      </c>
      <c r="AE37" s="1353" t="n">
        <v>0</v>
      </c>
      <c r="AF37" s="1353" t="n">
        <v>0</v>
      </c>
      <c r="AG37" s="1352"/>
      <c r="AH37" s="1352"/>
      <c r="AI37" s="1332"/>
      <c r="AJ37" s="1332"/>
      <c r="AK37" s="1352"/>
      <c r="AL37" s="1352"/>
      <c r="AM37" s="1352"/>
      <c r="AN37" s="1352"/>
    </row>
    <row r="38" s="1334" customFormat="true" ht="27.75" hidden="true" customHeight="true" outlineLevel="0" collapsed="false">
      <c r="A38" s="1347"/>
      <c r="B38" s="1347"/>
      <c r="C38" s="1351" t="n">
        <f aca="false">A14</f>
        <v>0</v>
      </c>
      <c r="D38" s="1351" t="n">
        <v>0</v>
      </c>
      <c r="E38" s="1351" t="n">
        <v>0</v>
      </c>
      <c r="F38" s="1351" t="n">
        <v>0</v>
      </c>
      <c r="G38" s="1351" t="n">
        <v>0</v>
      </c>
      <c r="H38" s="1351" t="n">
        <v>0</v>
      </c>
      <c r="I38" s="1351" t="n">
        <v>0</v>
      </c>
      <c r="J38" s="1351" t="n">
        <v>0</v>
      </c>
      <c r="K38" s="1351" t="n">
        <v>0</v>
      </c>
      <c r="L38" s="1351" t="n">
        <v>0</v>
      </c>
      <c r="M38" s="1351" t="n">
        <v>0</v>
      </c>
      <c r="N38" s="1351" t="n">
        <v>0</v>
      </c>
      <c r="O38" s="1351" t="n">
        <v>0</v>
      </c>
      <c r="P38" s="1351" t="n">
        <v>0</v>
      </c>
      <c r="Q38" s="1351" t="n">
        <v>0</v>
      </c>
      <c r="R38" s="1333" t="n">
        <f aca="false">($W$4*(SUM(D38:Q38)))</f>
        <v>0</v>
      </c>
      <c r="S38" s="1351" t="n">
        <v>0</v>
      </c>
      <c r="T38" s="1351" t="n">
        <v>0</v>
      </c>
      <c r="U38" s="1351" t="n">
        <v>0</v>
      </c>
      <c r="V38" s="1351" t="n">
        <v>0</v>
      </c>
      <c r="W38" s="1351" t="n">
        <v>0</v>
      </c>
      <c r="X38" s="1351" t="n">
        <v>0</v>
      </c>
      <c r="Y38" s="1351" t="n">
        <v>0</v>
      </c>
      <c r="Z38" s="1351" t="n">
        <v>0</v>
      </c>
      <c r="AA38" s="1351" t="n">
        <v>0</v>
      </c>
      <c r="AB38" s="1351" t="n">
        <v>0</v>
      </c>
      <c r="AC38" s="1351" t="n">
        <v>0</v>
      </c>
      <c r="AD38" s="1351" t="n">
        <v>0</v>
      </c>
      <c r="AE38" s="1351" t="n">
        <v>0</v>
      </c>
      <c r="AF38" s="1351" t="n">
        <v>0</v>
      </c>
      <c r="AG38" s="1352"/>
      <c r="AH38" s="1352"/>
      <c r="AI38" s="1332"/>
      <c r="AJ38" s="1332"/>
      <c r="AK38" s="1352"/>
      <c r="AL38" s="1352"/>
      <c r="AM38" s="1352"/>
      <c r="AN38" s="1352"/>
    </row>
    <row r="39" s="1334" customFormat="true" ht="27.75" hidden="true" customHeight="true" outlineLevel="0" collapsed="false">
      <c r="A39" s="1347"/>
      <c r="B39" s="1347"/>
      <c r="C39" s="1353" t="n">
        <f aca="false">A15</f>
        <v>0</v>
      </c>
      <c r="D39" s="1353" t="n">
        <v>0</v>
      </c>
      <c r="E39" s="1353" t="n">
        <v>0</v>
      </c>
      <c r="F39" s="1353" t="n">
        <v>0</v>
      </c>
      <c r="G39" s="1353" t="n">
        <v>0</v>
      </c>
      <c r="H39" s="1353" t="n">
        <v>0</v>
      </c>
      <c r="I39" s="1353" t="n">
        <v>0</v>
      </c>
      <c r="J39" s="1353" t="n">
        <v>0</v>
      </c>
      <c r="K39" s="1353" t="n">
        <v>0</v>
      </c>
      <c r="L39" s="1353" t="n">
        <v>0</v>
      </c>
      <c r="M39" s="1353" t="n">
        <v>0</v>
      </c>
      <c r="N39" s="1353" t="n">
        <v>0</v>
      </c>
      <c r="O39" s="1353" t="n">
        <v>0</v>
      </c>
      <c r="P39" s="1353" t="n">
        <v>0</v>
      </c>
      <c r="Q39" s="1353" t="n">
        <v>0</v>
      </c>
      <c r="R39" s="1335" t="n">
        <f aca="false">($W$4*(SUM(D39:Q39)))</f>
        <v>0</v>
      </c>
      <c r="S39" s="1353" t="n">
        <v>0</v>
      </c>
      <c r="T39" s="1353" t="n">
        <v>0</v>
      </c>
      <c r="U39" s="1353" t="n">
        <v>0</v>
      </c>
      <c r="V39" s="1353" t="n">
        <v>0</v>
      </c>
      <c r="W39" s="1353" t="n">
        <v>0</v>
      </c>
      <c r="X39" s="1353" t="n">
        <v>0</v>
      </c>
      <c r="Y39" s="1353" t="n">
        <v>0</v>
      </c>
      <c r="Z39" s="1353" t="n">
        <v>0</v>
      </c>
      <c r="AA39" s="1353" t="n">
        <v>0</v>
      </c>
      <c r="AB39" s="1353" t="n">
        <v>0</v>
      </c>
      <c r="AC39" s="1353" t="n">
        <v>0</v>
      </c>
      <c r="AD39" s="1353" t="n">
        <v>0</v>
      </c>
      <c r="AE39" s="1353" t="n">
        <v>0</v>
      </c>
      <c r="AF39" s="1353" t="n">
        <v>0</v>
      </c>
      <c r="AG39" s="1352"/>
      <c r="AH39" s="1352"/>
      <c r="AI39" s="1332"/>
      <c r="AJ39" s="1332"/>
      <c r="AK39" s="1352"/>
      <c r="AL39" s="1352"/>
      <c r="AM39" s="1352"/>
      <c r="AN39" s="1352"/>
    </row>
    <row r="40" s="1334" customFormat="true" ht="27.75" hidden="true" customHeight="true" outlineLevel="0" collapsed="false">
      <c r="A40" s="1347"/>
      <c r="B40" s="1347"/>
      <c r="C40" s="1351" t="n">
        <f aca="false">A16</f>
        <v>0</v>
      </c>
      <c r="D40" s="1351" t="n">
        <v>0</v>
      </c>
      <c r="E40" s="1351" t="n">
        <v>0</v>
      </c>
      <c r="F40" s="1351" t="n">
        <v>0</v>
      </c>
      <c r="G40" s="1351" t="n">
        <v>0</v>
      </c>
      <c r="H40" s="1351" t="n">
        <v>0</v>
      </c>
      <c r="I40" s="1351" t="n">
        <v>0</v>
      </c>
      <c r="J40" s="1351" t="n">
        <v>0</v>
      </c>
      <c r="K40" s="1351" t="n">
        <v>0</v>
      </c>
      <c r="L40" s="1351" t="n">
        <v>0</v>
      </c>
      <c r="M40" s="1351" t="n">
        <v>0</v>
      </c>
      <c r="N40" s="1351" t="n">
        <v>0</v>
      </c>
      <c r="O40" s="1351" t="n">
        <v>0</v>
      </c>
      <c r="P40" s="1351" t="n">
        <v>0</v>
      </c>
      <c r="Q40" s="1351" t="n">
        <v>0</v>
      </c>
      <c r="R40" s="1333" t="n">
        <f aca="false">($W$4*(SUM(D40:Q40)))</f>
        <v>0</v>
      </c>
      <c r="S40" s="1351" t="n">
        <v>0</v>
      </c>
      <c r="T40" s="1351" t="n">
        <v>0</v>
      </c>
      <c r="U40" s="1351" t="n">
        <v>0</v>
      </c>
      <c r="V40" s="1351" t="n">
        <v>0</v>
      </c>
      <c r="W40" s="1351" t="n">
        <v>0</v>
      </c>
      <c r="X40" s="1351" t="n">
        <v>0</v>
      </c>
      <c r="Y40" s="1351" t="n">
        <v>0</v>
      </c>
      <c r="Z40" s="1351" t="n">
        <v>0</v>
      </c>
      <c r="AA40" s="1351" t="n">
        <v>0</v>
      </c>
      <c r="AB40" s="1351" t="n">
        <v>0</v>
      </c>
      <c r="AC40" s="1351" t="n">
        <v>0</v>
      </c>
      <c r="AD40" s="1351" t="n">
        <v>0</v>
      </c>
      <c r="AE40" s="1351" t="n">
        <v>0</v>
      </c>
      <c r="AF40" s="1351" t="n">
        <v>0</v>
      </c>
      <c r="AG40" s="1352"/>
      <c r="AH40" s="1352"/>
      <c r="AI40" s="1332"/>
      <c r="AJ40" s="1332"/>
      <c r="AK40" s="1352"/>
      <c r="AL40" s="1352"/>
      <c r="AM40" s="1352"/>
      <c r="AN40" s="1352"/>
    </row>
    <row r="41" s="1334" customFormat="true" ht="27.75" hidden="true" customHeight="true" outlineLevel="0" collapsed="false">
      <c r="A41" s="1347"/>
      <c r="B41" s="1347"/>
      <c r="C41" s="1353" t="n">
        <f aca="false">A17</f>
        <v>0</v>
      </c>
      <c r="D41" s="1353" t="n">
        <v>0</v>
      </c>
      <c r="E41" s="1353" t="n">
        <v>0</v>
      </c>
      <c r="F41" s="1353" t="n">
        <v>0</v>
      </c>
      <c r="G41" s="1353" t="n">
        <v>0</v>
      </c>
      <c r="H41" s="1353" t="n">
        <v>0</v>
      </c>
      <c r="I41" s="1353" t="n">
        <v>0</v>
      </c>
      <c r="J41" s="1353" t="n">
        <v>0</v>
      </c>
      <c r="K41" s="1353" t="n">
        <v>0</v>
      </c>
      <c r="L41" s="1353" t="n">
        <v>0</v>
      </c>
      <c r="M41" s="1353" t="n">
        <v>0</v>
      </c>
      <c r="N41" s="1353" t="n">
        <v>0</v>
      </c>
      <c r="O41" s="1353" t="n">
        <v>0</v>
      </c>
      <c r="P41" s="1353" t="n">
        <v>0</v>
      </c>
      <c r="Q41" s="1353" t="n">
        <v>0</v>
      </c>
      <c r="R41" s="1335" t="n">
        <f aca="false">($W$4*(SUM(D41:Q41)))</f>
        <v>0</v>
      </c>
      <c r="S41" s="1353" t="n">
        <v>0</v>
      </c>
      <c r="T41" s="1353" t="n">
        <v>0</v>
      </c>
      <c r="U41" s="1353" t="n">
        <v>0</v>
      </c>
      <c r="V41" s="1353" t="n">
        <v>0</v>
      </c>
      <c r="W41" s="1353" t="n">
        <v>0</v>
      </c>
      <c r="X41" s="1353" t="n">
        <v>0</v>
      </c>
      <c r="Y41" s="1353" t="n">
        <v>0</v>
      </c>
      <c r="Z41" s="1353" t="n">
        <v>0</v>
      </c>
      <c r="AA41" s="1353" t="n">
        <v>0</v>
      </c>
      <c r="AB41" s="1353" t="n">
        <v>0</v>
      </c>
      <c r="AC41" s="1353" t="n">
        <v>0</v>
      </c>
      <c r="AD41" s="1353" t="n">
        <v>0</v>
      </c>
      <c r="AE41" s="1353" t="n">
        <v>0</v>
      </c>
      <c r="AF41" s="1353" t="n">
        <v>0</v>
      </c>
      <c r="AG41" s="1352"/>
      <c r="AH41" s="1352"/>
      <c r="AI41" s="1332"/>
      <c r="AJ41" s="1332"/>
      <c r="AK41" s="1352"/>
      <c r="AL41" s="1352"/>
      <c r="AM41" s="1352"/>
      <c r="AN41" s="1352"/>
    </row>
    <row r="42" s="1334" customFormat="true" ht="27.75" hidden="true" customHeight="true" outlineLevel="0" collapsed="false">
      <c r="A42" s="1347"/>
      <c r="B42" s="1347"/>
      <c r="C42" s="1351" t="n">
        <f aca="false">A18</f>
        <v>0</v>
      </c>
      <c r="D42" s="1351" t="n">
        <v>0</v>
      </c>
      <c r="E42" s="1351" t="n">
        <v>0</v>
      </c>
      <c r="F42" s="1351" t="n">
        <v>0</v>
      </c>
      <c r="G42" s="1351" t="n">
        <v>0</v>
      </c>
      <c r="H42" s="1351" t="n">
        <v>0</v>
      </c>
      <c r="I42" s="1351" t="n">
        <v>0</v>
      </c>
      <c r="J42" s="1351" t="n">
        <v>0</v>
      </c>
      <c r="K42" s="1351" t="n">
        <v>0</v>
      </c>
      <c r="L42" s="1351" t="n">
        <v>0</v>
      </c>
      <c r="M42" s="1351" t="n">
        <v>0</v>
      </c>
      <c r="N42" s="1351" t="n">
        <v>0</v>
      </c>
      <c r="O42" s="1351" t="n">
        <v>0</v>
      </c>
      <c r="P42" s="1351" t="n">
        <v>0</v>
      </c>
      <c r="Q42" s="1351" t="n">
        <v>0</v>
      </c>
      <c r="R42" s="1333" t="n">
        <f aca="false">($W$4*(SUM(D42:Q42)))</f>
        <v>0</v>
      </c>
      <c r="S42" s="1351" t="n">
        <v>0</v>
      </c>
      <c r="T42" s="1351" t="n">
        <v>0</v>
      </c>
      <c r="U42" s="1351" t="n">
        <v>0</v>
      </c>
      <c r="V42" s="1351" t="n">
        <v>0</v>
      </c>
      <c r="W42" s="1351" t="n">
        <v>0</v>
      </c>
      <c r="X42" s="1351" t="n">
        <v>0</v>
      </c>
      <c r="Y42" s="1351" t="n">
        <v>0</v>
      </c>
      <c r="Z42" s="1351" t="n">
        <v>0</v>
      </c>
      <c r="AA42" s="1351" t="n">
        <v>0</v>
      </c>
      <c r="AB42" s="1351" t="n">
        <v>0</v>
      </c>
      <c r="AC42" s="1351" t="n">
        <v>0</v>
      </c>
      <c r="AD42" s="1351" t="n">
        <v>0</v>
      </c>
      <c r="AE42" s="1351" t="n">
        <v>0</v>
      </c>
      <c r="AF42" s="1351" t="n">
        <v>0</v>
      </c>
      <c r="AG42" s="1352"/>
      <c r="AH42" s="1352"/>
      <c r="AI42" s="1332"/>
      <c r="AJ42" s="1332"/>
      <c r="AK42" s="1352"/>
      <c r="AL42" s="1352"/>
      <c r="AM42" s="1352"/>
      <c r="AN42" s="1352"/>
    </row>
    <row r="43" s="1334" customFormat="true" ht="27.75" hidden="true" customHeight="true" outlineLevel="0" collapsed="false">
      <c r="A43" s="1347"/>
      <c r="B43" s="1347"/>
      <c r="C43" s="1353" t="n">
        <f aca="false">A19</f>
        <v>0</v>
      </c>
      <c r="D43" s="1353" t="n">
        <v>0</v>
      </c>
      <c r="E43" s="1353" t="n">
        <v>0</v>
      </c>
      <c r="F43" s="1353" t="n">
        <v>0</v>
      </c>
      <c r="G43" s="1353" t="n">
        <v>0</v>
      </c>
      <c r="H43" s="1353" t="n">
        <v>0</v>
      </c>
      <c r="I43" s="1353" t="n">
        <v>0</v>
      </c>
      <c r="J43" s="1353" t="n">
        <v>0</v>
      </c>
      <c r="K43" s="1353" t="n">
        <v>0</v>
      </c>
      <c r="L43" s="1353" t="n">
        <v>0</v>
      </c>
      <c r="M43" s="1353" t="n">
        <v>0</v>
      </c>
      <c r="N43" s="1353" t="n">
        <v>0</v>
      </c>
      <c r="O43" s="1353" t="n">
        <v>0</v>
      </c>
      <c r="P43" s="1353" t="n">
        <v>0</v>
      </c>
      <c r="Q43" s="1353" t="n">
        <v>0</v>
      </c>
      <c r="R43" s="1335" t="n">
        <f aca="false">($W$4*(SUM(D43:Q43)))</f>
        <v>0</v>
      </c>
      <c r="S43" s="1353" t="n">
        <v>0</v>
      </c>
      <c r="T43" s="1353" t="n">
        <v>0</v>
      </c>
      <c r="U43" s="1353" t="n">
        <v>0</v>
      </c>
      <c r="V43" s="1353" t="n">
        <v>0</v>
      </c>
      <c r="W43" s="1353" t="n">
        <v>0</v>
      </c>
      <c r="X43" s="1353" t="n">
        <v>0</v>
      </c>
      <c r="Y43" s="1353" t="n">
        <v>0</v>
      </c>
      <c r="Z43" s="1353" t="n">
        <v>0</v>
      </c>
      <c r="AA43" s="1353" t="n">
        <v>0</v>
      </c>
      <c r="AB43" s="1353" t="n">
        <v>0</v>
      </c>
      <c r="AC43" s="1353" t="n">
        <v>0</v>
      </c>
      <c r="AD43" s="1353" t="n">
        <v>0</v>
      </c>
      <c r="AE43" s="1353" t="n">
        <v>0</v>
      </c>
      <c r="AF43" s="1353" t="n">
        <v>0</v>
      </c>
      <c r="AG43" s="1352"/>
      <c r="AH43" s="1352"/>
      <c r="AI43" s="1332"/>
      <c r="AJ43" s="1332"/>
      <c r="AK43" s="1352"/>
      <c r="AL43" s="1352"/>
      <c r="AM43" s="1352"/>
      <c r="AN43" s="1352"/>
    </row>
    <row r="44" s="1334" customFormat="true" ht="27.75" hidden="true" customHeight="true" outlineLevel="0" collapsed="false">
      <c r="A44" s="1347"/>
      <c r="B44" s="1347"/>
      <c r="C44" s="1351" t="n">
        <f aca="false">A20</f>
        <v>0</v>
      </c>
      <c r="D44" s="1351" t="n">
        <v>0</v>
      </c>
      <c r="E44" s="1351" t="n">
        <v>0</v>
      </c>
      <c r="F44" s="1351" t="n">
        <v>0</v>
      </c>
      <c r="G44" s="1351" t="n">
        <v>0</v>
      </c>
      <c r="H44" s="1351" t="n">
        <v>0</v>
      </c>
      <c r="I44" s="1351" t="n">
        <v>0</v>
      </c>
      <c r="J44" s="1351" t="n">
        <v>0</v>
      </c>
      <c r="K44" s="1351" t="n">
        <v>0</v>
      </c>
      <c r="L44" s="1351" t="n">
        <v>0</v>
      </c>
      <c r="M44" s="1351" t="n">
        <v>0</v>
      </c>
      <c r="N44" s="1351" t="n">
        <v>0</v>
      </c>
      <c r="O44" s="1351" t="n">
        <v>0</v>
      </c>
      <c r="P44" s="1351" t="n">
        <v>0</v>
      </c>
      <c r="Q44" s="1351" t="n">
        <v>0</v>
      </c>
      <c r="R44" s="1333" t="n">
        <f aca="false">($W$4*(SUM(D44:Q44)))</f>
        <v>0</v>
      </c>
      <c r="S44" s="1351" t="n">
        <v>0</v>
      </c>
      <c r="T44" s="1351" t="n">
        <v>0</v>
      </c>
      <c r="U44" s="1351" t="n">
        <v>0</v>
      </c>
      <c r="V44" s="1351" t="n">
        <v>0</v>
      </c>
      <c r="W44" s="1351" t="n">
        <v>0</v>
      </c>
      <c r="X44" s="1351" t="n">
        <v>0</v>
      </c>
      <c r="Y44" s="1351" t="n">
        <v>0</v>
      </c>
      <c r="Z44" s="1351" t="n">
        <v>0</v>
      </c>
      <c r="AA44" s="1351" t="n">
        <v>0</v>
      </c>
      <c r="AB44" s="1351" t="n">
        <v>0</v>
      </c>
      <c r="AC44" s="1351" t="n">
        <v>0</v>
      </c>
      <c r="AD44" s="1351" t="n">
        <v>0</v>
      </c>
      <c r="AE44" s="1351" t="n">
        <v>0</v>
      </c>
      <c r="AF44" s="1351" t="n">
        <v>0</v>
      </c>
      <c r="AG44" s="1352"/>
      <c r="AH44" s="1352"/>
      <c r="AI44" s="1332"/>
      <c r="AJ44" s="1332"/>
      <c r="AK44" s="1352"/>
      <c r="AL44" s="1352"/>
      <c r="AM44" s="1352"/>
      <c r="AN44" s="1352"/>
    </row>
    <row r="45" s="1334" customFormat="true" ht="27.75" hidden="true" customHeight="true" outlineLevel="0" collapsed="false">
      <c r="A45" s="1347"/>
      <c r="B45" s="1347"/>
      <c r="C45" s="1353" t="n">
        <f aca="false">A21</f>
        <v>0</v>
      </c>
      <c r="D45" s="1353" t="n">
        <v>0</v>
      </c>
      <c r="E45" s="1353" t="n">
        <v>0</v>
      </c>
      <c r="F45" s="1353" t="n">
        <v>0</v>
      </c>
      <c r="G45" s="1353" t="n">
        <v>0</v>
      </c>
      <c r="H45" s="1353" t="n">
        <v>0</v>
      </c>
      <c r="I45" s="1353" t="n">
        <v>0</v>
      </c>
      <c r="J45" s="1353" t="n">
        <v>0</v>
      </c>
      <c r="K45" s="1353" t="n">
        <v>0</v>
      </c>
      <c r="L45" s="1353" t="n">
        <v>0</v>
      </c>
      <c r="M45" s="1353" t="n">
        <v>0</v>
      </c>
      <c r="N45" s="1353" t="n">
        <v>0</v>
      </c>
      <c r="O45" s="1353" t="n">
        <v>0</v>
      </c>
      <c r="P45" s="1353" t="n">
        <v>0</v>
      </c>
      <c r="Q45" s="1353" t="n">
        <v>0</v>
      </c>
      <c r="R45" s="1335" t="n">
        <f aca="false">($W$4*(SUM(D45:Q45)))</f>
        <v>0</v>
      </c>
      <c r="S45" s="1353" t="n">
        <v>0</v>
      </c>
      <c r="T45" s="1353" t="n">
        <v>0</v>
      </c>
      <c r="U45" s="1353" t="n">
        <v>0</v>
      </c>
      <c r="V45" s="1353" t="n">
        <v>0</v>
      </c>
      <c r="W45" s="1353" t="n">
        <v>0</v>
      </c>
      <c r="X45" s="1353" t="n">
        <v>0</v>
      </c>
      <c r="Y45" s="1353" t="n">
        <v>0</v>
      </c>
      <c r="Z45" s="1353" t="n">
        <v>0</v>
      </c>
      <c r="AA45" s="1353" t="n">
        <v>0</v>
      </c>
      <c r="AB45" s="1353" t="n">
        <v>0</v>
      </c>
      <c r="AC45" s="1353" t="n">
        <v>0</v>
      </c>
      <c r="AD45" s="1353" t="n">
        <v>0</v>
      </c>
      <c r="AE45" s="1353" t="n">
        <v>0</v>
      </c>
      <c r="AF45" s="1353" t="n">
        <v>0</v>
      </c>
      <c r="AG45" s="1352"/>
      <c r="AH45" s="1352"/>
      <c r="AI45" s="1332"/>
      <c r="AJ45" s="1332"/>
      <c r="AK45" s="1352"/>
      <c r="AL45" s="1352"/>
      <c r="AM45" s="1352"/>
      <c r="AN45" s="1352"/>
    </row>
    <row r="46" s="1334" customFormat="true" ht="27.75" hidden="true" customHeight="true" outlineLevel="0" collapsed="false">
      <c r="A46" s="1347"/>
      <c r="B46" s="1347"/>
      <c r="C46" s="1351" t="n">
        <f aca="false">A22</f>
        <v>0</v>
      </c>
      <c r="D46" s="1351" t="n">
        <v>0</v>
      </c>
      <c r="E46" s="1351" t="n">
        <v>0</v>
      </c>
      <c r="F46" s="1351" t="n">
        <v>0</v>
      </c>
      <c r="G46" s="1351" t="n">
        <v>0</v>
      </c>
      <c r="H46" s="1351" t="n">
        <v>0</v>
      </c>
      <c r="I46" s="1351" t="n">
        <v>0</v>
      </c>
      <c r="J46" s="1351" t="n">
        <v>0</v>
      </c>
      <c r="K46" s="1351" t="n">
        <v>0</v>
      </c>
      <c r="L46" s="1351" t="n">
        <v>0</v>
      </c>
      <c r="M46" s="1351" t="n">
        <v>0</v>
      </c>
      <c r="N46" s="1351" t="n">
        <v>0</v>
      </c>
      <c r="O46" s="1351" t="n">
        <v>0</v>
      </c>
      <c r="P46" s="1351" t="n">
        <v>0</v>
      </c>
      <c r="Q46" s="1351" t="n">
        <v>0</v>
      </c>
      <c r="R46" s="1333" t="n">
        <f aca="false">($W$4*(SUM(D46:Q46)))</f>
        <v>0</v>
      </c>
      <c r="S46" s="1351" t="n">
        <v>0</v>
      </c>
      <c r="T46" s="1351" t="n">
        <v>0</v>
      </c>
      <c r="U46" s="1351" t="n">
        <v>0</v>
      </c>
      <c r="V46" s="1351" t="n">
        <v>0</v>
      </c>
      <c r="W46" s="1351" t="n">
        <v>0</v>
      </c>
      <c r="X46" s="1351" t="n">
        <v>0</v>
      </c>
      <c r="Y46" s="1351" t="n">
        <v>0</v>
      </c>
      <c r="Z46" s="1351" t="n">
        <v>0</v>
      </c>
      <c r="AA46" s="1351" t="n">
        <v>0</v>
      </c>
      <c r="AB46" s="1351" t="n">
        <v>0</v>
      </c>
      <c r="AC46" s="1351" t="n">
        <v>0</v>
      </c>
      <c r="AD46" s="1351" t="n">
        <v>0</v>
      </c>
      <c r="AE46" s="1351" t="n">
        <v>0</v>
      </c>
      <c r="AF46" s="1351" t="n">
        <v>0</v>
      </c>
      <c r="AG46" s="1352"/>
      <c r="AH46" s="1352"/>
      <c r="AI46" s="1332"/>
      <c r="AJ46" s="1332"/>
      <c r="AK46" s="1352"/>
      <c r="AL46" s="1352"/>
      <c r="AM46" s="1352"/>
      <c r="AN46" s="1352"/>
    </row>
    <row r="47" s="1334" customFormat="true" ht="27.75" hidden="true" customHeight="true" outlineLevel="0" collapsed="false">
      <c r="A47" s="1347"/>
      <c r="B47" s="1347"/>
      <c r="C47" s="1353" t="n">
        <f aca="false">A23</f>
        <v>0</v>
      </c>
      <c r="D47" s="1353" t="n">
        <v>0</v>
      </c>
      <c r="E47" s="1353" t="n">
        <v>0</v>
      </c>
      <c r="F47" s="1353" t="n">
        <v>0</v>
      </c>
      <c r="G47" s="1353" t="n">
        <v>0</v>
      </c>
      <c r="H47" s="1353" t="n">
        <v>0</v>
      </c>
      <c r="I47" s="1353" t="n">
        <v>0</v>
      </c>
      <c r="J47" s="1353" t="n">
        <v>0</v>
      </c>
      <c r="K47" s="1353" t="n">
        <v>0</v>
      </c>
      <c r="L47" s="1353" t="n">
        <v>0</v>
      </c>
      <c r="M47" s="1353" t="n">
        <v>0</v>
      </c>
      <c r="N47" s="1353" t="n">
        <v>0</v>
      </c>
      <c r="O47" s="1353" t="n">
        <v>0</v>
      </c>
      <c r="P47" s="1353" t="n">
        <v>0</v>
      </c>
      <c r="Q47" s="1353" t="n">
        <v>0</v>
      </c>
      <c r="R47" s="1335" t="n">
        <f aca="false">($W$4*(SUM(D47:Q47)))</f>
        <v>0</v>
      </c>
      <c r="S47" s="1353" t="n">
        <v>0</v>
      </c>
      <c r="T47" s="1353" t="n">
        <v>0</v>
      </c>
      <c r="U47" s="1353" t="n">
        <v>0</v>
      </c>
      <c r="V47" s="1353" t="n">
        <v>0</v>
      </c>
      <c r="W47" s="1353" t="n">
        <v>0</v>
      </c>
      <c r="X47" s="1353" t="n">
        <v>0</v>
      </c>
      <c r="Y47" s="1353" t="n">
        <v>0</v>
      </c>
      <c r="Z47" s="1353" t="n">
        <v>0</v>
      </c>
      <c r="AA47" s="1353" t="n">
        <v>0</v>
      </c>
      <c r="AB47" s="1353" t="n">
        <v>0</v>
      </c>
      <c r="AC47" s="1353" t="n">
        <v>0</v>
      </c>
      <c r="AD47" s="1353" t="n">
        <v>0</v>
      </c>
      <c r="AE47" s="1353" t="n">
        <v>0</v>
      </c>
      <c r="AF47" s="1353" t="n">
        <v>0</v>
      </c>
      <c r="AG47" s="1352"/>
      <c r="AH47" s="1352"/>
      <c r="AI47" s="1332"/>
      <c r="AJ47" s="1332"/>
      <c r="AK47" s="1352"/>
      <c r="AL47" s="1352"/>
      <c r="AM47" s="1352"/>
      <c r="AN47" s="1352"/>
    </row>
    <row r="48" s="1334" customFormat="true" ht="27.75" hidden="true" customHeight="true" outlineLevel="0" collapsed="false">
      <c r="A48" s="1347"/>
      <c r="B48" s="1347"/>
      <c r="C48" s="1351" t="n">
        <f aca="false">A24</f>
        <v>0</v>
      </c>
      <c r="D48" s="1351" t="n">
        <v>0</v>
      </c>
      <c r="E48" s="1351" t="n">
        <v>0</v>
      </c>
      <c r="F48" s="1351" t="n">
        <v>0</v>
      </c>
      <c r="G48" s="1351" t="n">
        <v>0</v>
      </c>
      <c r="H48" s="1351" t="n">
        <v>0</v>
      </c>
      <c r="I48" s="1351" t="n">
        <v>0</v>
      </c>
      <c r="J48" s="1351" t="n">
        <v>0</v>
      </c>
      <c r="K48" s="1351" t="n">
        <v>0</v>
      </c>
      <c r="L48" s="1351" t="n">
        <v>0</v>
      </c>
      <c r="M48" s="1351" t="n">
        <v>0</v>
      </c>
      <c r="N48" s="1351" t="n">
        <v>0</v>
      </c>
      <c r="O48" s="1351" t="n">
        <v>0</v>
      </c>
      <c r="P48" s="1351" t="n">
        <v>0</v>
      </c>
      <c r="Q48" s="1351" t="n">
        <v>0</v>
      </c>
      <c r="R48" s="1333" t="n">
        <f aca="false">($W$4*(SUM(D48:Q48)))</f>
        <v>0</v>
      </c>
      <c r="S48" s="1351" t="n">
        <v>0</v>
      </c>
      <c r="T48" s="1351" t="n">
        <v>0</v>
      </c>
      <c r="U48" s="1351" t="n">
        <v>0</v>
      </c>
      <c r="V48" s="1351" t="n">
        <v>0</v>
      </c>
      <c r="W48" s="1351" t="n">
        <v>0</v>
      </c>
      <c r="X48" s="1351" t="n">
        <v>0</v>
      </c>
      <c r="Y48" s="1351" t="n">
        <v>0</v>
      </c>
      <c r="Z48" s="1351" t="n">
        <v>0</v>
      </c>
      <c r="AA48" s="1351" t="n">
        <v>0</v>
      </c>
      <c r="AB48" s="1351" t="n">
        <v>0</v>
      </c>
      <c r="AC48" s="1351" t="n">
        <v>0</v>
      </c>
      <c r="AD48" s="1351" t="n">
        <v>0</v>
      </c>
      <c r="AE48" s="1351" t="n">
        <v>0</v>
      </c>
      <c r="AF48" s="1351" t="n">
        <v>0</v>
      </c>
      <c r="AG48" s="1352"/>
      <c r="AH48" s="1352"/>
      <c r="AI48" s="1332"/>
      <c r="AJ48" s="1332"/>
      <c r="AK48" s="1352"/>
      <c r="AL48" s="1352"/>
      <c r="AM48" s="1352"/>
      <c r="AN48" s="1352"/>
    </row>
    <row r="49" s="1334" customFormat="true" ht="27.75" hidden="true" customHeight="true" outlineLevel="0" collapsed="false">
      <c r="A49" s="1347"/>
      <c r="B49" s="1347"/>
      <c r="C49" s="1353" t="n">
        <f aca="false">A25</f>
        <v>0</v>
      </c>
      <c r="D49" s="1353" t="n">
        <v>0</v>
      </c>
      <c r="E49" s="1353" t="n">
        <v>0</v>
      </c>
      <c r="F49" s="1353" t="n">
        <v>0</v>
      </c>
      <c r="G49" s="1353" t="n">
        <v>0</v>
      </c>
      <c r="H49" s="1353" t="n">
        <v>0</v>
      </c>
      <c r="I49" s="1353" t="n">
        <v>0</v>
      </c>
      <c r="J49" s="1353" t="n">
        <v>0</v>
      </c>
      <c r="K49" s="1353" t="n">
        <v>0</v>
      </c>
      <c r="L49" s="1353" t="n">
        <v>0</v>
      </c>
      <c r="M49" s="1353" t="n">
        <v>0</v>
      </c>
      <c r="N49" s="1353" t="n">
        <v>0</v>
      </c>
      <c r="O49" s="1353" t="n">
        <v>0</v>
      </c>
      <c r="P49" s="1353" t="n">
        <v>0</v>
      </c>
      <c r="Q49" s="1353" t="n">
        <v>0</v>
      </c>
      <c r="R49" s="1335" t="n">
        <f aca="false">($W$4*(SUM(D49:Q49)))</f>
        <v>0</v>
      </c>
      <c r="S49" s="1353" t="n">
        <v>0</v>
      </c>
      <c r="T49" s="1353" t="n">
        <v>0</v>
      </c>
      <c r="U49" s="1353" t="n">
        <v>0</v>
      </c>
      <c r="V49" s="1353" t="n">
        <v>0</v>
      </c>
      <c r="W49" s="1353" t="n">
        <v>0</v>
      </c>
      <c r="X49" s="1353" t="n">
        <v>0</v>
      </c>
      <c r="Y49" s="1353" t="n">
        <v>0</v>
      </c>
      <c r="Z49" s="1353" t="n">
        <v>0</v>
      </c>
      <c r="AA49" s="1353" t="n">
        <v>0</v>
      </c>
      <c r="AB49" s="1353" t="n">
        <v>0</v>
      </c>
      <c r="AC49" s="1353" t="n">
        <v>0</v>
      </c>
      <c r="AD49" s="1353" t="n">
        <v>0</v>
      </c>
      <c r="AE49" s="1353" t="n">
        <v>0</v>
      </c>
      <c r="AF49" s="1353" t="n">
        <v>0</v>
      </c>
      <c r="AG49" s="1352"/>
      <c r="AH49" s="1352"/>
      <c r="AI49" s="1332"/>
      <c r="AJ49" s="1332"/>
      <c r="AK49" s="1352"/>
      <c r="AL49" s="1352"/>
      <c r="AM49" s="1352"/>
      <c r="AN49" s="1352"/>
    </row>
    <row r="50" s="1334" customFormat="true" ht="27.75" hidden="true" customHeight="true" outlineLevel="0" collapsed="false">
      <c r="A50" s="1347"/>
      <c r="B50" s="1347"/>
      <c r="C50" s="1351" t="n">
        <f aca="false">A26</f>
        <v>0</v>
      </c>
      <c r="D50" s="1351" t="n">
        <v>0</v>
      </c>
      <c r="E50" s="1351" t="n">
        <v>0</v>
      </c>
      <c r="F50" s="1351" t="n">
        <v>0</v>
      </c>
      <c r="G50" s="1351" t="n">
        <v>0</v>
      </c>
      <c r="H50" s="1351" t="n">
        <v>0</v>
      </c>
      <c r="I50" s="1351" t="n">
        <v>0</v>
      </c>
      <c r="J50" s="1351" t="n">
        <v>0</v>
      </c>
      <c r="K50" s="1351" t="n">
        <v>0</v>
      </c>
      <c r="L50" s="1351" t="n">
        <v>0</v>
      </c>
      <c r="M50" s="1351" t="n">
        <v>0</v>
      </c>
      <c r="N50" s="1351" t="n">
        <v>0</v>
      </c>
      <c r="O50" s="1351" t="n">
        <v>0</v>
      </c>
      <c r="P50" s="1351" t="n">
        <v>0</v>
      </c>
      <c r="Q50" s="1351" t="n">
        <v>0</v>
      </c>
      <c r="R50" s="1333" t="n">
        <f aca="false">($W$4*(SUM(D50:Q50)))</f>
        <v>0</v>
      </c>
      <c r="S50" s="1351" t="n">
        <v>0</v>
      </c>
      <c r="T50" s="1351" t="n">
        <v>0</v>
      </c>
      <c r="U50" s="1351" t="n">
        <v>0</v>
      </c>
      <c r="V50" s="1351" t="n">
        <v>0</v>
      </c>
      <c r="W50" s="1351" t="n">
        <v>0</v>
      </c>
      <c r="X50" s="1351" t="n">
        <v>0</v>
      </c>
      <c r="Y50" s="1351" t="n">
        <v>0</v>
      </c>
      <c r="Z50" s="1351" t="n">
        <v>0</v>
      </c>
      <c r="AA50" s="1351" t="n">
        <v>0</v>
      </c>
      <c r="AB50" s="1351" t="n">
        <v>0</v>
      </c>
      <c r="AC50" s="1351" t="n">
        <v>0</v>
      </c>
      <c r="AD50" s="1351" t="n">
        <v>0</v>
      </c>
      <c r="AE50" s="1351" t="n">
        <v>0</v>
      </c>
      <c r="AF50" s="1351" t="n">
        <v>0</v>
      </c>
      <c r="AG50" s="1352"/>
      <c r="AH50" s="1352"/>
      <c r="AI50" s="1332"/>
      <c r="AJ50" s="1332"/>
      <c r="AK50" s="1352"/>
      <c r="AL50" s="1352"/>
      <c r="AM50" s="1352"/>
      <c r="AN50" s="1352"/>
    </row>
    <row r="51" s="1334" customFormat="true" ht="27.75" hidden="true" customHeight="true" outlineLevel="0" collapsed="false">
      <c r="A51" s="1347"/>
      <c r="B51" s="1347"/>
      <c r="C51" s="1353" t="n">
        <f aca="false">A27</f>
        <v>0</v>
      </c>
      <c r="D51" s="1353" t="n">
        <v>0</v>
      </c>
      <c r="E51" s="1353" t="n">
        <v>0</v>
      </c>
      <c r="F51" s="1353" t="n">
        <v>0</v>
      </c>
      <c r="G51" s="1353" t="n">
        <v>0</v>
      </c>
      <c r="H51" s="1353" t="n">
        <v>0</v>
      </c>
      <c r="I51" s="1353" t="n">
        <v>0</v>
      </c>
      <c r="J51" s="1353" t="n">
        <v>0</v>
      </c>
      <c r="K51" s="1353" t="n">
        <v>0</v>
      </c>
      <c r="L51" s="1353" t="n">
        <v>0</v>
      </c>
      <c r="M51" s="1353" t="n">
        <v>0</v>
      </c>
      <c r="N51" s="1353" t="n">
        <v>0</v>
      </c>
      <c r="O51" s="1353" t="n">
        <v>0</v>
      </c>
      <c r="P51" s="1353" t="n">
        <v>0</v>
      </c>
      <c r="Q51" s="1353" t="n">
        <v>0</v>
      </c>
      <c r="R51" s="1335" t="n">
        <f aca="false">($W$4*(SUM(D51:Q51)))</f>
        <v>0</v>
      </c>
      <c r="S51" s="1353" t="n">
        <v>0</v>
      </c>
      <c r="T51" s="1353" t="n">
        <v>0</v>
      </c>
      <c r="U51" s="1353" t="n">
        <v>0</v>
      </c>
      <c r="V51" s="1353" t="n">
        <v>0</v>
      </c>
      <c r="W51" s="1353" t="n">
        <v>0</v>
      </c>
      <c r="X51" s="1353" t="n">
        <v>0</v>
      </c>
      <c r="Y51" s="1353" t="n">
        <v>0</v>
      </c>
      <c r="Z51" s="1353" t="n">
        <v>0</v>
      </c>
      <c r="AA51" s="1353" t="n">
        <v>0</v>
      </c>
      <c r="AB51" s="1353" t="n">
        <v>0</v>
      </c>
      <c r="AC51" s="1353" t="n">
        <v>0</v>
      </c>
      <c r="AD51" s="1353" t="n">
        <v>0</v>
      </c>
      <c r="AE51" s="1353" t="n">
        <v>0</v>
      </c>
      <c r="AF51" s="1353" t="n">
        <v>0</v>
      </c>
      <c r="AG51" s="1352"/>
      <c r="AH51" s="1352"/>
      <c r="AI51" s="1332"/>
      <c r="AJ51" s="1332"/>
      <c r="AK51" s="1352"/>
      <c r="AL51" s="1352"/>
      <c r="AM51" s="1352"/>
      <c r="AN51" s="1352"/>
    </row>
    <row r="52" s="1334" customFormat="true" ht="27.75" hidden="true" customHeight="true" outlineLevel="0" collapsed="false">
      <c r="A52" s="1347"/>
      <c r="B52" s="1347"/>
      <c r="C52" s="1351" t="n">
        <f aca="false">A28</f>
        <v>0</v>
      </c>
      <c r="D52" s="1351" t="n">
        <v>0</v>
      </c>
      <c r="E52" s="1351" t="n">
        <v>0</v>
      </c>
      <c r="F52" s="1351" t="n">
        <v>0</v>
      </c>
      <c r="G52" s="1351" t="n">
        <v>0</v>
      </c>
      <c r="H52" s="1351" t="n">
        <v>0</v>
      </c>
      <c r="I52" s="1351" t="n">
        <v>0</v>
      </c>
      <c r="J52" s="1351" t="n">
        <v>0</v>
      </c>
      <c r="K52" s="1351" t="n">
        <v>0</v>
      </c>
      <c r="L52" s="1351" t="n">
        <v>0</v>
      </c>
      <c r="M52" s="1351" t="n">
        <v>0</v>
      </c>
      <c r="N52" s="1351" t="n">
        <v>0</v>
      </c>
      <c r="O52" s="1351" t="n">
        <v>0</v>
      </c>
      <c r="P52" s="1351" t="n">
        <v>0</v>
      </c>
      <c r="Q52" s="1351" t="n">
        <v>0</v>
      </c>
      <c r="R52" s="1333" t="n">
        <f aca="false">($W$4*(SUM(D52:Q52)))</f>
        <v>0</v>
      </c>
      <c r="S52" s="1351" t="n">
        <v>0</v>
      </c>
      <c r="T52" s="1351" t="n">
        <v>0</v>
      </c>
      <c r="U52" s="1351" t="n">
        <v>0</v>
      </c>
      <c r="V52" s="1351" t="n">
        <v>0</v>
      </c>
      <c r="W52" s="1351" t="n">
        <v>0</v>
      </c>
      <c r="X52" s="1351" t="n">
        <v>0</v>
      </c>
      <c r="Y52" s="1351" t="n">
        <v>0</v>
      </c>
      <c r="Z52" s="1351" t="n">
        <v>0</v>
      </c>
      <c r="AA52" s="1351" t="n">
        <v>0</v>
      </c>
      <c r="AB52" s="1351" t="n">
        <v>0</v>
      </c>
      <c r="AC52" s="1351" t="n">
        <v>0</v>
      </c>
      <c r="AD52" s="1351" t="n">
        <v>0</v>
      </c>
      <c r="AE52" s="1351" t="n">
        <v>0</v>
      </c>
      <c r="AF52" s="1351" t="n">
        <v>0</v>
      </c>
      <c r="AG52" s="1352"/>
      <c r="AH52" s="1352"/>
      <c r="AI52" s="1332"/>
      <c r="AJ52" s="1332"/>
      <c r="AK52" s="1352"/>
      <c r="AL52" s="1352"/>
      <c r="AM52" s="1352"/>
      <c r="AN52" s="1352"/>
      <c r="AR52" s="1334" t="n">
        <v>0</v>
      </c>
    </row>
    <row r="53" s="1334" customFormat="true" ht="27.75" hidden="true" customHeight="true" outlineLevel="0" collapsed="false">
      <c r="A53" s="1347"/>
      <c r="B53" s="1347"/>
      <c r="C53" s="1353" t="n">
        <f aca="false">A29</f>
        <v>0</v>
      </c>
      <c r="D53" s="1353" t="n">
        <v>0</v>
      </c>
      <c r="E53" s="1353" t="n">
        <v>0</v>
      </c>
      <c r="F53" s="1353" t="n">
        <v>0</v>
      </c>
      <c r="G53" s="1353" t="n">
        <v>0</v>
      </c>
      <c r="H53" s="1353" t="n">
        <v>0</v>
      </c>
      <c r="I53" s="1353" t="n">
        <v>0</v>
      </c>
      <c r="J53" s="1353" t="n">
        <v>0</v>
      </c>
      <c r="K53" s="1353" t="n">
        <v>0</v>
      </c>
      <c r="L53" s="1353" t="n">
        <v>0</v>
      </c>
      <c r="M53" s="1353" t="n">
        <v>0</v>
      </c>
      <c r="N53" s="1353" t="n">
        <v>0</v>
      </c>
      <c r="O53" s="1353" t="n">
        <v>0</v>
      </c>
      <c r="P53" s="1353" t="n">
        <v>0</v>
      </c>
      <c r="Q53" s="1353" t="n">
        <v>0</v>
      </c>
      <c r="R53" s="1335" t="n">
        <f aca="false">($W$4*(SUM(D53:Q53)))</f>
        <v>0</v>
      </c>
      <c r="S53" s="1353" t="n">
        <v>0</v>
      </c>
      <c r="T53" s="1353" t="n">
        <v>0</v>
      </c>
      <c r="U53" s="1353" t="n">
        <v>0</v>
      </c>
      <c r="V53" s="1353" t="n">
        <v>0</v>
      </c>
      <c r="W53" s="1353" t="n">
        <v>0</v>
      </c>
      <c r="X53" s="1353" t="n">
        <v>0</v>
      </c>
      <c r="Y53" s="1353" t="n">
        <v>0</v>
      </c>
      <c r="Z53" s="1353" t="n">
        <v>0</v>
      </c>
      <c r="AA53" s="1353" t="n">
        <v>0</v>
      </c>
      <c r="AB53" s="1353" t="n">
        <v>0</v>
      </c>
      <c r="AC53" s="1353" t="n">
        <v>0</v>
      </c>
      <c r="AD53" s="1353" t="n">
        <v>0</v>
      </c>
      <c r="AE53" s="1353" t="n">
        <v>0</v>
      </c>
      <c r="AF53" s="1353" t="n">
        <v>0</v>
      </c>
      <c r="AG53" s="1352"/>
      <c r="AH53" s="1352"/>
      <c r="AI53" s="1332"/>
      <c r="AJ53" s="1332"/>
      <c r="AK53" s="1352"/>
      <c r="AL53" s="1352"/>
      <c r="AM53" s="1352"/>
      <c r="AN53" s="1352"/>
    </row>
    <row r="54" s="1334" customFormat="true" ht="27.75" hidden="true" customHeight="true" outlineLevel="0" collapsed="false">
      <c r="A54" s="1347"/>
      <c r="B54" s="1347"/>
      <c r="C54" s="1351" t="n">
        <f aca="false">A30</f>
        <v>0</v>
      </c>
      <c r="D54" s="1351" t="n">
        <v>0</v>
      </c>
      <c r="E54" s="1351" t="n">
        <v>0</v>
      </c>
      <c r="F54" s="1351" t="n">
        <v>0</v>
      </c>
      <c r="G54" s="1351" t="n">
        <v>0</v>
      </c>
      <c r="H54" s="1351" t="n">
        <v>0</v>
      </c>
      <c r="I54" s="1351" t="n">
        <v>0</v>
      </c>
      <c r="J54" s="1351" t="n">
        <v>0</v>
      </c>
      <c r="K54" s="1351" t="n">
        <v>0</v>
      </c>
      <c r="L54" s="1351" t="n">
        <v>0</v>
      </c>
      <c r="M54" s="1351" t="n">
        <v>0</v>
      </c>
      <c r="N54" s="1351" t="n">
        <v>0</v>
      </c>
      <c r="O54" s="1351" t="n">
        <v>0</v>
      </c>
      <c r="P54" s="1351" t="n">
        <v>0</v>
      </c>
      <c r="Q54" s="1351" t="n">
        <v>0</v>
      </c>
      <c r="R54" s="1337" t="n">
        <f aca="false">($W$4*(SUM(D54:Q54)))</f>
        <v>0</v>
      </c>
      <c r="S54" s="1351" t="n">
        <v>0</v>
      </c>
      <c r="T54" s="1351" t="n">
        <v>0</v>
      </c>
      <c r="U54" s="1351" t="n">
        <v>0</v>
      </c>
      <c r="V54" s="1351" t="n">
        <v>0</v>
      </c>
      <c r="W54" s="1351" t="n">
        <v>0</v>
      </c>
      <c r="X54" s="1351" t="n">
        <v>0</v>
      </c>
      <c r="Y54" s="1351" t="n">
        <v>0</v>
      </c>
      <c r="Z54" s="1351" t="n">
        <v>0</v>
      </c>
      <c r="AA54" s="1351" t="n">
        <v>0</v>
      </c>
      <c r="AB54" s="1351" t="n">
        <v>0</v>
      </c>
      <c r="AC54" s="1351" t="n">
        <v>0</v>
      </c>
      <c r="AD54" s="1351" t="n">
        <v>0</v>
      </c>
      <c r="AE54" s="1351" t="n">
        <v>0</v>
      </c>
      <c r="AF54" s="1351" t="n">
        <v>0</v>
      </c>
      <c r="AG54" s="1352"/>
      <c r="AH54" s="1352"/>
      <c r="AI54" s="1332"/>
      <c r="AJ54" s="1332"/>
      <c r="AK54" s="1352"/>
      <c r="AL54" s="1352"/>
      <c r="AM54" s="1352"/>
      <c r="AN54" s="1352"/>
    </row>
    <row r="55" s="1354" customFormat="true" ht="75" hidden="false" customHeight="true" outlineLevel="0" collapsed="false">
      <c r="A55" s="1355" t="s">
        <v>837</v>
      </c>
      <c r="B55" s="1355"/>
      <c r="C55" s="1355"/>
      <c r="D55" s="1356" t="n">
        <f aca="false">SUM(D33:D54)</f>
        <v>0</v>
      </c>
      <c r="E55" s="1356" t="n">
        <f aca="false">SUM(E33:E54)</f>
        <v>0</v>
      </c>
      <c r="F55" s="1356" t="n">
        <f aca="false">SUM(F33:F54)</f>
        <v>0</v>
      </c>
      <c r="G55" s="1356" t="n">
        <f aca="false">SUM(G33:G54)</f>
        <v>0</v>
      </c>
      <c r="H55" s="1356" t="n">
        <f aca="false">SUM(H33:H54)</f>
        <v>0</v>
      </c>
      <c r="I55" s="1356" t="n">
        <f aca="false">SUM(I33:I54)</f>
        <v>0</v>
      </c>
      <c r="J55" s="1356" t="n">
        <f aca="false">SUM(J33:J54)</f>
        <v>0</v>
      </c>
      <c r="K55" s="1356" t="n">
        <f aca="false">SUM(K33:K54)</f>
        <v>0</v>
      </c>
      <c r="L55" s="1356" t="n">
        <f aca="false">SUM(L33:L54)</f>
        <v>0</v>
      </c>
      <c r="M55" s="1356" t="n">
        <f aca="false">SUM(M33:M54)</f>
        <v>0</v>
      </c>
      <c r="N55" s="1356" t="n">
        <f aca="false">SUM(N33:N54)</f>
        <v>0</v>
      </c>
      <c r="O55" s="1356" t="n">
        <f aca="false">SUM(O33:O54)</f>
        <v>0</v>
      </c>
      <c r="P55" s="1356" t="n">
        <f aca="false">SUM(P33:P54)</f>
        <v>0</v>
      </c>
      <c r="Q55" s="1356" t="n">
        <f aca="false">SUM(Q33:Q54)</f>
        <v>0</v>
      </c>
      <c r="R55" s="1357" t="n">
        <f aca="false">SUM(D55:Q55)</f>
        <v>0</v>
      </c>
      <c r="S55" s="1356" t="n">
        <f aca="false">SUM(S33:S54)</f>
        <v>0</v>
      </c>
      <c r="T55" s="1356" t="n">
        <f aca="false">SUM(T33:T54)</f>
        <v>0</v>
      </c>
      <c r="U55" s="1356" t="n">
        <f aca="false">SUM(U33:U54)</f>
        <v>0</v>
      </c>
      <c r="V55" s="1356" t="n">
        <f aca="false">SUM(V33:V54)</f>
        <v>0</v>
      </c>
      <c r="W55" s="1356" t="n">
        <f aca="false">SUM(W33:W54)</f>
        <v>0</v>
      </c>
      <c r="X55" s="1356" t="n">
        <f aca="false">SUM(X33:X54)</f>
        <v>0</v>
      </c>
      <c r="Y55" s="1356" t="n">
        <f aca="false">SUM(Y33:Y54)</f>
        <v>0</v>
      </c>
      <c r="Z55" s="1356" t="n">
        <f aca="false">SUM(Z33:Z54)</f>
        <v>0</v>
      </c>
      <c r="AA55" s="1356" t="n">
        <f aca="false">SUM(AA33:AA54)</f>
        <v>0</v>
      </c>
      <c r="AB55" s="1356" t="n">
        <f aca="false">SUM(AB33:AB54)</f>
        <v>0</v>
      </c>
      <c r="AC55" s="1356" t="n">
        <f aca="false">SUM(AC33:AC54)</f>
        <v>0</v>
      </c>
      <c r="AD55" s="1356" t="n">
        <f aca="false">SUM(AD33:AD54)</f>
        <v>0</v>
      </c>
      <c r="AE55" s="1356" t="n">
        <f aca="false">SUM(AE33:AE54)</f>
        <v>0</v>
      </c>
      <c r="AF55" s="1356" t="n">
        <f aca="false">SUM(AF33:AF54)</f>
        <v>0</v>
      </c>
      <c r="AG55" s="1358" t="s">
        <v>839</v>
      </c>
      <c r="AH55" s="1358"/>
      <c r="AI55" s="1332"/>
      <c r="AJ55" s="1332"/>
      <c r="AK55" s="1359"/>
      <c r="AL55" s="1359"/>
    </row>
    <row r="56" s="1354" customFormat="true" ht="75" hidden="false" customHeight="true" outlineLevel="0" collapsed="false">
      <c r="A56" s="1355" t="s">
        <v>840</v>
      </c>
      <c r="B56" s="1355"/>
      <c r="C56" s="1355"/>
      <c r="D56" s="1360" t="str">
        <f aca="false">IF(D31&gt;0,D55/D31,"")</f>
        <v/>
      </c>
      <c r="E56" s="1360"/>
      <c r="F56" s="1360" t="str">
        <f aca="false">IF(F31&gt;0,F55/F31,"")</f>
        <v/>
      </c>
      <c r="G56" s="1360" t="str">
        <f aca="false">IF(G31&gt;0,G55/G31,"")</f>
        <v/>
      </c>
      <c r="H56" s="1360" t="str">
        <f aca="false">IF(H31&gt;0,H55/H31,"")</f>
        <v/>
      </c>
      <c r="I56" s="1360" t="str">
        <f aca="false">IF(I31&gt;0,I55/I31,"")</f>
        <v/>
      </c>
      <c r="J56" s="1360" t="str">
        <f aca="false">IF(J31&gt;0,J55/J31,"")</f>
        <v/>
      </c>
      <c r="K56" s="1360"/>
      <c r="L56" s="1360" t="n">
        <f aca="false">IF(L31&gt;0,L55/L31,"")</f>
        <v>0</v>
      </c>
      <c r="M56" s="1360" t="str">
        <f aca="false">IF(M31&gt;0,M55/M31,"")</f>
        <v/>
      </c>
      <c r="N56" s="1360" t="str">
        <f aca="false">IF(N31&gt;0,N55/N31,"")</f>
        <v/>
      </c>
      <c r="O56" s="1360" t="str">
        <f aca="false">IF(O31&gt;0,O55/O31,"")</f>
        <v/>
      </c>
      <c r="P56" s="1360" t="str">
        <f aca="false">IF(P31&gt;0,P55/P31,"")</f>
        <v/>
      </c>
      <c r="Q56" s="1360" t="str">
        <f aca="false">IF(Q31&gt;0,Q55/Q31,"")</f>
        <v/>
      </c>
      <c r="R56" s="1361" t="n">
        <f aca="false">IF(R31=0,"",R55/R31)</f>
        <v>0</v>
      </c>
      <c r="S56" s="1362" t="str">
        <f aca="false">IF(S31&gt;0,S55/S31,"")</f>
        <v/>
      </c>
      <c r="T56" s="1362" t="str">
        <f aca="false">IF(T31&gt;0,T55/T31,"")</f>
        <v/>
      </c>
      <c r="U56" s="1362" t="str">
        <f aca="false">IF(U31&gt;0,U55/U31,"")</f>
        <v/>
      </c>
      <c r="V56" s="1362" t="str">
        <f aca="false">IF(V31&gt;0,V55/V31,"")</f>
        <v/>
      </c>
      <c r="W56" s="1362" t="str">
        <f aca="false">IF(W31&gt;0,W55/W31,"")</f>
        <v/>
      </c>
      <c r="X56" s="1362" t="str">
        <f aca="false">IF(X31&gt;0,X55/X31,"")</f>
        <v/>
      </c>
      <c r="Y56" s="1362" t="str">
        <f aca="false">IF(Y31&gt;0,Y55/Y31,"")</f>
        <v/>
      </c>
      <c r="Z56" s="1362" t="str">
        <f aca="false">IF(Z31&gt;0,Z55/Z31,"")</f>
        <v/>
      </c>
      <c r="AA56" s="1362" t="str">
        <f aca="false">IF(AA31&gt;0,AA55/AA31,"")</f>
        <v/>
      </c>
      <c r="AB56" s="1362" t="str">
        <f aca="false">IF(AB31&gt;0,AB55/AB31,"")</f>
        <v/>
      </c>
      <c r="AC56" s="1362" t="str">
        <f aca="false">IF(AC31&gt;0,AC55/AC31,"")</f>
        <v/>
      </c>
      <c r="AD56" s="1362" t="str">
        <f aca="false">IF(AD31&gt;0,AD55/AD31,"")</f>
        <v/>
      </c>
      <c r="AE56" s="1363" t="str">
        <f aca="false">IF(AE31&gt;0,AE55/AE31,"")</f>
        <v/>
      </c>
      <c r="AF56" s="1362" t="str">
        <f aca="false">IF(AF31&gt;0,AF55/AF31,"")</f>
        <v/>
      </c>
      <c r="AG56" s="1364" t="n">
        <f aca="false">IF(C31=0,"",R31/C31)</f>
        <v>0.00522193211488251</v>
      </c>
      <c r="AH56" s="1364"/>
      <c r="AI56" s="1332"/>
      <c r="AJ56" s="1332"/>
      <c r="AK56" s="1365"/>
      <c r="AL56" s="1365"/>
    </row>
    <row r="57" s="579" customFormat="true" ht="66.75" hidden="false" customHeight="true" outlineLevel="0" collapsed="false">
      <c r="A57" s="1343" t="s">
        <v>841</v>
      </c>
      <c r="B57" s="1343"/>
      <c r="C57" s="1343"/>
      <c r="D57" s="1366" t="n">
        <f aca="false">($X$4*R55)</f>
        <v>0</v>
      </c>
      <c r="E57" s="1366"/>
      <c r="F57" s="1366"/>
      <c r="G57" s="1366"/>
      <c r="H57" s="1366"/>
      <c r="I57" s="1366"/>
      <c r="J57" s="1366"/>
      <c r="K57" s="1366"/>
      <c r="L57" s="1366"/>
      <c r="M57" s="1366"/>
      <c r="N57" s="1366"/>
      <c r="O57" s="1366"/>
      <c r="P57" s="1366"/>
      <c r="Q57" s="1366"/>
      <c r="R57" s="1366"/>
      <c r="T57" s="1367"/>
      <c r="U57" s="1367"/>
      <c r="V57" s="1367"/>
      <c r="W57" s="1367"/>
      <c r="X57" s="1367"/>
      <c r="Y57" s="1367"/>
      <c r="Z57" s="1367"/>
      <c r="AA57" s="1367"/>
      <c r="AB57" s="1367"/>
      <c r="AC57" s="1367"/>
      <c r="AF57" s="595" t="n">
        <f aca="false">SUM(S55:AF55)</f>
        <v>0</v>
      </c>
      <c r="AG57" s="1364"/>
      <c r="AH57" s="1364"/>
      <c r="AI57" s="1332"/>
      <c r="AJ57" s="1332"/>
      <c r="AK57" s="187"/>
      <c r="AL57" s="187"/>
      <c r="AM57" s="187"/>
    </row>
    <row r="58" customFormat="false" ht="12.75" hidden="false" customHeight="true" outlineLevel="0" collapsed="false">
      <c r="AI58" s="1332"/>
      <c r="AJ58" s="1332"/>
    </row>
    <row r="59" customFormat="false" ht="44.25" hidden="false" customHeight="true" outlineLevel="0" collapsed="false">
      <c r="A59" s="747" t="s">
        <v>842</v>
      </c>
      <c r="B59" s="747" t="s">
        <v>843</v>
      </c>
      <c r="C59" s="747"/>
      <c r="D59" s="747"/>
      <c r="E59" s="747"/>
      <c r="F59" s="747"/>
      <c r="G59" s="747"/>
      <c r="H59" s="747"/>
      <c r="I59" s="747"/>
      <c r="J59" s="747"/>
      <c r="K59" s="747"/>
      <c r="L59" s="747"/>
      <c r="M59" s="256" t="s">
        <v>844</v>
      </c>
      <c r="N59" s="256"/>
      <c r="O59" s="256"/>
      <c r="P59" s="256"/>
      <c r="Q59" s="256"/>
      <c r="R59" s="256"/>
      <c r="S59" s="256"/>
      <c r="T59" s="747" t="s">
        <v>845</v>
      </c>
      <c r="U59" s="747"/>
      <c r="V59" s="747"/>
      <c r="W59" s="747"/>
      <c r="X59" s="747"/>
      <c r="Y59" s="747"/>
      <c r="Z59" s="747"/>
      <c r="AA59" s="747"/>
      <c r="AB59" s="747"/>
      <c r="AC59" s="747"/>
      <c r="AD59" s="747"/>
      <c r="AE59" s="748" t="s">
        <v>846</v>
      </c>
      <c r="AF59" s="749"/>
      <c r="AG59" s="750"/>
      <c r="AH59" s="752"/>
      <c r="AI59" s="1332"/>
      <c r="AJ59" s="1332"/>
    </row>
    <row r="60" customFormat="false" ht="38.25" hidden="false" customHeight="true" outlineLevel="0" collapsed="false">
      <c r="A60" s="826" t="n">
        <v>1</v>
      </c>
      <c r="B60" s="827"/>
      <c r="C60" s="827"/>
      <c r="D60" s="827"/>
      <c r="E60" s="827"/>
      <c r="F60" s="827"/>
      <c r="G60" s="827"/>
      <c r="H60" s="827"/>
      <c r="I60" s="827"/>
      <c r="J60" s="827"/>
      <c r="K60" s="827"/>
      <c r="L60" s="827"/>
      <c r="M60" s="828" t="s">
        <v>849</v>
      </c>
      <c r="N60" s="828"/>
      <c r="O60" s="828"/>
      <c r="P60" s="828"/>
      <c r="Q60" s="828"/>
      <c r="R60" s="828"/>
      <c r="S60" s="828"/>
      <c r="T60" s="829"/>
      <c r="U60" s="829"/>
      <c r="V60" s="829"/>
      <c r="W60" s="829"/>
      <c r="X60" s="829"/>
      <c r="Y60" s="829"/>
      <c r="Z60" s="829"/>
      <c r="AA60" s="829"/>
      <c r="AB60" s="829"/>
      <c r="AC60" s="829"/>
      <c r="AD60" s="829"/>
      <c r="AE60" s="757"/>
      <c r="AH60" s="759"/>
      <c r="AI60" s="1332"/>
      <c r="AJ60" s="1332"/>
    </row>
    <row r="61" customFormat="false" ht="18.75" hidden="false" customHeight="true" outlineLevel="0" collapsed="false">
      <c r="A61" s="832" t="n">
        <v>2</v>
      </c>
      <c r="B61" s="832"/>
      <c r="C61" s="832"/>
      <c r="D61" s="832"/>
      <c r="E61" s="832"/>
      <c r="F61" s="832"/>
      <c r="G61" s="832"/>
      <c r="H61" s="832"/>
      <c r="I61" s="832"/>
      <c r="J61" s="832"/>
      <c r="K61" s="832"/>
      <c r="L61" s="832"/>
      <c r="M61" s="828"/>
      <c r="N61" s="828"/>
      <c r="O61" s="828"/>
      <c r="P61" s="828"/>
      <c r="Q61" s="828"/>
      <c r="R61" s="828"/>
      <c r="S61" s="828"/>
      <c r="T61" s="833"/>
      <c r="U61" s="833"/>
      <c r="V61" s="833"/>
      <c r="W61" s="833"/>
      <c r="X61" s="833"/>
      <c r="Y61" s="833"/>
      <c r="Z61" s="833"/>
      <c r="AA61" s="833"/>
      <c r="AB61" s="833"/>
      <c r="AC61" s="833"/>
      <c r="AD61" s="833"/>
      <c r="AE61" s="298"/>
      <c r="AH61" s="300"/>
      <c r="AI61" s="1332"/>
      <c r="AJ61" s="1332"/>
    </row>
    <row r="62" customFormat="false" ht="18.75" hidden="false" customHeight="true" outlineLevel="0" collapsed="false">
      <c r="A62" s="826" t="n">
        <v>3</v>
      </c>
      <c r="B62" s="827"/>
      <c r="C62" s="827"/>
      <c r="D62" s="827"/>
      <c r="E62" s="827"/>
      <c r="F62" s="827"/>
      <c r="G62" s="827"/>
      <c r="H62" s="827"/>
      <c r="I62" s="827"/>
      <c r="J62" s="827"/>
      <c r="K62" s="827"/>
      <c r="L62" s="827"/>
      <c r="M62" s="828"/>
      <c r="N62" s="828"/>
      <c r="O62" s="828"/>
      <c r="P62" s="828"/>
      <c r="Q62" s="828"/>
      <c r="R62" s="828"/>
      <c r="S62" s="828"/>
      <c r="T62" s="829"/>
      <c r="U62" s="829"/>
      <c r="V62" s="829"/>
      <c r="W62" s="829"/>
      <c r="X62" s="829"/>
      <c r="Y62" s="829"/>
      <c r="Z62" s="829"/>
      <c r="AA62" s="829"/>
      <c r="AB62" s="829"/>
      <c r="AC62" s="829"/>
      <c r="AD62" s="829"/>
      <c r="AE62" s="757"/>
      <c r="AH62" s="759"/>
      <c r="AI62" s="1332"/>
      <c r="AJ62" s="1332"/>
    </row>
    <row r="63" customFormat="false" ht="18.75" hidden="false" customHeight="true" outlineLevel="0" collapsed="false">
      <c r="A63" s="832" t="n">
        <v>4</v>
      </c>
      <c r="B63" s="832"/>
      <c r="C63" s="832"/>
      <c r="D63" s="832"/>
      <c r="E63" s="832"/>
      <c r="F63" s="832"/>
      <c r="G63" s="832"/>
      <c r="H63" s="832"/>
      <c r="I63" s="832"/>
      <c r="J63" s="832"/>
      <c r="K63" s="832"/>
      <c r="L63" s="832"/>
      <c r="M63" s="828"/>
      <c r="N63" s="828"/>
      <c r="O63" s="828"/>
      <c r="P63" s="828"/>
      <c r="Q63" s="828"/>
      <c r="R63" s="828"/>
      <c r="S63" s="828"/>
      <c r="T63" s="833"/>
      <c r="U63" s="833"/>
      <c r="V63" s="833"/>
      <c r="W63" s="833"/>
      <c r="X63" s="833"/>
      <c r="Y63" s="833"/>
      <c r="Z63" s="833"/>
      <c r="AA63" s="833"/>
      <c r="AB63" s="833"/>
      <c r="AC63" s="833"/>
      <c r="AD63" s="833"/>
      <c r="AE63" s="303"/>
      <c r="AF63" s="304"/>
      <c r="AG63" s="402"/>
      <c r="AH63" s="306"/>
      <c r="AI63" s="1332"/>
      <c r="AJ63" s="1332"/>
    </row>
    <row r="64" s="401" customFormat="true" ht="18.75" hidden="false" customHeight="true" outlineLevel="0" collapsed="false">
      <c r="A64" s="826" t="n">
        <v>5</v>
      </c>
      <c r="B64" s="827"/>
      <c r="C64" s="827"/>
      <c r="D64" s="827"/>
      <c r="E64" s="827"/>
      <c r="F64" s="827"/>
      <c r="G64" s="827"/>
      <c r="H64" s="827"/>
      <c r="I64" s="827"/>
      <c r="J64" s="827"/>
      <c r="K64" s="827"/>
      <c r="L64" s="827"/>
      <c r="M64" s="836" t="s">
        <v>850</v>
      </c>
      <c r="N64" s="836"/>
      <c r="O64" s="836"/>
      <c r="P64" s="836"/>
      <c r="Q64" s="836"/>
      <c r="R64" s="836"/>
      <c r="S64" s="836"/>
      <c r="T64" s="829"/>
      <c r="U64" s="829"/>
      <c r="V64" s="829"/>
      <c r="W64" s="829"/>
      <c r="X64" s="829"/>
      <c r="Y64" s="829"/>
      <c r="Z64" s="829"/>
      <c r="AA64" s="829"/>
      <c r="AB64" s="829"/>
      <c r="AC64" s="829"/>
      <c r="AD64" s="829"/>
      <c r="AE64" s="748" t="s">
        <v>851</v>
      </c>
      <c r="AF64" s="749"/>
      <c r="AG64" s="762"/>
      <c r="AH64" s="752"/>
      <c r="AI64" s="1332"/>
      <c r="AJ64" s="1332"/>
      <c r="AK64" s="187"/>
      <c r="AL64" s="187"/>
      <c r="AM64" s="187"/>
    </row>
    <row r="65" customFormat="false" ht="18.75" hidden="false" customHeight="true" outlineLevel="0" collapsed="false">
      <c r="A65" s="832" t="n">
        <v>6</v>
      </c>
      <c r="B65" s="832"/>
      <c r="C65" s="832"/>
      <c r="D65" s="832"/>
      <c r="E65" s="832"/>
      <c r="F65" s="832"/>
      <c r="G65" s="832"/>
      <c r="H65" s="832"/>
      <c r="I65" s="832"/>
      <c r="J65" s="832"/>
      <c r="K65" s="832"/>
      <c r="L65" s="832"/>
      <c r="M65" s="836"/>
      <c r="N65" s="836"/>
      <c r="O65" s="836"/>
      <c r="P65" s="836"/>
      <c r="Q65" s="836"/>
      <c r="R65" s="836"/>
      <c r="S65" s="836"/>
      <c r="T65" s="833"/>
      <c r="U65" s="833"/>
      <c r="V65" s="833"/>
      <c r="W65" s="833"/>
      <c r="X65" s="833"/>
      <c r="Y65" s="833"/>
      <c r="Z65" s="833"/>
      <c r="AA65" s="833"/>
      <c r="AB65" s="833"/>
      <c r="AC65" s="833"/>
      <c r="AD65" s="833"/>
      <c r="AE65" s="757"/>
      <c r="AH65" s="759"/>
      <c r="AI65" s="1332"/>
      <c r="AJ65" s="1332"/>
    </row>
    <row r="66" customFormat="false" ht="18.75" hidden="false" customHeight="true" outlineLevel="0" collapsed="false">
      <c r="A66" s="826" t="n">
        <v>7</v>
      </c>
      <c r="B66" s="827"/>
      <c r="C66" s="827"/>
      <c r="D66" s="827"/>
      <c r="E66" s="827"/>
      <c r="F66" s="827"/>
      <c r="G66" s="827"/>
      <c r="H66" s="827"/>
      <c r="I66" s="827"/>
      <c r="J66" s="827"/>
      <c r="K66" s="827"/>
      <c r="L66" s="827"/>
      <c r="M66" s="836"/>
      <c r="N66" s="836"/>
      <c r="O66" s="836"/>
      <c r="P66" s="836"/>
      <c r="Q66" s="836"/>
      <c r="R66" s="836"/>
      <c r="S66" s="836"/>
      <c r="T66" s="829"/>
      <c r="U66" s="829"/>
      <c r="V66" s="829"/>
      <c r="W66" s="829"/>
      <c r="X66" s="829"/>
      <c r="Y66" s="829"/>
      <c r="Z66" s="829"/>
      <c r="AA66" s="829"/>
      <c r="AB66" s="829"/>
      <c r="AC66" s="829"/>
      <c r="AD66" s="829"/>
      <c r="AE66" s="298"/>
      <c r="AH66" s="300"/>
      <c r="AI66" s="1332"/>
      <c r="AJ66" s="1332"/>
    </row>
    <row r="67" customFormat="false" ht="18.75" hidden="false" customHeight="true" outlineLevel="0" collapsed="false">
      <c r="A67" s="832" t="n">
        <v>8</v>
      </c>
      <c r="B67" s="832"/>
      <c r="C67" s="832"/>
      <c r="D67" s="832"/>
      <c r="E67" s="832"/>
      <c r="F67" s="832"/>
      <c r="G67" s="832"/>
      <c r="H67" s="832"/>
      <c r="I67" s="832"/>
      <c r="J67" s="832"/>
      <c r="K67" s="832"/>
      <c r="L67" s="832"/>
      <c r="M67" s="836"/>
      <c r="N67" s="836"/>
      <c r="O67" s="836"/>
      <c r="P67" s="836"/>
      <c r="Q67" s="836"/>
      <c r="R67" s="836"/>
      <c r="S67" s="836"/>
      <c r="T67" s="833"/>
      <c r="U67" s="833"/>
      <c r="V67" s="833"/>
      <c r="W67" s="833"/>
      <c r="X67" s="833"/>
      <c r="Y67" s="833"/>
      <c r="Z67" s="833"/>
      <c r="AA67" s="833"/>
      <c r="AB67" s="833"/>
      <c r="AC67" s="833"/>
      <c r="AD67" s="833"/>
      <c r="AE67" s="298"/>
      <c r="AH67" s="300"/>
      <c r="AI67" s="1332"/>
      <c r="AJ67" s="1332"/>
    </row>
    <row r="68" customFormat="false" ht="18.75" hidden="false" customHeight="true" outlineLevel="0" collapsed="false">
      <c r="A68" s="826" t="n">
        <v>9</v>
      </c>
      <c r="B68" s="827"/>
      <c r="C68" s="827"/>
      <c r="D68" s="827"/>
      <c r="E68" s="827"/>
      <c r="F68" s="827"/>
      <c r="G68" s="827"/>
      <c r="H68" s="827"/>
      <c r="I68" s="827"/>
      <c r="J68" s="827"/>
      <c r="K68" s="827"/>
      <c r="L68" s="827"/>
      <c r="M68" s="828" t="s">
        <v>852</v>
      </c>
      <c r="N68" s="828"/>
      <c r="O68" s="828"/>
      <c r="P68" s="828"/>
      <c r="Q68" s="828"/>
      <c r="R68" s="828"/>
      <c r="S68" s="828"/>
      <c r="T68" s="837"/>
      <c r="U68" s="837"/>
      <c r="V68" s="837"/>
      <c r="W68" s="837"/>
      <c r="X68" s="837"/>
      <c r="Y68" s="837"/>
      <c r="Z68" s="837"/>
      <c r="AA68" s="837"/>
      <c r="AB68" s="837"/>
      <c r="AC68" s="837"/>
      <c r="AD68" s="837"/>
      <c r="AE68" s="303"/>
      <c r="AF68" s="304"/>
      <c r="AG68" s="402"/>
      <c r="AH68" s="306"/>
      <c r="AI68" s="1332"/>
      <c r="AJ68" s="1332"/>
    </row>
    <row r="69" customFormat="false" ht="18.75" hidden="false" customHeight="true" outlineLevel="0" collapsed="false">
      <c r="A69" s="832" t="n">
        <v>10</v>
      </c>
      <c r="B69" s="832"/>
      <c r="C69" s="832"/>
      <c r="D69" s="832"/>
      <c r="E69" s="832"/>
      <c r="F69" s="832"/>
      <c r="G69" s="832"/>
      <c r="H69" s="832"/>
      <c r="I69" s="832"/>
      <c r="J69" s="832"/>
      <c r="K69" s="832"/>
      <c r="L69" s="832"/>
      <c r="M69" s="828"/>
      <c r="N69" s="828"/>
      <c r="O69" s="828"/>
      <c r="P69" s="828"/>
      <c r="Q69" s="828"/>
      <c r="R69" s="828"/>
      <c r="S69" s="828"/>
      <c r="T69" s="838"/>
      <c r="U69" s="838"/>
      <c r="V69" s="838"/>
      <c r="W69" s="838"/>
      <c r="X69" s="838"/>
      <c r="Y69" s="838"/>
      <c r="Z69" s="838"/>
      <c r="AA69" s="838"/>
      <c r="AB69" s="838"/>
      <c r="AC69" s="838"/>
      <c r="AD69" s="838"/>
      <c r="AE69" s="748" t="s">
        <v>854</v>
      </c>
      <c r="AF69" s="749"/>
      <c r="AG69" s="750"/>
      <c r="AH69" s="752"/>
      <c r="AI69" s="1332"/>
      <c r="AJ69" s="1332"/>
    </row>
    <row r="70" customFormat="false" ht="18.75" hidden="false" customHeight="true" outlineLevel="0" collapsed="false">
      <c r="A70" s="826" t="n">
        <v>11</v>
      </c>
      <c r="B70" s="827"/>
      <c r="C70" s="827"/>
      <c r="D70" s="827"/>
      <c r="E70" s="827"/>
      <c r="F70" s="827"/>
      <c r="G70" s="827"/>
      <c r="H70" s="827"/>
      <c r="I70" s="827"/>
      <c r="J70" s="827"/>
      <c r="K70" s="827"/>
      <c r="L70" s="827"/>
      <c r="M70" s="828"/>
      <c r="N70" s="828"/>
      <c r="O70" s="828"/>
      <c r="P70" s="828"/>
      <c r="Q70" s="828"/>
      <c r="R70" s="828"/>
      <c r="S70" s="828"/>
      <c r="T70" s="837"/>
      <c r="U70" s="837"/>
      <c r="V70" s="837"/>
      <c r="W70" s="837"/>
      <c r="X70" s="837"/>
      <c r="Y70" s="837"/>
      <c r="Z70" s="837"/>
      <c r="AA70" s="837"/>
      <c r="AB70" s="837"/>
      <c r="AC70" s="837"/>
      <c r="AD70" s="837"/>
      <c r="AE70" s="757"/>
      <c r="AH70" s="759"/>
      <c r="AI70" s="1332"/>
      <c r="AJ70" s="1332"/>
    </row>
    <row r="71" customFormat="false" ht="26.25" hidden="false" customHeight="true" outlineLevel="0" collapsed="false">
      <c r="A71" s="832" t="n">
        <v>12</v>
      </c>
      <c r="B71" s="832"/>
      <c r="C71" s="832"/>
      <c r="D71" s="832"/>
      <c r="E71" s="832"/>
      <c r="F71" s="832"/>
      <c r="G71" s="832"/>
      <c r="H71" s="832"/>
      <c r="I71" s="832"/>
      <c r="J71" s="832"/>
      <c r="K71" s="832"/>
      <c r="L71" s="832"/>
      <c r="M71" s="828"/>
      <c r="N71" s="828"/>
      <c r="O71" s="828"/>
      <c r="P71" s="828"/>
      <c r="Q71" s="828"/>
      <c r="R71" s="828"/>
      <c r="S71" s="828"/>
      <c r="T71" s="838"/>
      <c r="U71" s="838"/>
      <c r="V71" s="838"/>
      <c r="W71" s="838"/>
      <c r="X71" s="838"/>
      <c r="Y71" s="838"/>
      <c r="Z71" s="838"/>
      <c r="AA71" s="838"/>
      <c r="AB71" s="838"/>
      <c r="AC71" s="838"/>
      <c r="AD71" s="838"/>
      <c r="AE71" s="298"/>
      <c r="AH71" s="300"/>
      <c r="AI71" s="1332"/>
      <c r="AJ71" s="1332"/>
    </row>
    <row r="72" customFormat="false" ht="38.25" hidden="false" customHeight="true" outlineLevel="0" collapsed="false">
      <c r="A72" s="826" t="n">
        <v>13</v>
      </c>
      <c r="B72" s="827"/>
      <c r="C72" s="827"/>
      <c r="D72" s="827"/>
      <c r="E72" s="827"/>
      <c r="F72" s="827"/>
      <c r="G72" s="827"/>
      <c r="H72" s="827"/>
      <c r="I72" s="827"/>
      <c r="J72" s="827"/>
      <c r="K72" s="827"/>
      <c r="L72" s="827"/>
      <c r="M72" s="839" t="s">
        <v>393</v>
      </c>
      <c r="N72" s="839"/>
      <c r="O72" s="839"/>
      <c r="P72" s="839"/>
      <c r="Q72" s="839"/>
      <c r="R72" s="839"/>
      <c r="S72" s="839"/>
      <c r="T72" s="829"/>
      <c r="U72" s="829"/>
      <c r="V72" s="829"/>
      <c r="W72" s="829"/>
      <c r="X72" s="829"/>
      <c r="Y72" s="829"/>
      <c r="Z72" s="829"/>
      <c r="AA72" s="829"/>
      <c r="AB72" s="829"/>
      <c r="AC72" s="829"/>
      <c r="AD72" s="829"/>
      <c r="AE72" s="298"/>
      <c r="AH72" s="300"/>
      <c r="AI72" s="1332"/>
      <c r="AJ72" s="1332"/>
    </row>
    <row r="73" customFormat="false" ht="18.75" hidden="false" customHeight="true" outlineLevel="0" collapsed="false">
      <c r="A73" s="832" t="n">
        <v>14</v>
      </c>
      <c r="B73" s="832"/>
      <c r="C73" s="832"/>
      <c r="D73" s="832"/>
      <c r="E73" s="832"/>
      <c r="F73" s="832"/>
      <c r="G73" s="832"/>
      <c r="H73" s="832"/>
      <c r="I73" s="832"/>
      <c r="J73" s="832"/>
      <c r="K73" s="832"/>
      <c r="L73" s="832"/>
      <c r="M73" s="828" t="s">
        <v>926</v>
      </c>
      <c r="N73" s="828"/>
      <c r="O73" s="828"/>
      <c r="P73" s="828"/>
      <c r="Q73" s="828"/>
      <c r="R73" s="828"/>
      <c r="S73" s="828"/>
      <c r="T73" s="838"/>
      <c r="U73" s="838"/>
      <c r="V73" s="838"/>
      <c r="W73" s="838"/>
      <c r="X73" s="838"/>
      <c r="Y73" s="838"/>
      <c r="Z73" s="838"/>
      <c r="AA73" s="838"/>
      <c r="AB73" s="838"/>
      <c r="AC73" s="838"/>
      <c r="AD73" s="838"/>
      <c r="AE73" s="303"/>
      <c r="AF73" s="304"/>
      <c r="AG73" s="402"/>
      <c r="AH73" s="306"/>
      <c r="AI73" s="1332"/>
      <c r="AJ73" s="1332"/>
    </row>
    <row r="74" customFormat="false" ht="12.75" hidden="false" customHeight="true" outlineLevel="0" collapsed="false">
      <c r="A74" s="826" t="n">
        <v>15</v>
      </c>
      <c r="B74" s="827"/>
      <c r="C74" s="827"/>
      <c r="D74" s="827"/>
      <c r="E74" s="827"/>
      <c r="F74" s="827"/>
      <c r="G74" s="827"/>
      <c r="H74" s="827"/>
      <c r="I74" s="827"/>
      <c r="J74" s="827"/>
      <c r="K74" s="827"/>
      <c r="L74" s="827"/>
      <c r="M74" s="828"/>
      <c r="N74" s="828"/>
      <c r="O74" s="828"/>
      <c r="P74" s="828"/>
      <c r="Q74" s="828"/>
      <c r="R74" s="828"/>
      <c r="S74" s="828"/>
      <c r="T74" s="837"/>
      <c r="U74" s="837"/>
      <c r="V74" s="837"/>
      <c r="W74" s="837"/>
      <c r="X74" s="837"/>
      <c r="Y74" s="837"/>
      <c r="Z74" s="837"/>
      <c r="AA74" s="837"/>
      <c r="AB74" s="837"/>
      <c r="AC74" s="837"/>
      <c r="AD74" s="837"/>
      <c r="AE74" s="748" t="s">
        <v>855</v>
      </c>
      <c r="AF74" s="749"/>
      <c r="AG74" s="750"/>
      <c r="AH74" s="752"/>
      <c r="AI74" s="1332"/>
      <c r="AJ74" s="1332"/>
    </row>
    <row r="75" customFormat="false" ht="30.75" hidden="false" customHeight="true" outlineLevel="0" collapsed="false">
      <c r="A75" s="832" t="n">
        <v>16</v>
      </c>
      <c r="B75" s="832"/>
      <c r="C75" s="832"/>
      <c r="D75" s="832"/>
      <c r="E75" s="832"/>
      <c r="F75" s="832"/>
      <c r="G75" s="832"/>
      <c r="H75" s="832"/>
      <c r="I75" s="832"/>
      <c r="J75" s="832"/>
      <c r="K75" s="832"/>
      <c r="L75" s="832"/>
      <c r="M75" s="828"/>
      <c r="N75" s="828"/>
      <c r="O75" s="828"/>
      <c r="P75" s="828"/>
      <c r="Q75" s="828"/>
      <c r="R75" s="828"/>
      <c r="S75" s="828"/>
      <c r="T75" s="838"/>
      <c r="U75" s="838"/>
      <c r="V75" s="838"/>
      <c r="W75" s="838"/>
      <c r="X75" s="838"/>
      <c r="Y75" s="838"/>
      <c r="Z75" s="838"/>
      <c r="AA75" s="838"/>
      <c r="AB75" s="838"/>
      <c r="AC75" s="838"/>
      <c r="AD75" s="838"/>
      <c r="AE75" s="757"/>
      <c r="AH75" s="759"/>
      <c r="AI75" s="1332"/>
      <c r="AJ75" s="1332"/>
    </row>
    <row r="76" customFormat="false" ht="45.75" hidden="false" customHeight="false" outlineLevel="0" collapsed="false">
      <c r="A76" s="400"/>
      <c r="B76" s="400"/>
      <c r="C76" s="400"/>
      <c r="D76" s="400"/>
      <c r="E76" s="400"/>
      <c r="F76" s="400"/>
      <c r="G76" s="400"/>
      <c r="H76" s="400"/>
      <c r="I76" s="840"/>
      <c r="J76" s="840"/>
      <c r="K76" s="840"/>
      <c r="L76" s="400"/>
      <c r="M76" s="400"/>
      <c r="N76" s="400"/>
      <c r="O76" s="400"/>
      <c r="P76" s="400"/>
      <c r="Q76" s="400"/>
      <c r="R76" s="400"/>
      <c r="S76" s="29"/>
      <c r="AE76" s="298"/>
      <c r="AH76" s="300"/>
      <c r="AI76" s="1332"/>
      <c r="AJ76" s="1332"/>
      <c r="AK76" s="255"/>
      <c r="AL76" s="255"/>
    </row>
    <row r="77" customFormat="false" ht="45.75" hidden="false" customHeight="false" outlineLevel="0" collapsed="false">
      <c r="AE77" s="303"/>
      <c r="AF77" s="304"/>
      <c r="AG77" s="402"/>
      <c r="AH77" s="306"/>
      <c r="AI77" s="1332"/>
      <c r="AJ77" s="1332"/>
      <c r="AK77" s="255"/>
      <c r="AL77" s="255"/>
      <c r="AM77" s="255"/>
    </row>
    <row r="78" customFormat="false" ht="21" hidden="false" customHeight="false" outlineLevel="0" collapsed="false"/>
    <row r="79" s="255" customFormat="true" ht="21" hidden="false" customHeight="false" outlineLevel="0" collapsed="false">
      <c r="A79" s="307" t="s">
        <v>857</v>
      </c>
    </row>
    <row r="80" s="255" customFormat="true" ht="21" hidden="false" customHeight="false" outlineLevel="0" collapsed="false"/>
    <row r="81" s="255" customFormat="true" ht="21" hidden="false" customHeight="false" outlineLevel="0" collapsed="false">
      <c r="A81" s="307"/>
      <c r="B81" s="307"/>
      <c r="C81" s="307"/>
      <c r="D81" s="308"/>
      <c r="E81" s="308"/>
      <c r="G81" s="308"/>
      <c r="H81" s="308" t="s">
        <v>858</v>
      </c>
      <c r="I81" s="308"/>
      <c r="J81" s="308"/>
      <c r="K81" s="308"/>
      <c r="L81" s="307"/>
      <c r="M81" s="307"/>
      <c r="N81" s="307"/>
      <c r="O81" s="307"/>
      <c r="P81" s="307"/>
      <c r="Q81" s="307"/>
      <c r="R81" s="308"/>
      <c r="S81" s="308"/>
      <c r="T81" s="308" t="s">
        <v>859</v>
      </c>
      <c r="U81" s="307"/>
      <c r="V81" s="307"/>
      <c r="W81" s="307"/>
      <c r="X81" s="307"/>
      <c r="Y81" s="307"/>
      <c r="Z81" s="307"/>
      <c r="AA81" s="307"/>
      <c r="AB81" s="307"/>
      <c r="AC81" s="307"/>
      <c r="AD81" s="310"/>
      <c r="AE81" s="310"/>
      <c r="AF81" s="310"/>
      <c r="AG81" s="307"/>
      <c r="AH81" s="308"/>
      <c r="AI81" s="308" t="s">
        <v>859</v>
      </c>
      <c r="AJ81" s="308"/>
      <c r="AK81" s="308"/>
      <c r="AL81" s="308"/>
    </row>
    <row r="82" s="255" customFormat="true" ht="21" hidden="false" customHeight="false" outlineLevel="0" collapsed="false">
      <c r="B82" s="308" t="s">
        <v>377</v>
      </c>
      <c r="C82" s="307"/>
      <c r="D82" s="308"/>
      <c r="E82" s="308"/>
      <c r="G82" s="308"/>
      <c r="H82" s="308" t="s">
        <v>860</v>
      </c>
      <c r="I82" s="308"/>
      <c r="J82" s="308"/>
      <c r="K82" s="308"/>
      <c r="L82" s="307"/>
      <c r="M82" s="307"/>
      <c r="N82" s="307"/>
      <c r="O82" s="307"/>
      <c r="P82" s="307"/>
      <c r="Q82" s="307"/>
      <c r="R82" s="308"/>
      <c r="S82" s="308"/>
      <c r="T82" s="308" t="s">
        <v>226</v>
      </c>
      <c r="U82" s="307"/>
      <c r="X82" s="307" t="s">
        <v>861</v>
      </c>
      <c r="AB82" s="307"/>
      <c r="AC82" s="311" t="s">
        <v>715</v>
      </c>
      <c r="AD82" s="311"/>
      <c r="AH82" s="308"/>
      <c r="AI82" s="308" t="s">
        <v>862</v>
      </c>
      <c r="AJ82" s="308"/>
      <c r="AK82" s="308"/>
      <c r="AL82" s="312" t="s">
        <v>863</v>
      </c>
      <c r="AM82" s="312"/>
      <c r="AN82" s="312"/>
    </row>
  </sheetData>
  <mergeCells count="64">
    <mergeCell ref="A1:C3"/>
    <mergeCell ref="D1:AG3"/>
    <mergeCell ref="AH1:AJ1"/>
    <mergeCell ref="AH2:AJ2"/>
    <mergeCell ref="AH3:AJ3"/>
    <mergeCell ref="S4:V4"/>
    <mergeCell ref="AE4:AG4"/>
    <mergeCell ref="AH4:AJ4"/>
    <mergeCell ref="AK4:AL4"/>
    <mergeCell ref="S5:V5"/>
    <mergeCell ref="S6:V6"/>
    <mergeCell ref="D7:R7"/>
    <mergeCell ref="S7:AF7"/>
    <mergeCell ref="AP9:AS31"/>
    <mergeCell ref="A32:C32"/>
    <mergeCell ref="D32:R32"/>
    <mergeCell ref="S32:AF32"/>
    <mergeCell ref="A33:B54"/>
    <mergeCell ref="A55:C55"/>
    <mergeCell ref="AG55:AH55"/>
    <mergeCell ref="A56:C56"/>
    <mergeCell ref="AG56:AH57"/>
    <mergeCell ref="A57:C57"/>
    <mergeCell ref="D57:R57"/>
    <mergeCell ref="B59:I59"/>
    <mergeCell ref="M59:S59"/>
    <mergeCell ref="T59:AD59"/>
    <mergeCell ref="B60:L60"/>
    <mergeCell ref="M60:S63"/>
    <mergeCell ref="T60:AD60"/>
    <mergeCell ref="B61:L61"/>
    <mergeCell ref="T61:AD61"/>
    <mergeCell ref="B62:L62"/>
    <mergeCell ref="T62:AD62"/>
    <mergeCell ref="B63:L63"/>
    <mergeCell ref="T63:AD63"/>
    <mergeCell ref="B64:L64"/>
    <mergeCell ref="M64:S67"/>
    <mergeCell ref="T64:AD64"/>
    <mergeCell ref="B65:L65"/>
    <mergeCell ref="T65:AD65"/>
    <mergeCell ref="B66:L66"/>
    <mergeCell ref="T66:AD66"/>
    <mergeCell ref="B67:L67"/>
    <mergeCell ref="T67:AD67"/>
    <mergeCell ref="B68:L68"/>
    <mergeCell ref="M68:S71"/>
    <mergeCell ref="T68:AD68"/>
    <mergeCell ref="B69:L69"/>
    <mergeCell ref="T69:AD69"/>
    <mergeCell ref="B70:L70"/>
    <mergeCell ref="T70:AD70"/>
    <mergeCell ref="B71:L71"/>
    <mergeCell ref="T71:AD71"/>
    <mergeCell ref="B72:L72"/>
    <mergeCell ref="M72:S72"/>
    <mergeCell ref="T72:AD72"/>
    <mergeCell ref="B73:L73"/>
    <mergeCell ref="M73:S75"/>
    <mergeCell ref="T73:AD73"/>
    <mergeCell ref="B74:L74"/>
    <mergeCell ref="T74:AD74"/>
    <mergeCell ref="B75:L75"/>
    <mergeCell ref="T75:AD75"/>
  </mergeCells>
  <dataValidations count="1">
    <dataValidation allowBlank="true" operator="between" showDropDown="false" showErrorMessage="true" showInputMessage="false" sqref="AM72" type="list">
      <formula1>#ref!</formula1>
      <formula2>0</formula2>
    </dataValidation>
  </dataValidations>
  <printOptions headings="false" gridLines="false" gridLinesSet="true" horizontalCentered="true" verticalCentered="false"/>
  <pageMargins left="0.220138888888889" right="0.190277777777778" top="0.35" bottom="0.529861111111111" header="0.511805555555555" footer="0.511805555555555"/>
  <pageSetup paperSize="1" scale="19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colBreaks count="1" manualBreakCount="1">
    <brk id="38" man="true" max="65535" min="0"/>
  </colBreak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W64"/>
  <sheetViews>
    <sheetView showFormulas="false" showGridLines="false" showRowColHeaders="true" showZeros="true" rightToLeft="false" tabSelected="true" showOutlineSymbols="true" defaultGridColor="true" view="pageBreakPreview" topLeftCell="A2" colorId="64" zoomScale="32" zoomScaleNormal="32" zoomScalePageLayoutView="32" workbookViewId="0">
      <selection pane="topLeft" activeCell="N18" activeCellId="0" sqref="N18"/>
    </sheetView>
  </sheetViews>
  <sheetFormatPr defaultColWidth="11.31640625" defaultRowHeight="15" zeroHeight="false" outlineLevelRow="0" outlineLevelCol="0"/>
  <cols>
    <col collapsed="false" customWidth="true" hidden="false" outlineLevel="0" max="1" min="1" style="187" width="48.86"/>
    <col collapsed="false" customWidth="true" hidden="false" outlineLevel="0" max="2" min="2" style="187" width="34"/>
    <col collapsed="false" customWidth="true" hidden="false" outlineLevel="0" max="3" min="3" style="187" width="17.86"/>
    <col collapsed="false" customWidth="true" hidden="false" outlineLevel="0" max="4" min="4" style="187" width="19"/>
    <col collapsed="false" customWidth="true" hidden="false" outlineLevel="0" max="5" min="5" style="187" width="23.28"/>
    <col collapsed="false" customWidth="true" hidden="false" outlineLevel="0" max="8" min="6" style="187" width="15.57"/>
    <col collapsed="false" customWidth="true" hidden="false" outlineLevel="0" max="9" min="9" style="187" width="13.14"/>
    <col collapsed="false" customWidth="true" hidden="false" outlineLevel="0" max="12" min="10" style="187" width="14.57"/>
    <col collapsed="false" customWidth="true" hidden="false" outlineLevel="0" max="14" min="13" style="187" width="13.43"/>
    <col collapsed="false" customWidth="true" hidden="false" outlineLevel="0" max="15" min="15" style="187" width="17.4"/>
    <col collapsed="false" customWidth="true" hidden="false" outlineLevel="0" max="19" min="16" style="187" width="13.43"/>
    <col collapsed="false" customWidth="true" hidden="false" outlineLevel="0" max="20" min="20" style="187" width="20.57"/>
    <col collapsed="false" customWidth="true" hidden="false" outlineLevel="0" max="24" min="21" style="187" width="15.29"/>
    <col collapsed="false" customWidth="true" hidden="false" outlineLevel="0" max="25" min="25" style="187" width="19.42"/>
    <col collapsed="false" customWidth="true" hidden="false" outlineLevel="0" max="29" min="26" style="187" width="15.29"/>
    <col collapsed="false" customWidth="true" hidden="false" outlineLevel="0" max="30" min="30" style="187" width="19.31"/>
    <col collapsed="false" customWidth="true" hidden="false" outlineLevel="0" max="35" min="31" style="187" width="15.29"/>
    <col collapsed="false" customWidth="true" hidden="false" outlineLevel="0" max="36" min="36" style="187" width="20.98"/>
    <col collapsed="false" customWidth="true" hidden="false" outlineLevel="0" max="37" min="37" style="187" width="27.99"/>
    <col collapsed="false" customWidth="true" hidden="false" outlineLevel="0" max="38" min="38" style="187" width="25.71"/>
    <col collapsed="false" customWidth="true" hidden="false" outlineLevel="0" max="39" min="39" style="187" width="13.7"/>
    <col collapsed="false" customWidth="true" hidden="false" outlineLevel="0" max="40" min="40" style="187" width="8.86"/>
    <col collapsed="false" customWidth="true" hidden="false" outlineLevel="0" max="43" min="41" style="187" width="13.86"/>
    <col collapsed="false" customWidth="true" hidden="false" outlineLevel="0" max="49" min="44" style="187" width="10.99"/>
    <col collapsed="false" customWidth="false" hidden="false" outlineLevel="0" max="1025" min="50" style="187" width="11.3"/>
  </cols>
  <sheetData>
    <row r="1" s="190" customFormat="true" ht="51.75" hidden="false" customHeight="true" outlineLevel="0" collapsed="false">
      <c r="A1" s="71"/>
      <c r="B1" s="71"/>
      <c r="C1" s="71"/>
      <c r="D1" s="188" t="s">
        <v>1085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361" t="s">
        <v>1086</v>
      </c>
      <c r="AI1" s="361"/>
      <c r="AJ1" s="361"/>
      <c r="AK1" s="361"/>
      <c r="AL1" s="361"/>
      <c r="AM1" s="361"/>
      <c r="AN1" s="361"/>
    </row>
    <row r="2" s="190" customFormat="true" ht="51.75" hidden="false" customHeight="true" outlineLevel="0" collapsed="false">
      <c r="A2" s="71"/>
      <c r="B2" s="71"/>
      <c r="C2" s="71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361" t="s">
        <v>2</v>
      </c>
      <c r="AI2" s="361"/>
      <c r="AJ2" s="361"/>
      <c r="AK2" s="361"/>
      <c r="AL2" s="361"/>
      <c r="AM2" s="361"/>
      <c r="AN2" s="361"/>
    </row>
    <row r="3" s="190" customFormat="true" ht="54" hidden="false" customHeight="true" outlineLevel="0" collapsed="false">
      <c r="A3" s="71"/>
      <c r="B3" s="71"/>
      <c r="C3" s="7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361" t="s">
        <v>5</v>
      </c>
      <c r="AI3" s="361"/>
      <c r="AJ3" s="361"/>
      <c r="AK3" s="361"/>
      <c r="AL3" s="361"/>
      <c r="AM3" s="361"/>
      <c r="AN3" s="361"/>
    </row>
    <row r="4" customFormat="false" ht="48" hidden="false" customHeight="true" outlineLevel="0" collapsed="false">
      <c r="A4" s="1376" t="s">
        <v>1087</v>
      </c>
      <c r="B4" s="1376"/>
      <c r="C4" s="1377" t="str">
        <f aca="false">'Exhibiciones '!A4</f>
        <v>ECATEPEC</v>
      </c>
      <c r="D4" s="1377"/>
      <c r="E4" s="1377"/>
      <c r="F4" s="1376" t="s">
        <v>1088</v>
      </c>
      <c r="G4" s="1376"/>
      <c r="H4" s="1376"/>
      <c r="I4" s="1376"/>
      <c r="J4" s="1378" t="str">
        <f aca="false">'Exhibiciones '!D591</f>
        <v>SEMANA 26</v>
      </c>
      <c r="K4" s="1378"/>
      <c r="L4" s="1378"/>
      <c r="M4" s="1378"/>
      <c r="N4" s="1378"/>
      <c r="O4" s="1378"/>
      <c r="P4" s="1378"/>
      <c r="Q4" s="1379"/>
      <c r="R4" s="1379"/>
      <c r="S4" s="1379"/>
      <c r="T4" s="1380"/>
      <c r="U4" s="1381" t="s">
        <v>1089</v>
      </c>
      <c r="V4" s="1381"/>
      <c r="W4" s="1381"/>
      <c r="X4" s="1381"/>
      <c r="Y4" s="1381"/>
      <c r="Z4" s="1377" t="str">
        <f aca="false">'Exhibiciones '!O3</f>
        <v>Del 29 al 03 de Julio del 2026</v>
      </c>
      <c r="AA4" s="1377"/>
      <c r="AB4" s="1377"/>
      <c r="AC4" s="1377"/>
      <c r="AD4" s="1377"/>
      <c r="AE4" s="1377"/>
      <c r="AF4" s="1377"/>
      <c r="AG4" s="1377"/>
      <c r="AH4" s="1380"/>
      <c r="AI4" s="1380"/>
      <c r="AJ4" s="1382"/>
      <c r="AK4" s="1382"/>
      <c r="AL4" s="1382"/>
      <c r="AM4" s="1382"/>
      <c r="AN4" s="1380"/>
      <c r="AO4" s="1380"/>
      <c r="AP4" s="1380"/>
      <c r="AQ4" s="1380"/>
      <c r="AR4" s="1380"/>
    </row>
    <row r="5" s="204" customFormat="true" ht="18.75" hidden="false" customHeight="true" outlineLevel="0" collapsed="false">
      <c r="H5" s="195"/>
      <c r="Y5" s="1066"/>
      <c r="Z5" s="1066"/>
      <c r="AA5" s="1066"/>
      <c r="AB5" s="1066"/>
      <c r="AJ5" s="1382"/>
      <c r="AK5" s="1382"/>
      <c r="AL5" s="1382"/>
      <c r="AM5" s="1382"/>
    </row>
    <row r="6" s="205" customFormat="true" ht="21.75" hidden="false" customHeight="true" outlineLevel="0" collapsed="false">
      <c r="D6" s="206"/>
      <c r="E6" s="206"/>
      <c r="F6" s="1383" t="s">
        <v>802</v>
      </c>
      <c r="G6" s="1383"/>
      <c r="H6" s="1383"/>
      <c r="I6" s="1383"/>
      <c r="J6" s="1383"/>
      <c r="K6" s="1383"/>
      <c r="L6" s="1383"/>
      <c r="M6" s="1383"/>
      <c r="N6" s="1383"/>
      <c r="O6" s="1383"/>
      <c r="P6" s="1383"/>
      <c r="Q6" s="1383"/>
      <c r="R6" s="1383"/>
      <c r="S6" s="1383"/>
      <c r="T6" s="1383"/>
      <c r="U6" s="1384" t="s">
        <v>803</v>
      </c>
      <c r="V6" s="1384"/>
      <c r="W6" s="1384"/>
      <c r="X6" s="1384"/>
      <c r="Y6" s="1384"/>
      <c r="Z6" s="1384"/>
      <c r="AA6" s="1384"/>
      <c r="AB6" s="1384"/>
      <c r="AC6" s="1384"/>
      <c r="AD6" s="1384"/>
      <c r="AE6" s="1384"/>
      <c r="AF6" s="1384"/>
      <c r="AG6" s="1384"/>
      <c r="AH6" s="1384"/>
      <c r="AI6" s="1384"/>
      <c r="AJ6" s="1384"/>
      <c r="AK6" s="1382"/>
      <c r="AL6" s="233"/>
      <c r="AM6" s="233"/>
      <c r="AN6" s="233"/>
      <c r="AO6" s="233"/>
      <c r="AP6" s="233"/>
      <c r="AQ6" s="233"/>
      <c r="AR6" s="233"/>
      <c r="AS6" s="1382"/>
      <c r="AT6" s="1382"/>
      <c r="AU6" s="1382"/>
    </row>
    <row r="7" s="1382" customFormat="true" ht="182.25" hidden="false" customHeight="true" outlineLevel="0" collapsed="false">
      <c r="A7" s="1385" t="s">
        <v>8</v>
      </c>
      <c r="B7" s="1386" t="s">
        <v>1090</v>
      </c>
      <c r="C7" s="211" t="s">
        <v>804</v>
      </c>
      <c r="D7" s="212" t="s">
        <v>805</v>
      </c>
      <c r="E7" s="210" t="s">
        <v>1091</v>
      </c>
      <c r="F7" s="1387" t="s">
        <v>87</v>
      </c>
      <c r="G7" s="1387" t="s">
        <v>806</v>
      </c>
      <c r="H7" s="1387" t="s">
        <v>807</v>
      </c>
      <c r="I7" s="1387" t="s">
        <v>808</v>
      </c>
      <c r="J7" s="1387" t="s">
        <v>809</v>
      </c>
      <c r="K7" s="1387" t="s">
        <v>810</v>
      </c>
      <c r="L7" s="1387" t="s">
        <v>811</v>
      </c>
      <c r="M7" s="1387" t="s">
        <v>812</v>
      </c>
      <c r="N7" s="1387" t="s">
        <v>813</v>
      </c>
      <c r="O7" s="1387" t="s">
        <v>814</v>
      </c>
      <c r="P7" s="1387" t="s">
        <v>815</v>
      </c>
      <c r="Q7" s="1387" t="s">
        <v>816</v>
      </c>
      <c r="R7" s="1387" t="s">
        <v>817</v>
      </c>
      <c r="S7" s="1387" t="s">
        <v>818</v>
      </c>
      <c r="T7" s="1388" t="s">
        <v>819</v>
      </c>
      <c r="U7" s="1389" t="s">
        <v>820</v>
      </c>
      <c r="V7" s="1389" t="s">
        <v>821</v>
      </c>
      <c r="W7" s="1389" t="s">
        <v>822</v>
      </c>
      <c r="X7" s="1389" t="s">
        <v>92</v>
      </c>
      <c r="Y7" s="1389" t="s">
        <v>823</v>
      </c>
      <c r="Z7" s="1389" t="s">
        <v>824</v>
      </c>
      <c r="AA7" s="1389" t="s">
        <v>825</v>
      </c>
      <c r="AB7" s="1389" t="s">
        <v>826</v>
      </c>
      <c r="AC7" s="1389" t="s">
        <v>827</v>
      </c>
      <c r="AD7" s="1389" t="s">
        <v>828</v>
      </c>
      <c r="AE7" s="1389" t="s">
        <v>829</v>
      </c>
      <c r="AF7" s="1389" t="s">
        <v>830</v>
      </c>
      <c r="AG7" s="1389" t="s">
        <v>831</v>
      </c>
      <c r="AH7" s="1389" t="s">
        <v>832</v>
      </c>
      <c r="AI7" s="1389" t="s">
        <v>965</v>
      </c>
      <c r="AJ7" s="1390" t="s">
        <v>1092</v>
      </c>
      <c r="AM7" s="1391"/>
      <c r="AN7" s="1391"/>
      <c r="AO7" s="1391"/>
      <c r="AP7" s="1391"/>
      <c r="AQ7" s="1391"/>
      <c r="AR7" s="1391"/>
    </row>
    <row r="8" s="230" customFormat="true" ht="34.5" hidden="false" customHeight="true" outlineLevel="0" collapsed="false">
      <c r="A8" s="1392" t="s">
        <v>1093</v>
      </c>
      <c r="B8" s="1393" t="str">
        <f aca="false">Bot!D7</f>
        <v>Hazminda Garcia</v>
      </c>
      <c r="C8" s="1394" t="n">
        <f aca="false">DBot!B36</f>
        <v>5112</v>
      </c>
      <c r="D8" s="1394" t="n">
        <f aca="false">DBot!C36</f>
        <v>4958</v>
      </c>
      <c r="E8" s="1395" t="n">
        <f aca="false">IF(D8=0,"-",D8/C8)</f>
        <v>0.969874804381847</v>
      </c>
      <c r="F8" s="1396" t="n">
        <f aca="false">DBot!D36</f>
        <v>1</v>
      </c>
      <c r="G8" s="1396" t="n">
        <f aca="false">DBot!E36</f>
        <v>0</v>
      </c>
      <c r="H8" s="1396" t="n">
        <f aca="false">DBot!F36</f>
        <v>0</v>
      </c>
      <c r="I8" s="1396" t="n">
        <f aca="false">DBot!G36</f>
        <v>0</v>
      </c>
      <c r="J8" s="1396" t="n">
        <f aca="false">DBot!H36</f>
        <v>0</v>
      </c>
      <c r="K8" s="1396" t="n">
        <f aca="false">DBot!I36</f>
        <v>0</v>
      </c>
      <c r="L8" s="1396" t="n">
        <f aca="false">DBot!J36</f>
        <v>0</v>
      </c>
      <c r="M8" s="1396" t="n">
        <f aca="false">DBot!K36</f>
        <v>0</v>
      </c>
      <c r="N8" s="1396" t="n">
        <f aca="false">DBot!L36</f>
        <v>5</v>
      </c>
      <c r="O8" s="1396" t="n">
        <f aca="false">DBot!M36</f>
        <v>0</v>
      </c>
      <c r="P8" s="1396" t="n">
        <f aca="false">DBot!N36</f>
        <v>0</v>
      </c>
      <c r="Q8" s="1396" t="n">
        <f aca="false">DBot!O36</f>
        <v>0</v>
      </c>
      <c r="R8" s="1396" t="n">
        <f aca="false">DBot!P36</f>
        <v>0</v>
      </c>
      <c r="S8" s="1396" t="n">
        <f aca="false">DBot!Q36</f>
        <v>0</v>
      </c>
      <c r="T8" s="1397" t="n">
        <f aca="false">DBot!D37</f>
        <v>3252</v>
      </c>
      <c r="U8" s="1394" t="n">
        <f aca="false">DBot!S36</f>
        <v>0</v>
      </c>
      <c r="V8" s="1394" t="n">
        <f aca="false">DBot!T36</f>
        <v>0</v>
      </c>
      <c r="W8" s="1394" t="n">
        <f aca="false">DBot!U36</f>
        <v>1</v>
      </c>
      <c r="X8" s="1394" t="n">
        <f aca="false">DBot!V36</f>
        <v>4</v>
      </c>
      <c r="Y8" s="1394" t="n">
        <f aca="false">DBot!W36</f>
        <v>0</v>
      </c>
      <c r="Z8" s="1394" t="n">
        <f aca="false">DBot!X36</f>
        <v>0</v>
      </c>
      <c r="AA8" s="1394" t="n">
        <f aca="false">DBot!Y36</f>
        <v>0</v>
      </c>
      <c r="AB8" s="1394" t="n">
        <f aca="false">DBot!Z36</f>
        <v>0</v>
      </c>
      <c r="AC8" s="1394" t="n">
        <f aca="false">DBot!AA36</f>
        <v>0</v>
      </c>
      <c r="AD8" s="1394" t="n">
        <f aca="false">DBot!AB36</f>
        <v>0</v>
      </c>
      <c r="AE8" s="1394" t="n">
        <f aca="false">DBot!AC36</f>
        <v>0</v>
      </c>
      <c r="AF8" s="1394" t="n">
        <f aca="false">DBot!AD36</f>
        <v>0</v>
      </c>
      <c r="AG8" s="1394" t="n">
        <f aca="false">DBot!AE36</f>
        <v>0</v>
      </c>
      <c r="AH8" s="1394" t="n">
        <f aca="false">DBot!AF36</f>
        <v>0</v>
      </c>
      <c r="AI8" s="1394" t="s">
        <v>37</v>
      </c>
      <c r="AJ8" s="1398" t="str">
        <f aca="false">DBot!AJ78</f>
        <v>-</v>
      </c>
      <c r="AM8" s="1399"/>
      <c r="AN8" s="1399"/>
      <c r="AO8" s="1399"/>
      <c r="AP8" s="1399"/>
      <c r="AQ8" s="1399"/>
      <c r="AR8" s="1399"/>
      <c r="AU8" s="923"/>
    </row>
    <row r="9" s="230" customFormat="true" ht="34.5" hidden="false" customHeight="true" outlineLevel="0" collapsed="false">
      <c r="A9" s="1400" t="s">
        <v>909</v>
      </c>
      <c r="B9" s="1401" t="str">
        <f aca="false">Urb!D7</f>
        <v>Rosario García V.</v>
      </c>
      <c r="C9" s="1402" t="n">
        <f aca="false">DUrb!B30</f>
        <v>8864</v>
      </c>
      <c r="D9" s="1402" t="n">
        <f aca="false">DUrb!C30</f>
        <v>8812</v>
      </c>
      <c r="E9" s="1403" t="n">
        <f aca="false">IF(D9=0,"-",D9/C9)</f>
        <v>0.99413357400722</v>
      </c>
      <c r="F9" s="1404" t="n">
        <f aca="false">DUrb!D30</f>
        <v>2</v>
      </c>
      <c r="G9" s="1404" t="n">
        <f aca="false">DUrb!E30</f>
        <v>0</v>
      </c>
      <c r="H9" s="1404" t="n">
        <f aca="false">DUrb!F30</f>
        <v>1</v>
      </c>
      <c r="I9" s="1404" t="n">
        <f aca="false">DUrb!G30</f>
        <v>0</v>
      </c>
      <c r="J9" s="1404" t="n">
        <f aca="false">DUrb!H30</f>
        <v>0</v>
      </c>
      <c r="K9" s="1404" t="n">
        <f aca="false">DUrb!I30</f>
        <v>0</v>
      </c>
      <c r="L9" s="1404" t="n">
        <f aca="false">DUrb!J30</f>
        <v>0</v>
      </c>
      <c r="M9" s="1404" t="n">
        <f aca="false">DUrb!K30</f>
        <v>0</v>
      </c>
      <c r="N9" s="1404" t="n">
        <f aca="false">DUrb!L30</f>
        <v>2</v>
      </c>
      <c r="O9" s="1404" t="n">
        <f aca="false">DUrb!M30</f>
        <v>0</v>
      </c>
      <c r="P9" s="1404" t="n">
        <f aca="false">DUrb!N30</f>
        <v>0</v>
      </c>
      <c r="Q9" s="1404" t="n">
        <f aca="false">DUrb!O30</f>
        <v>0</v>
      </c>
      <c r="R9" s="1404" t="n">
        <f aca="false">DUrb!P30</f>
        <v>0</v>
      </c>
      <c r="S9" s="1404" t="n">
        <f aca="false">DUrb!Q30</f>
        <v>0</v>
      </c>
      <c r="T9" s="1405" t="n">
        <f aca="false">DUrb!D31</f>
        <v>2565</v>
      </c>
      <c r="U9" s="1402" t="n">
        <f aca="false">DUrb!S30</f>
        <v>0</v>
      </c>
      <c r="V9" s="1402" t="n">
        <f aca="false">DUrb!T30</f>
        <v>0</v>
      </c>
      <c r="W9" s="1402" t="n">
        <f aca="false">DUrb!U30</f>
        <v>4</v>
      </c>
      <c r="X9" s="1402" t="n">
        <f aca="false">DUrb!V30</f>
        <v>9</v>
      </c>
      <c r="Y9" s="1402" t="n">
        <f aca="false">DUrb!W30</f>
        <v>0</v>
      </c>
      <c r="Z9" s="1402" t="n">
        <f aca="false">DUrb!X30</f>
        <v>0</v>
      </c>
      <c r="AA9" s="1402" t="n">
        <f aca="false">DUrb!Y30</f>
        <v>0</v>
      </c>
      <c r="AB9" s="1402" t="n">
        <f aca="false">DUrb!Z30</f>
        <v>0</v>
      </c>
      <c r="AC9" s="1402" t="n">
        <f aca="false">DUrb!AA30</f>
        <v>0</v>
      </c>
      <c r="AD9" s="1402" t="n">
        <f aca="false">DUrb!AB30</f>
        <v>0</v>
      </c>
      <c r="AE9" s="1402" t="n">
        <f aca="false">DUrb!AC30</f>
        <v>0</v>
      </c>
      <c r="AF9" s="1402" t="n">
        <f aca="false">DUrb!AD30</f>
        <v>0</v>
      </c>
      <c r="AG9" s="1402" t="n">
        <f aca="false">DUrb!AE30</f>
        <v>0</v>
      </c>
      <c r="AH9" s="1402" t="n">
        <f aca="false">DUrb!AF30</f>
        <v>0</v>
      </c>
      <c r="AI9" s="1402" t="s">
        <v>37</v>
      </c>
      <c r="AJ9" s="1406" t="n">
        <f aca="false">DUrb!AK77</f>
        <v>0</v>
      </c>
      <c r="AM9" s="1399"/>
      <c r="AN9" s="1399"/>
      <c r="AO9" s="1399"/>
      <c r="AP9" s="1399"/>
      <c r="AQ9" s="1399"/>
      <c r="AR9" s="1399"/>
      <c r="AU9" s="923"/>
    </row>
    <row r="10" s="230" customFormat="true" ht="34.5" hidden="false" customHeight="true" outlineLevel="0" collapsed="false">
      <c r="A10" s="1392" t="s">
        <v>1094</v>
      </c>
      <c r="B10" s="1393" t="str">
        <f aca="false">DEsc!D5</f>
        <v>Hazminda Garcia</v>
      </c>
      <c r="C10" s="1394" t="n">
        <f aca="false">DEsc!B31</f>
        <v>2111</v>
      </c>
      <c r="D10" s="1394" t="n">
        <f aca="false">DEsc!C31</f>
        <v>2085</v>
      </c>
      <c r="E10" s="1395" t="n">
        <f aca="false">IF(D10=0,"-",D10/C10)</f>
        <v>0.987683562292752</v>
      </c>
      <c r="F10" s="1396" t="n">
        <f aca="false">DEsc!D31</f>
        <v>0</v>
      </c>
      <c r="G10" s="1396" t="n">
        <f aca="false">DEsc!E31</f>
        <v>0</v>
      </c>
      <c r="H10" s="1396" t="n">
        <f aca="false">DEsc!F31</f>
        <v>1</v>
      </c>
      <c r="I10" s="1396" t="n">
        <f aca="false">DEsc!G31</f>
        <v>0</v>
      </c>
      <c r="J10" s="1396" t="n">
        <f aca="false">DEsc!H31</f>
        <v>0</v>
      </c>
      <c r="K10" s="1396" t="n">
        <f aca="false">DEsc!I31</f>
        <v>0</v>
      </c>
      <c r="L10" s="1396" t="n">
        <f aca="false">DEsc!J31</f>
        <v>0</v>
      </c>
      <c r="M10" s="1396" t="n">
        <f aca="false">DEsc!K31</f>
        <v>0</v>
      </c>
      <c r="N10" s="1396" t="n">
        <f aca="false">DEsc!L31</f>
        <v>0</v>
      </c>
      <c r="O10" s="1396" t="n">
        <f aca="false">DEsc!M31</f>
        <v>0</v>
      </c>
      <c r="P10" s="1396" t="n">
        <f aca="false">DEsc!N31</f>
        <v>0</v>
      </c>
      <c r="Q10" s="1396" t="n">
        <f aca="false">DEsc!O31</f>
        <v>0</v>
      </c>
      <c r="R10" s="1396" t="n">
        <f aca="false">DEsc!P31</f>
        <v>0</v>
      </c>
      <c r="S10" s="1396" t="n">
        <f aca="false">DEsc!Q31</f>
        <v>0</v>
      </c>
      <c r="T10" s="1397" t="n">
        <f aca="false">DEsc!D32</f>
        <v>455</v>
      </c>
      <c r="U10" s="1394" t="n">
        <f aca="false">DEsc!S31</f>
        <v>0</v>
      </c>
      <c r="V10" s="1394" t="n">
        <f aca="false">DEsc!T31</f>
        <v>5</v>
      </c>
      <c r="W10" s="1394" t="n">
        <f aca="false">DEsc!U31</f>
        <v>2</v>
      </c>
      <c r="X10" s="1394" t="n">
        <f aca="false">DEsc!V31</f>
        <v>0</v>
      </c>
      <c r="Y10" s="1394" t="n">
        <f aca="false">DEsc!W31</f>
        <v>0</v>
      </c>
      <c r="Z10" s="1394" t="n">
        <f aca="false">DEsc!X31</f>
        <v>0</v>
      </c>
      <c r="AA10" s="1394" t="n">
        <f aca="false">DEsc!Y31</f>
        <v>0</v>
      </c>
      <c r="AB10" s="1394" t="n">
        <f aca="false">DEsc!Z31</f>
        <v>0</v>
      </c>
      <c r="AC10" s="1394" t="n">
        <f aca="false">DEsc!AA31</f>
        <v>0</v>
      </c>
      <c r="AD10" s="1394" t="n">
        <f aca="false">DEsc!AB31</f>
        <v>0</v>
      </c>
      <c r="AE10" s="1394" t="n">
        <f aca="false">DEsc!AC31</f>
        <v>0</v>
      </c>
      <c r="AF10" s="1394" t="n">
        <f aca="false">DEsc!AD31</f>
        <v>0</v>
      </c>
      <c r="AG10" s="1394" t="n">
        <f aca="false">DEsc!AE31</f>
        <v>0</v>
      </c>
      <c r="AH10" s="1394" t="n">
        <f aca="false">DEsc!AF31</f>
        <v>0</v>
      </c>
      <c r="AI10" s="1394" t="s">
        <v>37</v>
      </c>
      <c r="AJ10" s="1398" t="str">
        <f aca="false">DEsc!AJ68</f>
        <v>-</v>
      </c>
      <c r="AK10" s="1407" t="s">
        <v>839</v>
      </c>
      <c r="AM10" s="1399"/>
      <c r="AN10" s="1399"/>
      <c r="AO10" s="1399"/>
      <c r="AP10" s="1399"/>
      <c r="AQ10" s="1399"/>
      <c r="AR10" s="1399"/>
      <c r="AU10" s="923"/>
    </row>
    <row r="11" s="230" customFormat="true" ht="34.5" hidden="false" customHeight="true" outlineLevel="0" collapsed="false">
      <c r="A11" s="1400" t="s">
        <v>1095</v>
      </c>
      <c r="B11" s="1401" t="str">
        <f aca="false">San!D7</f>
        <v>Hazminda Garcia</v>
      </c>
      <c r="C11" s="1402" t="n">
        <f aca="false">DSan!B31</f>
        <v>2957</v>
      </c>
      <c r="D11" s="1402" t="n">
        <f aca="false">DSan!C31</f>
        <v>2957</v>
      </c>
      <c r="E11" s="1403" t="n">
        <f aca="false">IF(D11=0,"-",D11/C11)</f>
        <v>1</v>
      </c>
      <c r="F11" s="1404" t="n">
        <f aca="false">DSan!D31</f>
        <v>2</v>
      </c>
      <c r="G11" s="1404" t="n">
        <f aca="false">DSan!E31</f>
        <v>0</v>
      </c>
      <c r="H11" s="1404" t="n">
        <f aca="false">DSan!F31</f>
        <v>2</v>
      </c>
      <c r="I11" s="1404" t="n">
        <f aca="false">DSan!G31</f>
        <v>0</v>
      </c>
      <c r="J11" s="1404" t="n">
        <f aca="false">DSan!H31</f>
        <v>0</v>
      </c>
      <c r="K11" s="1404" t="n">
        <f aca="false">DSan!I31</f>
        <v>0</v>
      </c>
      <c r="L11" s="1404" t="n">
        <f aca="false">DSan!J31</f>
        <v>0</v>
      </c>
      <c r="M11" s="1404" t="n">
        <f aca="false">DSan!K31</f>
        <v>0</v>
      </c>
      <c r="N11" s="1404" t="n">
        <f aca="false">DSan!L31</f>
        <v>3</v>
      </c>
      <c r="O11" s="1404" t="n">
        <f aca="false">DSan!M31</f>
        <v>0</v>
      </c>
      <c r="P11" s="1404" t="n">
        <f aca="false">DSan!N31</f>
        <v>0</v>
      </c>
      <c r="Q11" s="1404" t="n">
        <f aca="false">DSan!O31</f>
        <v>0</v>
      </c>
      <c r="R11" s="1404" t="n">
        <f aca="false">DSan!P31</f>
        <v>0</v>
      </c>
      <c r="S11" s="1404" t="n">
        <f aca="false">DSan!Q31</f>
        <v>0</v>
      </c>
      <c r="T11" s="1405" t="n">
        <f aca="false">DSan!D32</f>
        <v>2142</v>
      </c>
      <c r="U11" s="1402" t="n">
        <f aca="false">DSan!S31</f>
        <v>0</v>
      </c>
      <c r="V11" s="1402" t="n">
        <f aca="false">DSan!T31</f>
        <v>3</v>
      </c>
      <c r="W11" s="1402" t="n">
        <f aca="false">DSan!U31</f>
        <v>1</v>
      </c>
      <c r="X11" s="1402" t="n">
        <f aca="false">DSan!V31</f>
        <v>1</v>
      </c>
      <c r="Y11" s="1402" t="n">
        <f aca="false">DSan!W31</f>
        <v>0</v>
      </c>
      <c r="Z11" s="1402" t="n">
        <f aca="false">DSan!X31</f>
        <v>0</v>
      </c>
      <c r="AA11" s="1402" t="n">
        <f aca="false">DSan!Y31</f>
        <v>0</v>
      </c>
      <c r="AB11" s="1402" t="n">
        <f aca="false">DSan!Z31</f>
        <v>0</v>
      </c>
      <c r="AC11" s="1402" t="n">
        <f aca="false">DSan!AA31</f>
        <v>0</v>
      </c>
      <c r="AD11" s="1402" t="n">
        <f aca="false">DSan!AB31</f>
        <v>0</v>
      </c>
      <c r="AE11" s="1402" t="n">
        <f aca="false">DSan!AC31</f>
        <v>0</v>
      </c>
      <c r="AF11" s="1402" t="n">
        <f aca="false">DSan!AD31</f>
        <v>0</v>
      </c>
      <c r="AG11" s="1402" t="n">
        <f aca="false">DSan!AE31</f>
        <v>0</v>
      </c>
      <c r="AH11" s="1402" t="n">
        <f aca="false">DSan!AF31</f>
        <v>0</v>
      </c>
      <c r="AI11" s="1402" t="s">
        <v>37</v>
      </c>
      <c r="AJ11" s="1406" t="str">
        <f aca="false">DSan!AJ68</f>
        <v>-</v>
      </c>
      <c r="AK11" s="1407"/>
      <c r="AM11" s="1399"/>
      <c r="AN11" s="1399"/>
      <c r="AO11" s="1399"/>
      <c r="AP11" s="1399"/>
      <c r="AQ11" s="1399"/>
      <c r="AR11" s="1399"/>
      <c r="AU11" s="923"/>
    </row>
    <row r="12" s="230" customFormat="true" ht="34.5" hidden="false" customHeight="true" outlineLevel="0" collapsed="false">
      <c r="A12" s="1392" t="s">
        <v>1096</v>
      </c>
      <c r="B12" s="1393" t="str">
        <f aca="false">Con!D7</f>
        <v>Hazminda Garcia</v>
      </c>
      <c r="C12" s="1394" t="n">
        <f aca="false">DCon!B31</f>
        <v>1990</v>
      </c>
      <c r="D12" s="1394" t="n">
        <f aca="false">DCon!C31</f>
        <v>1878</v>
      </c>
      <c r="E12" s="1395" t="n">
        <f aca="false">IF(D12=0,"-",D12/C12)</f>
        <v>0.943718592964824</v>
      </c>
      <c r="F12" s="1396" t="n">
        <f aca="false">DCon!D31</f>
        <v>0</v>
      </c>
      <c r="G12" s="1396" t="n">
        <f aca="false">DCon!E31</f>
        <v>0</v>
      </c>
      <c r="H12" s="1396" t="n">
        <f aca="false">DCon!F31</f>
        <v>0</v>
      </c>
      <c r="I12" s="1396" t="n">
        <f aca="false">DCon!G31</f>
        <v>0</v>
      </c>
      <c r="J12" s="1396" t="n">
        <f aca="false">DCon!H31</f>
        <v>0</v>
      </c>
      <c r="K12" s="1396" t="n">
        <f aca="false">DCon!I31</f>
        <v>0</v>
      </c>
      <c r="L12" s="1396" t="n">
        <f aca="false">DCon!J31</f>
        <v>0</v>
      </c>
      <c r="M12" s="1396" t="n">
        <f aca="false">DCon!K31</f>
        <v>0</v>
      </c>
      <c r="N12" s="1396" t="n">
        <f aca="false">DCon!L31</f>
        <v>0</v>
      </c>
      <c r="O12" s="1396" t="n">
        <f aca="false">DCon!M31</f>
        <v>0</v>
      </c>
      <c r="P12" s="1396" t="n">
        <f aca="false">DCon!N31</f>
        <v>0</v>
      </c>
      <c r="Q12" s="1396" t="n">
        <f aca="false">DCon!O31</f>
        <v>0</v>
      </c>
      <c r="R12" s="1396" t="n">
        <f aca="false">DCon!P31</f>
        <v>0</v>
      </c>
      <c r="S12" s="1396" t="n">
        <f aca="false">DCon!Q31</f>
        <v>0</v>
      </c>
      <c r="T12" s="1397" t="n">
        <f aca="false">DCon!D32</f>
        <v>0</v>
      </c>
      <c r="U12" s="1394" t="n">
        <f aca="false">DCon!S31</f>
        <v>0</v>
      </c>
      <c r="V12" s="1394" t="n">
        <f aca="false">DCon!T31</f>
        <v>2</v>
      </c>
      <c r="W12" s="1394" t="n">
        <f aca="false">DCon!U31</f>
        <v>4</v>
      </c>
      <c r="X12" s="1394" t="n">
        <f aca="false">DCon!V31</f>
        <v>0</v>
      </c>
      <c r="Y12" s="1394" t="n">
        <f aca="false">DCon!W31</f>
        <v>0</v>
      </c>
      <c r="Z12" s="1394" t="n">
        <f aca="false">DCon!X31</f>
        <v>0</v>
      </c>
      <c r="AA12" s="1394" t="n">
        <f aca="false">DCon!Y31</f>
        <v>0</v>
      </c>
      <c r="AB12" s="1394" t="n">
        <f aca="false">DCon!Z31</f>
        <v>0</v>
      </c>
      <c r="AC12" s="1394" t="n">
        <f aca="false">DCon!AA31</f>
        <v>0</v>
      </c>
      <c r="AD12" s="1394" t="n">
        <f aca="false">DCon!AB31</f>
        <v>0</v>
      </c>
      <c r="AE12" s="1394" t="n">
        <f aca="false">DCon!AC31</f>
        <v>0</v>
      </c>
      <c r="AF12" s="1394" t="n">
        <f aca="false">DCon!AD31</f>
        <v>0</v>
      </c>
      <c r="AG12" s="1394" t="n">
        <f aca="false">DCon!AE31</f>
        <v>0</v>
      </c>
      <c r="AH12" s="1394" t="n">
        <f aca="false">DCon!AF31</f>
        <v>0</v>
      </c>
      <c r="AI12" s="1394" t="s">
        <v>37</v>
      </c>
      <c r="AJ12" s="1398" t="str">
        <f aca="false">DCon!AJ68</f>
        <v>-</v>
      </c>
      <c r="AK12" s="1408" t="n">
        <f aca="false">IF(D24=0,"",T24/D24)</f>
        <v>0.0016052636794229</v>
      </c>
      <c r="AM12" s="1399"/>
      <c r="AN12" s="1399"/>
      <c r="AO12" s="1399"/>
      <c r="AP12" s="1399"/>
      <c r="AQ12" s="1399"/>
      <c r="AR12" s="1399"/>
      <c r="AU12" s="923"/>
    </row>
    <row r="13" s="230" customFormat="true" ht="33" hidden="false" customHeight="true" outlineLevel="0" collapsed="false">
      <c r="A13" s="1400" t="s">
        <v>1097</v>
      </c>
      <c r="B13" s="1401" t="str">
        <f aca="false">Ves!D7</f>
        <v>Hazminda Garcia</v>
      </c>
      <c r="C13" s="1402" t="n">
        <f aca="false">DVes!B33</f>
        <v>1640</v>
      </c>
      <c r="D13" s="1402" t="n">
        <f aca="false">DVes!C33</f>
        <v>1579</v>
      </c>
      <c r="E13" s="1403" t="n">
        <f aca="false">IF(D13=0,"-",D13/C13)</f>
        <v>0.96280487804878</v>
      </c>
      <c r="F13" s="1404" t="n">
        <f aca="false">DVes!D33</f>
        <v>1</v>
      </c>
      <c r="G13" s="1404" t="n">
        <f aca="false">DVes!E33</f>
        <v>0</v>
      </c>
      <c r="H13" s="1404" t="n">
        <f aca="false">DVes!F33</f>
        <v>0</v>
      </c>
      <c r="I13" s="1404" t="n">
        <f aca="false">DVes!G33</f>
        <v>0</v>
      </c>
      <c r="J13" s="1404" t="n">
        <f aca="false">DVes!H33</f>
        <v>0</v>
      </c>
      <c r="K13" s="1404" t="n">
        <f aca="false">DVes!I33</f>
        <v>0</v>
      </c>
      <c r="L13" s="1404" t="n">
        <f aca="false">DVes!J33</f>
        <v>0</v>
      </c>
      <c r="M13" s="1404" t="n">
        <f aca="false">DVes!K33</f>
        <v>0</v>
      </c>
      <c r="N13" s="1404" t="n">
        <f aca="false">DVes!L33</f>
        <v>0</v>
      </c>
      <c r="O13" s="1404" t="n">
        <f aca="false">DVes!M33</f>
        <v>0</v>
      </c>
      <c r="P13" s="1404" t="n">
        <f aca="false">DVes!N33</f>
        <v>0</v>
      </c>
      <c r="Q13" s="1404" t="n">
        <f aca="false">DVes!O33</f>
        <v>0</v>
      </c>
      <c r="R13" s="1404" t="n">
        <f aca="false">DVes!P33</f>
        <v>0</v>
      </c>
      <c r="S13" s="1404" t="n">
        <f aca="false">DVes!Q33</f>
        <v>0</v>
      </c>
      <c r="T13" s="1405" t="n">
        <f aca="false">DVes!D34</f>
        <v>411</v>
      </c>
      <c r="U13" s="1402" t="n">
        <f aca="false">DVes!S33</f>
        <v>0</v>
      </c>
      <c r="V13" s="1402" t="n">
        <f aca="false">DVes!T33</f>
        <v>3</v>
      </c>
      <c r="W13" s="1402" t="n">
        <f aca="false">DVes!U33</f>
        <v>0</v>
      </c>
      <c r="X13" s="1402" t="n">
        <f aca="false">DVes!V33</f>
        <v>0</v>
      </c>
      <c r="Y13" s="1402" t="n">
        <f aca="false">DVes!W33</f>
        <v>0</v>
      </c>
      <c r="Z13" s="1402" t="n">
        <f aca="false">DVes!X33</f>
        <v>0</v>
      </c>
      <c r="AA13" s="1402" t="n">
        <f aca="false">DVes!Y33</f>
        <v>0</v>
      </c>
      <c r="AB13" s="1402" t="n">
        <f aca="false">DVes!Z33</f>
        <v>1</v>
      </c>
      <c r="AC13" s="1402" t="n">
        <f aca="false">DVes!AA33</f>
        <v>0</v>
      </c>
      <c r="AD13" s="1402" t="n">
        <f aca="false">DVes!AB33</f>
        <v>0</v>
      </c>
      <c r="AE13" s="1402" t="n">
        <f aca="false">DVes!AC33</f>
        <v>1</v>
      </c>
      <c r="AF13" s="1402" t="n">
        <f aca="false">DVes!AD33</f>
        <v>0</v>
      </c>
      <c r="AG13" s="1402" t="n">
        <f aca="false">DVes!AE33</f>
        <v>0</v>
      </c>
      <c r="AH13" s="1402" t="n">
        <f aca="false">DVes!AF33</f>
        <v>0</v>
      </c>
      <c r="AI13" s="1402" t="s">
        <v>37</v>
      </c>
      <c r="AJ13" s="1406" t="str">
        <f aca="false">DVes!AJ70</f>
        <v>-</v>
      </c>
      <c r="AK13" s="1408"/>
      <c r="AM13" s="1399"/>
      <c r="AN13" s="1399"/>
      <c r="AO13" s="1399"/>
      <c r="AP13" s="1399"/>
      <c r="AQ13" s="1399"/>
      <c r="AR13" s="1399"/>
      <c r="AU13" s="923"/>
    </row>
    <row r="14" s="230" customFormat="true" ht="34.5" hidden="false" customHeight="true" outlineLevel="0" collapsed="false">
      <c r="A14" s="1392" t="s">
        <v>1098</v>
      </c>
      <c r="B14" s="1393" t="str">
        <f aca="false">DInf!D5</f>
        <v>Hazminda Garcia</v>
      </c>
      <c r="C14" s="1394" t="n">
        <f aca="false">DInf!B31</f>
        <v>1917</v>
      </c>
      <c r="D14" s="1394" t="n">
        <f aca="false">DInf!C31</f>
        <v>1917</v>
      </c>
      <c r="E14" s="1395" t="n">
        <f aca="false">IF(D14=0,"-",D14/C14)</f>
        <v>1</v>
      </c>
      <c r="F14" s="1396" t="n">
        <f aca="false">DInf!D31</f>
        <v>0</v>
      </c>
      <c r="G14" s="1396" t="n">
        <f aca="false">DInf!E31</f>
        <v>0</v>
      </c>
      <c r="H14" s="1396" t="n">
        <f aca="false">DInf!F31</f>
        <v>3</v>
      </c>
      <c r="I14" s="1396" t="n">
        <f aca="false">DInf!G31</f>
        <v>0</v>
      </c>
      <c r="J14" s="1396" t="n">
        <f aca="false">DInf!H31</f>
        <v>0</v>
      </c>
      <c r="K14" s="1396" t="n">
        <f aca="false">DInf!I31</f>
        <v>0</v>
      </c>
      <c r="L14" s="1396" t="n">
        <f aca="false">DInf!J31</f>
        <v>0</v>
      </c>
      <c r="M14" s="1396" t="n">
        <f aca="false">DInf!K31</f>
        <v>0</v>
      </c>
      <c r="N14" s="1396" t="n">
        <f aca="false">DInf!L31</f>
        <v>0</v>
      </c>
      <c r="O14" s="1396" t="n">
        <f aca="false">DInf!M31</f>
        <v>0</v>
      </c>
      <c r="P14" s="1396" t="n">
        <f aca="false">DInf!N31</f>
        <v>0</v>
      </c>
      <c r="Q14" s="1396" t="n">
        <f aca="false">DInf!O31</f>
        <v>0</v>
      </c>
      <c r="R14" s="1396" t="n">
        <f aca="false">DInf!P31</f>
        <v>0</v>
      </c>
      <c r="S14" s="1396" t="n">
        <f aca="false">DInf!Q31</f>
        <v>0</v>
      </c>
      <c r="T14" s="1397" t="n">
        <f aca="false">DInf!D32</f>
        <v>813</v>
      </c>
      <c r="U14" s="1394" t="n">
        <f aca="false">DInf!S31</f>
        <v>0</v>
      </c>
      <c r="V14" s="1394" t="n">
        <f aca="false">DInf!T31</f>
        <v>1</v>
      </c>
      <c r="W14" s="1394" t="n">
        <f aca="false">DInf!U31</f>
        <v>1</v>
      </c>
      <c r="X14" s="1394" t="n">
        <f aca="false">DInf!V31</f>
        <v>2</v>
      </c>
      <c r="Y14" s="1394" t="n">
        <f aca="false">DInf!W31</f>
        <v>0</v>
      </c>
      <c r="Z14" s="1394" t="n">
        <f aca="false">DInf!X31</f>
        <v>0</v>
      </c>
      <c r="AA14" s="1394" t="n">
        <f aca="false">DInf!Y31</f>
        <v>0</v>
      </c>
      <c r="AB14" s="1394" t="n">
        <f aca="false">DInf!Z31</f>
        <v>0</v>
      </c>
      <c r="AC14" s="1394" t="n">
        <f aca="false">DInf!AA31</f>
        <v>0</v>
      </c>
      <c r="AD14" s="1394" t="n">
        <f aca="false">DInf!AB31</f>
        <v>0</v>
      </c>
      <c r="AE14" s="1394" t="n">
        <f aca="false">DInf!AC31</f>
        <v>0</v>
      </c>
      <c r="AF14" s="1394" t="n">
        <f aca="false">DInf!AD31</f>
        <v>0</v>
      </c>
      <c r="AG14" s="1394" t="n">
        <f aca="false">DInf!AE31</f>
        <v>0</v>
      </c>
      <c r="AH14" s="1394" t="n">
        <f aca="false">DInf!AF31</f>
        <v>0</v>
      </c>
      <c r="AI14" s="1394" t="s">
        <v>37</v>
      </c>
      <c r="AJ14" s="1398" t="str">
        <f aca="false">DInf!AJ68</f>
        <v>-</v>
      </c>
      <c r="AK14" s="1407" t="s">
        <v>1099</v>
      </c>
      <c r="AM14" s="1399"/>
      <c r="AN14" s="1399"/>
      <c r="AO14" s="1399"/>
      <c r="AP14" s="1399"/>
      <c r="AQ14" s="1399"/>
      <c r="AR14" s="1399"/>
      <c r="AU14" s="923"/>
    </row>
    <row r="15" s="230" customFormat="true" ht="34.5" hidden="false" customHeight="true" outlineLevel="0" collapsed="false">
      <c r="A15" s="1400" t="s">
        <v>923</v>
      </c>
      <c r="B15" s="1401" t="str">
        <f aca="false">Cab!D7</f>
        <v>Rosario García V.</v>
      </c>
      <c r="C15" s="1402" t="n">
        <f aca="false">DCab!B32</f>
        <v>4888</v>
      </c>
      <c r="D15" s="1402" t="n">
        <f aca="false">DCab!C32</f>
        <v>4713</v>
      </c>
      <c r="E15" s="1403" t="n">
        <f aca="false">IF(D15=0,"-",D15/C15)</f>
        <v>0.964198036006547</v>
      </c>
      <c r="F15" s="1404" t="n">
        <f aca="false">DCab!D32</f>
        <v>1</v>
      </c>
      <c r="G15" s="1404" t="n">
        <f aca="false">DCab!E32</f>
        <v>0</v>
      </c>
      <c r="H15" s="1404" t="n">
        <f aca="false">DCab!F32</f>
        <v>2</v>
      </c>
      <c r="I15" s="1404" t="n">
        <f aca="false">DCab!G32</f>
        <v>0</v>
      </c>
      <c r="J15" s="1404" t="n">
        <f aca="false">DCab!H32</f>
        <v>0</v>
      </c>
      <c r="K15" s="1404" t="n">
        <f aca="false">DCab!I32</f>
        <v>0</v>
      </c>
      <c r="L15" s="1404" t="n">
        <f aca="false">DCab!J32</f>
        <v>0</v>
      </c>
      <c r="M15" s="1404" t="n">
        <f aca="false">DCab!K32</f>
        <v>0</v>
      </c>
      <c r="N15" s="1404" t="n">
        <f aca="false">DCab!L32</f>
        <v>0</v>
      </c>
      <c r="O15" s="1404" t="n">
        <f aca="false">DCab!M32</f>
        <v>0</v>
      </c>
      <c r="P15" s="1404" t="n">
        <f aca="false">DCab!N32</f>
        <v>0</v>
      </c>
      <c r="Q15" s="1404" t="n">
        <f aca="false">DCab!O32</f>
        <v>0</v>
      </c>
      <c r="R15" s="1404" t="n">
        <f aca="false">DCab!P32</f>
        <v>0</v>
      </c>
      <c r="S15" s="1404" t="n">
        <f aca="false">DCab!Q32</f>
        <v>0</v>
      </c>
      <c r="T15" s="1405" t="n">
        <f aca="false">DCab!D33</f>
        <v>1551</v>
      </c>
      <c r="U15" s="1402" t="n">
        <f aca="false">DCab!S32</f>
        <v>0</v>
      </c>
      <c r="V15" s="1402" t="n">
        <f aca="false">DCab!T32</f>
        <v>2</v>
      </c>
      <c r="W15" s="1402" t="n">
        <f aca="false">DCab!U32</f>
        <v>7</v>
      </c>
      <c r="X15" s="1402" t="n">
        <f aca="false">DCab!V32</f>
        <v>0</v>
      </c>
      <c r="Y15" s="1402" t="n">
        <f aca="false">DCab!W32</f>
        <v>0</v>
      </c>
      <c r="Z15" s="1402" t="n">
        <f aca="false">DCab!X32</f>
        <v>0</v>
      </c>
      <c r="AA15" s="1402" t="n">
        <f aca="false">DCab!Y32</f>
        <v>0</v>
      </c>
      <c r="AB15" s="1402" t="n">
        <f aca="false">DCab!Z32</f>
        <v>0</v>
      </c>
      <c r="AC15" s="1402" t="n">
        <f aca="false">DCab!AA32</f>
        <v>0</v>
      </c>
      <c r="AD15" s="1402" t="n">
        <f aca="false">DCab!AB32</f>
        <v>0</v>
      </c>
      <c r="AE15" s="1402" t="n">
        <f aca="false">DCab!AC32</f>
        <v>0</v>
      </c>
      <c r="AF15" s="1402" t="n">
        <f aca="false">DCab!AD32</f>
        <v>0</v>
      </c>
      <c r="AG15" s="1402" t="n">
        <f aca="false">DCab!AE32</f>
        <v>0</v>
      </c>
      <c r="AH15" s="1402" t="n">
        <f aca="false">DCab!AF32</f>
        <v>0</v>
      </c>
      <c r="AI15" s="1402" t="s">
        <v>37</v>
      </c>
      <c r="AJ15" s="1406" t="n">
        <f aca="false">DCab!AK75</f>
        <v>0</v>
      </c>
      <c r="AK15" s="1407"/>
      <c r="AM15" s="1399"/>
      <c r="AN15" s="1399"/>
      <c r="AO15" s="1399"/>
      <c r="AP15" s="1399"/>
      <c r="AQ15" s="1399"/>
      <c r="AR15" s="1399"/>
      <c r="AU15" s="923"/>
    </row>
    <row r="16" s="230" customFormat="true" ht="34.5" hidden="false" customHeight="true" outlineLevel="0" collapsed="false">
      <c r="A16" s="1392" t="s">
        <v>925</v>
      </c>
      <c r="B16" s="1393" t="n">
        <f aca="false">Cha!D7</f>
        <v>0</v>
      </c>
      <c r="C16" s="1394" t="n">
        <f aca="false">DCha!B31</f>
        <v>0</v>
      </c>
      <c r="D16" s="1394" t="n">
        <f aca="false">DCha!C31</f>
        <v>0</v>
      </c>
      <c r="E16" s="1395" t="str">
        <f aca="false">IF(D16=0,"-",D16/C16)</f>
        <v>-</v>
      </c>
      <c r="F16" s="1396" t="n">
        <f aca="false">DCha!D31</f>
        <v>0</v>
      </c>
      <c r="G16" s="1396" t="n">
        <f aca="false">DCha!E31</f>
        <v>0</v>
      </c>
      <c r="H16" s="1396" t="n">
        <f aca="false">DCha!F31</f>
        <v>0</v>
      </c>
      <c r="I16" s="1396" t="n">
        <f aca="false">DCha!G31</f>
        <v>0</v>
      </c>
      <c r="J16" s="1396" t="n">
        <f aca="false">DCha!H31</f>
        <v>0</v>
      </c>
      <c r="K16" s="1396" t="n">
        <f aca="false">DCha!I31</f>
        <v>0</v>
      </c>
      <c r="L16" s="1396" t="n">
        <f aca="false">DCha!J31</f>
        <v>0</v>
      </c>
      <c r="M16" s="1396" t="n">
        <f aca="false">DCha!K31</f>
        <v>0</v>
      </c>
      <c r="N16" s="1396" t="n">
        <f aca="false">DCha!L31</f>
        <v>0</v>
      </c>
      <c r="O16" s="1396" t="n">
        <f aca="false">DCha!M31</f>
        <v>0</v>
      </c>
      <c r="P16" s="1396" t="n">
        <f aca="false">DCha!N31</f>
        <v>0</v>
      </c>
      <c r="Q16" s="1396" t="n">
        <f aca="false">DCha!O31</f>
        <v>0</v>
      </c>
      <c r="R16" s="1396" t="n">
        <f aca="false">DCha!P31</f>
        <v>0</v>
      </c>
      <c r="S16" s="1396" t="n">
        <f aca="false">DCha!Q31</f>
        <v>0</v>
      </c>
      <c r="T16" s="1397" t="n">
        <f aca="false">DCha!D32</f>
        <v>0</v>
      </c>
      <c r="U16" s="1394" t="n">
        <f aca="false">DCha!S31</f>
        <v>0</v>
      </c>
      <c r="V16" s="1394" t="n">
        <f aca="false">DCha!T31</f>
        <v>0</v>
      </c>
      <c r="W16" s="1394" t="n">
        <f aca="false">DCha!U31</f>
        <v>0</v>
      </c>
      <c r="X16" s="1394" t="n">
        <f aca="false">DCha!V31</f>
        <v>0</v>
      </c>
      <c r="Y16" s="1394" t="n">
        <f aca="false">DCha!W31</f>
        <v>0</v>
      </c>
      <c r="Z16" s="1394" t="n">
        <f aca="false">DCha!X31</f>
        <v>0</v>
      </c>
      <c r="AA16" s="1394" t="n">
        <f aca="false">DCha!Y31</f>
        <v>0</v>
      </c>
      <c r="AB16" s="1394" t="n">
        <f aca="false">DCha!Z31</f>
        <v>0</v>
      </c>
      <c r="AC16" s="1394" t="n">
        <f aca="false">DCha!AA31</f>
        <v>0</v>
      </c>
      <c r="AD16" s="1394" t="n">
        <f aca="false">DCha!AB31</f>
        <v>0</v>
      </c>
      <c r="AE16" s="1394" t="n">
        <f aca="false">DCha!AC31</f>
        <v>0</v>
      </c>
      <c r="AF16" s="1394" t="n">
        <f aca="false">DCha!AD31</f>
        <v>0</v>
      </c>
      <c r="AG16" s="1394" t="n">
        <f aca="false">DCha!AE31</f>
        <v>0</v>
      </c>
      <c r="AH16" s="1394" t="n">
        <f aca="false">DCha!AF31</f>
        <v>0</v>
      </c>
      <c r="AI16" s="1394" t="s">
        <v>37</v>
      </c>
      <c r="AJ16" s="1398" t="str">
        <f aca="false">DCha!AJ68</f>
        <v>-</v>
      </c>
      <c r="AK16" s="1409" t="n">
        <f aca="false">F25-F47</f>
        <v>5618</v>
      </c>
      <c r="AM16" s="1399"/>
      <c r="AN16" s="1399"/>
      <c r="AO16" s="1399"/>
      <c r="AP16" s="1399"/>
      <c r="AQ16" s="1399"/>
      <c r="AR16" s="1399"/>
      <c r="AU16" s="923"/>
    </row>
    <row r="17" s="230" customFormat="true" ht="34.5" hidden="false" customHeight="true" outlineLevel="0" collapsed="false">
      <c r="A17" s="1400" t="s">
        <v>1100</v>
      </c>
      <c r="B17" s="1401" t="str">
        <f aca="false">Mes1!D7</f>
        <v>Martha Fuentes</v>
      </c>
      <c r="C17" s="1402" t="n">
        <f aca="false">DMes1!C65</f>
        <v>5286</v>
      </c>
      <c r="D17" s="1402" t="n">
        <f aca="false">DMes1!D65</f>
        <v>5099</v>
      </c>
      <c r="E17" s="1403" t="n">
        <f aca="false">IF(D17=0,"-",D17/C17)</f>
        <v>0.964623533863034</v>
      </c>
      <c r="F17" s="1404" t="s">
        <v>37</v>
      </c>
      <c r="G17" s="1404" t="n">
        <f aca="false">DMes1!F65</f>
        <v>1</v>
      </c>
      <c r="H17" s="1404" t="s">
        <v>37</v>
      </c>
      <c r="I17" s="1404" t="n">
        <f aca="false">DMes1!E65</f>
        <v>0</v>
      </c>
      <c r="J17" s="1404" t="n">
        <f aca="false">DMes1!M65</f>
        <v>0</v>
      </c>
      <c r="K17" s="1404" t="n">
        <f aca="false">DMes1!J65</f>
        <v>0</v>
      </c>
      <c r="L17" s="1404" t="n">
        <f aca="false">DMes1!H65</f>
        <v>1</v>
      </c>
      <c r="M17" s="1404" t="n">
        <f aca="false">DMes1!K65</f>
        <v>0</v>
      </c>
      <c r="N17" s="1404" t="n">
        <f aca="false">DMes1!L65</f>
        <v>0</v>
      </c>
      <c r="O17" s="1404" t="n">
        <f aca="false">DMes1!G65</f>
        <v>4</v>
      </c>
      <c r="P17" s="1404" t="n">
        <f aca="false">DMes1!I65</f>
        <v>0</v>
      </c>
      <c r="Q17" s="1404" t="n">
        <f aca="false">DMes1!N65</f>
        <v>0</v>
      </c>
      <c r="R17" s="1404" t="n">
        <f aca="false">DMes1!O65</f>
        <v>0</v>
      </c>
      <c r="S17" s="1404" t="n">
        <f aca="false">DMes1!P65</f>
        <v>0</v>
      </c>
      <c r="T17" s="1405" t="n">
        <f aca="false">DMes1!E66</f>
        <v>1578</v>
      </c>
      <c r="U17" s="1402" t="s">
        <v>37</v>
      </c>
      <c r="V17" s="1402" t="s">
        <v>37</v>
      </c>
      <c r="W17" s="1402" t="n">
        <f aca="false">DMes1!T65</f>
        <v>0</v>
      </c>
      <c r="X17" s="1402" t="n">
        <f aca="false">DMes1!R65</f>
        <v>0</v>
      </c>
      <c r="Y17" s="1402" t="n">
        <f aca="false">DMes1!X65</f>
        <v>0</v>
      </c>
      <c r="Z17" s="1402" t="s">
        <v>37</v>
      </c>
      <c r="AA17" s="1402" t="s">
        <v>37</v>
      </c>
      <c r="AB17" s="1402" t="s">
        <v>37</v>
      </c>
      <c r="AC17" s="1402" t="n">
        <f aca="false">DMes1!AA65</f>
        <v>0</v>
      </c>
      <c r="AD17" s="1402" t="n">
        <f aca="false">DMes1!Z65</f>
        <v>0</v>
      </c>
      <c r="AE17" s="1402" t="n">
        <f aca="false">DMes1!Y65</f>
        <v>0</v>
      </c>
      <c r="AF17" s="1402" t="n">
        <f aca="false">DMes1!V65</f>
        <v>0</v>
      </c>
      <c r="AG17" s="1402" t="n">
        <f aca="false">DMes1!W65</f>
        <v>0</v>
      </c>
      <c r="AH17" s="1402" t="s">
        <v>37</v>
      </c>
      <c r="AI17" s="1402" t="n">
        <f aca="false">DMes1!AB65</f>
        <v>0</v>
      </c>
      <c r="AJ17" s="1406" t="str">
        <f aca="false">DMes1!AE132</f>
        <v>-</v>
      </c>
      <c r="AK17" s="1409"/>
      <c r="AM17" s="1399"/>
      <c r="AN17" s="1399"/>
      <c r="AO17" s="1399"/>
      <c r="AP17" s="1399"/>
      <c r="AQ17" s="1399"/>
      <c r="AR17" s="1399"/>
      <c r="AU17" s="923"/>
    </row>
    <row r="18" s="230" customFormat="true" ht="34.5" hidden="false" customHeight="true" outlineLevel="0" collapsed="false">
      <c r="A18" s="1392" t="s">
        <v>1101</v>
      </c>
      <c r="B18" s="1393" t="str">
        <f aca="false">'Colg1 '!D7</f>
        <v>Ruiz Medina Mirna</v>
      </c>
      <c r="C18" s="1394" t="n">
        <f aca="false">'DColg1 '!B45</f>
        <v>4782</v>
      </c>
      <c r="D18" s="1394" t="n">
        <f aca="false">'DColg1 '!C45</f>
        <v>4782</v>
      </c>
      <c r="E18" s="1395" t="n">
        <f aca="false">IF(D18=0,"-",D18/C18)</f>
        <v>1</v>
      </c>
      <c r="F18" s="1396" t="s">
        <v>37</v>
      </c>
      <c r="G18" s="1396" t="n">
        <f aca="false">'DColg1 '!E45</f>
        <v>1</v>
      </c>
      <c r="H18" s="1396" t="n">
        <f aca="false">'DColg1 '!D45</f>
        <v>4</v>
      </c>
      <c r="I18" s="1396" t="n">
        <f aca="false">'DColg1 '!F45</f>
        <v>0</v>
      </c>
      <c r="J18" s="1396" t="n">
        <f aca="false">'DColg1 '!M45</f>
        <v>4</v>
      </c>
      <c r="K18" s="1396" t="n">
        <f aca="false">'DColg1 '!G45</f>
        <v>0</v>
      </c>
      <c r="L18" s="1396" t="n">
        <f aca="false">'DColg1 '!I45</f>
        <v>0</v>
      </c>
      <c r="M18" s="1396" t="n">
        <f aca="false">'DColg1 '!J45</f>
        <v>0</v>
      </c>
      <c r="N18" s="1396" t="n">
        <f aca="false">'DColg1 '!K45</f>
        <v>0</v>
      </c>
      <c r="O18" s="1396" t="n">
        <f aca="false">'DColg1 '!H45</f>
        <v>1</v>
      </c>
      <c r="P18" s="1396" t="n">
        <f aca="false">'DColg1 '!L45</f>
        <v>0</v>
      </c>
      <c r="Q18" s="1396" t="n">
        <f aca="false">'DColg1 '!N45</f>
        <v>0</v>
      </c>
      <c r="R18" s="1396" t="n">
        <f aca="false">'DColg1 '!O45</f>
        <v>0</v>
      </c>
      <c r="S18" s="1396" t="n">
        <f aca="false">'DColg1 '!P45</f>
        <v>0</v>
      </c>
      <c r="T18" s="1397" t="n">
        <f aca="false">'DColg1 '!D46</f>
        <v>4050</v>
      </c>
      <c r="U18" s="1394" t="s">
        <v>37</v>
      </c>
      <c r="V18" s="1394" t="s">
        <v>37</v>
      </c>
      <c r="W18" s="1394" t="n">
        <f aca="false">'DColg1 '!R45</f>
        <v>0</v>
      </c>
      <c r="X18" s="1394" t="n">
        <f aca="false">'DColg1 '!S45</f>
        <v>0</v>
      </c>
      <c r="Y18" s="1394" t="n">
        <f aca="false">'DColg1 '!U45</f>
        <v>0</v>
      </c>
      <c r="Z18" s="1394" t="s">
        <v>37</v>
      </c>
      <c r="AA18" s="1394" t="s">
        <v>37</v>
      </c>
      <c r="AB18" s="1394" t="s">
        <v>37</v>
      </c>
      <c r="AC18" s="1394" t="n">
        <f aca="false">'DColg1 '!V45</f>
        <v>0</v>
      </c>
      <c r="AD18" s="1394" t="n">
        <f aca="false">'DColg1 '!W45</f>
        <v>0</v>
      </c>
      <c r="AE18" s="1394" t="n">
        <f aca="false">'DColg1 '!X45</f>
        <v>0</v>
      </c>
      <c r="AF18" s="1394" t="n">
        <f aca="false">'DColg1 '!Y45</f>
        <v>0</v>
      </c>
      <c r="AG18" s="1394" t="n">
        <f aca="false">'DColg1 '!Z45</f>
        <v>0</v>
      </c>
      <c r="AH18" s="1394" t="s">
        <v>37</v>
      </c>
      <c r="AI18" s="1394" t="n">
        <f aca="false">'DColg1 '!AA45</f>
        <v>0</v>
      </c>
      <c r="AJ18" s="1398" t="str">
        <f aca="false">'DColg1 '!AD93</f>
        <v>-</v>
      </c>
      <c r="AK18" s="1407" t="s">
        <v>1102</v>
      </c>
      <c r="AM18" s="1399"/>
      <c r="AN18" s="1399"/>
      <c r="AO18" s="1399"/>
      <c r="AP18" s="1399"/>
      <c r="AQ18" s="1399"/>
      <c r="AR18" s="1399"/>
      <c r="AU18" s="923"/>
    </row>
    <row r="19" s="230" customFormat="true" ht="34.5" hidden="false" customHeight="true" outlineLevel="0" collapsed="false">
      <c r="A19" s="1400" t="s">
        <v>1103</v>
      </c>
      <c r="B19" s="1401" t="str">
        <f aca="false">Imp!D7</f>
        <v>Marisol Martinez</v>
      </c>
      <c r="C19" s="1402" t="n">
        <f aca="false">DImp!B31</f>
        <v>9664</v>
      </c>
      <c r="D19" s="1402" t="n">
        <f aca="false">DImp!C31</f>
        <v>9372</v>
      </c>
      <c r="E19" s="1403" t="n">
        <f aca="false">IF(D19=0,"-",D19/C19)</f>
        <v>0.969784768211921</v>
      </c>
      <c r="F19" s="1404" t="n">
        <f aca="false">DImp!D31</f>
        <v>18</v>
      </c>
      <c r="G19" s="1404" t="n">
        <f aca="false">DImp!E31</f>
        <v>0</v>
      </c>
      <c r="H19" s="1404" t="n">
        <f aca="false">DImp!F31</f>
        <v>7</v>
      </c>
      <c r="I19" s="1404" t="n">
        <f aca="false">DImp!G31</f>
        <v>0</v>
      </c>
      <c r="J19" s="1404" t="n">
        <f aca="false">DImp!H31</f>
        <v>4</v>
      </c>
      <c r="K19" s="1404" t="n">
        <f aca="false">DImp!I31</f>
        <v>0</v>
      </c>
      <c r="L19" s="1404" t="n">
        <f aca="false">DImp!J31</f>
        <v>0</v>
      </c>
      <c r="M19" s="1404" t="n">
        <f aca="false">DImp!K31</f>
        <v>0</v>
      </c>
      <c r="N19" s="1404" t="n">
        <f aca="false">DImp!L31</f>
        <v>0</v>
      </c>
      <c r="O19" s="1404" t="n">
        <f aca="false">DImp!M31</f>
        <v>7</v>
      </c>
      <c r="P19" s="1404" t="n">
        <f aca="false">DImp!N31</f>
        <v>0</v>
      </c>
      <c r="Q19" s="1404" t="n">
        <f aca="false">DImp!O31</f>
        <v>0</v>
      </c>
      <c r="R19" s="1404" t="n">
        <f aca="false">DImp!P31</f>
        <v>0</v>
      </c>
      <c r="S19" s="1404" t="n">
        <f aca="false">DImp!Q31</f>
        <v>0</v>
      </c>
      <c r="T19" s="1405" t="n">
        <f aca="false">DImp!D32</f>
        <v>43416</v>
      </c>
      <c r="U19" s="1402" t="s">
        <v>37</v>
      </c>
      <c r="V19" s="1402" t="s">
        <v>37</v>
      </c>
      <c r="W19" s="1402" t="n">
        <f aca="false">DImp!S31</f>
        <v>2</v>
      </c>
      <c r="X19" s="1402" t="n">
        <f aca="false">DImp!T31</f>
        <v>22</v>
      </c>
      <c r="Y19" s="1402" t="n">
        <f aca="false">DImp!U31</f>
        <v>0</v>
      </c>
      <c r="Z19" s="1402" t="n">
        <f aca="false">DImp!V31</f>
        <v>0</v>
      </c>
      <c r="AA19" s="1402" t="n">
        <f aca="false">DImp!W31</f>
        <v>0</v>
      </c>
      <c r="AB19" s="1402" t="n">
        <f aca="false">DImp!X31</f>
        <v>0</v>
      </c>
      <c r="AC19" s="1402" t="n">
        <f aca="false">DImp!Y31</f>
        <v>0</v>
      </c>
      <c r="AD19" s="1402" t="n">
        <f aca="false">DImp!Z31</f>
        <v>0</v>
      </c>
      <c r="AE19" s="1402" t="n">
        <f aca="false">DImp!AA31</f>
        <v>0</v>
      </c>
      <c r="AF19" s="1402" t="n">
        <f aca="false">DImp!AB31</f>
        <v>0</v>
      </c>
      <c r="AG19" s="1402" t="n">
        <f aca="false">DImp!AC31</f>
        <v>0</v>
      </c>
      <c r="AH19" s="1402" t="n">
        <f aca="false">DImp!AD31</f>
        <v>0</v>
      </c>
      <c r="AI19" s="1402" t="s">
        <v>37</v>
      </c>
      <c r="AJ19" s="1406" t="str">
        <f aca="false">DImp!AH66</f>
        <v>-</v>
      </c>
      <c r="AK19" s="1407"/>
      <c r="AM19" s="1399"/>
      <c r="AN19" s="1399"/>
      <c r="AO19" s="1399"/>
      <c r="AP19" s="1399"/>
      <c r="AQ19" s="1399"/>
      <c r="AR19" s="1399"/>
      <c r="AU19" s="923"/>
    </row>
    <row r="20" s="230" customFormat="true" ht="34.5" hidden="false" customHeight="true" outlineLevel="0" collapsed="false">
      <c r="A20" s="1392" t="s">
        <v>1071</v>
      </c>
      <c r="B20" s="1393" t="str">
        <f aca="false">'Beb '!D6</f>
        <v>Lesliee Pantoja</v>
      </c>
      <c r="C20" s="1394" t="n">
        <f aca="false">DBeb!B31</f>
        <v>0</v>
      </c>
      <c r="D20" s="1394" t="n">
        <f aca="false">DBeb!C31</f>
        <v>0</v>
      </c>
      <c r="E20" s="1395" t="str">
        <f aca="false">IF(D20=0,"-",D20/C20)</f>
        <v>-</v>
      </c>
      <c r="F20" s="1396" t="n">
        <f aca="false">DBeb!D31</f>
        <v>0</v>
      </c>
      <c r="G20" s="1396" t="n">
        <f aca="false">DBeb!E31</f>
        <v>0</v>
      </c>
      <c r="H20" s="1396" t="n">
        <f aca="false">DBeb!F31</f>
        <v>0</v>
      </c>
      <c r="I20" s="1396" t="n">
        <f aca="false">DBeb!G31</f>
        <v>0</v>
      </c>
      <c r="J20" s="1396" t="n">
        <f aca="false">DBeb!H31</f>
        <v>0</v>
      </c>
      <c r="K20" s="1396" t="n">
        <f aca="false">DBeb!I31</f>
        <v>0</v>
      </c>
      <c r="L20" s="1396" t="n">
        <f aca="false">DBeb!J31</f>
        <v>0</v>
      </c>
      <c r="M20" s="1396" t="n">
        <f aca="false">DBeb!K31</f>
        <v>0</v>
      </c>
      <c r="N20" s="1396" t="n">
        <f aca="false">DBeb!L31</f>
        <v>0</v>
      </c>
      <c r="O20" s="1396" t="n">
        <f aca="false">DBeb!M31</f>
        <v>0</v>
      </c>
      <c r="P20" s="1396" t="n">
        <f aca="false">DBeb!N31</f>
        <v>0</v>
      </c>
      <c r="Q20" s="1396" t="n">
        <f aca="false">DBeb!O31</f>
        <v>0</v>
      </c>
      <c r="R20" s="1396" t="n">
        <f aca="false">DBeb!P31</f>
        <v>0</v>
      </c>
      <c r="S20" s="1396" t="n">
        <f aca="false">DBeb!Q31</f>
        <v>0</v>
      </c>
      <c r="T20" s="1397" t="n">
        <f aca="false">DBeb!D32</f>
        <v>0</v>
      </c>
      <c r="U20" s="1394" t="s">
        <v>37</v>
      </c>
      <c r="V20" s="1394" t="s">
        <v>37</v>
      </c>
      <c r="W20" s="1394" t="n">
        <f aca="false">DBeb!S31</f>
        <v>0</v>
      </c>
      <c r="X20" s="1394" t="n">
        <f aca="false">DBeb!T31</f>
        <v>0</v>
      </c>
      <c r="Y20" s="1394" t="n">
        <f aca="false">DBeb!U31</f>
        <v>0</v>
      </c>
      <c r="Z20" s="1394" t="n">
        <f aca="false">DBeb!V31</f>
        <v>0</v>
      </c>
      <c r="AA20" s="1394" t="n">
        <f aca="false">DBeb!W31</f>
        <v>0</v>
      </c>
      <c r="AB20" s="1394" t="n">
        <f aca="false">DBeb!X31</f>
        <v>0</v>
      </c>
      <c r="AC20" s="1394" t="n">
        <f aca="false">DBeb!Y31</f>
        <v>0</v>
      </c>
      <c r="AD20" s="1394" t="n">
        <f aca="false">DBeb!Z31</f>
        <v>0</v>
      </c>
      <c r="AE20" s="1394" t="n">
        <f aca="false">DBeb!AA31</f>
        <v>0</v>
      </c>
      <c r="AF20" s="1394" t="n">
        <f aca="false">DBeb!AB31</f>
        <v>0</v>
      </c>
      <c r="AG20" s="1394" t="n">
        <f aca="false">DBeb!AC31</f>
        <v>0</v>
      </c>
      <c r="AH20" s="1394" t="n">
        <f aca="false">DBeb!AD31</f>
        <v>0</v>
      </c>
      <c r="AI20" s="1394" t="s">
        <v>37</v>
      </c>
      <c r="AJ20" s="1398" t="str">
        <f aca="false">DBeb!AJ66</f>
        <v>-</v>
      </c>
      <c r="AK20" s="1410" t="n">
        <f aca="false">IF(AK12="","",(AK16/F25))</f>
        <v>0.0912694544627482</v>
      </c>
      <c r="AM20" s="1399"/>
      <c r="AN20" s="1399"/>
      <c r="AO20" s="1399"/>
      <c r="AP20" s="1399"/>
      <c r="AQ20" s="1399"/>
      <c r="AR20" s="1399"/>
      <c r="AU20" s="923"/>
    </row>
    <row r="21" s="230" customFormat="true" ht="34.5" hidden="false" customHeight="true" outlineLevel="0" collapsed="false">
      <c r="A21" s="1400" t="s">
        <v>1104</v>
      </c>
      <c r="B21" s="1401" t="str">
        <f aca="false">Jeans!E5</f>
        <v>Martha Fuentes</v>
      </c>
      <c r="C21" s="1402" t="n">
        <f aca="false">Jeans!C38</f>
        <v>2065</v>
      </c>
      <c r="D21" s="1402" t="n">
        <f aca="false">Jeans!D38</f>
        <v>1924</v>
      </c>
      <c r="E21" s="1403" t="n">
        <f aca="false">IF(D21=0,"-",D21/C21)</f>
        <v>0.931719128329298</v>
      </c>
      <c r="F21" s="1404" t="s">
        <v>37</v>
      </c>
      <c r="G21" s="1404" t="n">
        <f aca="false">Jeans!F38</f>
        <v>0</v>
      </c>
      <c r="H21" s="1404" t="s">
        <v>37</v>
      </c>
      <c r="I21" s="1404" t="n">
        <f aca="false">Jeans!E38</f>
        <v>0</v>
      </c>
      <c r="J21" s="1404" t="n">
        <f aca="false">Jeans!M38</f>
        <v>0</v>
      </c>
      <c r="K21" s="1404" t="n">
        <f aca="false">Jeans!J38</f>
        <v>0</v>
      </c>
      <c r="L21" s="1404" t="n">
        <f aca="false">Jeans!H38</f>
        <v>0</v>
      </c>
      <c r="M21" s="1404" t="n">
        <f aca="false">Jeans!K38</f>
        <v>0</v>
      </c>
      <c r="N21" s="1404" t="n">
        <f aca="false">Jeans!L38</f>
        <v>0</v>
      </c>
      <c r="O21" s="1404" t="n">
        <f aca="false">Jeans!G38</f>
        <v>1</v>
      </c>
      <c r="P21" s="1404" t="n">
        <f aca="false">Jeans!I38</f>
        <v>0</v>
      </c>
      <c r="Q21" s="1404" t="n">
        <f aca="false">Jeans!N38</f>
        <v>0</v>
      </c>
      <c r="R21" s="1404" t="n">
        <f aca="false">Jeans!O38</f>
        <v>0</v>
      </c>
      <c r="S21" s="1404" t="n">
        <f aca="false">Jeans!P38</f>
        <v>0</v>
      </c>
      <c r="T21" s="1405" t="n">
        <f aca="false">Jeans!E39</f>
        <v>357</v>
      </c>
      <c r="U21" s="1402" t="s">
        <v>37</v>
      </c>
      <c r="V21" s="1402" t="s">
        <v>37</v>
      </c>
      <c r="W21" s="1402" t="n">
        <f aca="false">Jeans!T38</f>
        <v>0</v>
      </c>
      <c r="X21" s="1402" t="n">
        <f aca="false">Jeans!R38</f>
        <v>0</v>
      </c>
      <c r="Y21" s="1402" t="n">
        <f aca="false">Jeans!X38</f>
        <v>0</v>
      </c>
      <c r="Z21" s="1402" t="s">
        <v>37</v>
      </c>
      <c r="AA21" s="1402" t="s">
        <v>37</v>
      </c>
      <c r="AB21" s="1402" t="s">
        <v>37</v>
      </c>
      <c r="AC21" s="1402" t="n">
        <f aca="false">Jeans!AA38</f>
        <v>0</v>
      </c>
      <c r="AD21" s="1402" t="n">
        <f aca="false">Jeans!Z38</f>
        <v>0</v>
      </c>
      <c r="AE21" s="1402" t="n">
        <f aca="false">Jeans!Y38</f>
        <v>0</v>
      </c>
      <c r="AF21" s="1402" t="n">
        <f aca="false">Jeans!V38</f>
        <v>0</v>
      </c>
      <c r="AG21" s="1402" t="n">
        <f aca="false">Jeans!W38</f>
        <v>0</v>
      </c>
      <c r="AH21" s="1402" t="s">
        <v>37</v>
      </c>
      <c r="AI21" s="1402" t="n">
        <f aca="false">Jeans!AB38</f>
        <v>0</v>
      </c>
      <c r="AJ21" s="1406" t="s">
        <v>37</v>
      </c>
      <c r="AK21" s="1410"/>
      <c r="AM21" s="1399"/>
      <c r="AN21" s="1399"/>
      <c r="AO21" s="1399"/>
      <c r="AP21" s="1399"/>
      <c r="AQ21" s="1399"/>
      <c r="AR21" s="1399"/>
      <c r="AU21" s="923"/>
    </row>
    <row r="22" customFormat="false" ht="33" hidden="false" customHeight="true" outlineLevel="0" collapsed="false">
      <c r="A22" s="1392" t="s">
        <v>1079</v>
      </c>
      <c r="B22" s="1393" t="str">
        <f aca="false">'MOCHILAS '!D5</f>
        <v>Lesliee Pantoja</v>
      </c>
      <c r="C22" s="1394" t="n">
        <f aca="false">'MOCHILAS '!B31</f>
        <v>383</v>
      </c>
      <c r="D22" s="1394" t="n">
        <f aca="false">'MOCHILAS '!C31</f>
        <v>383</v>
      </c>
      <c r="E22" s="1395" t="n">
        <f aca="false">IF(D22=0,"-",D22/C22)</f>
        <v>1</v>
      </c>
      <c r="F22" s="1396" t="n">
        <f aca="false">'MOCHILAS '!D31</f>
        <v>0</v>
      </c>
      <c r="G22" s="1396" t="n">
        <f aca="false">'MOCHILAS '!E31</f>
        <v>0</v>
      </c>
      <c r="H22" s="1396" t="n">
        <f aca="false">'MOCHILAS '!F31</f>
        <v>0</v>
      </c>
      <c r="I22" s="1396" t="n">
        <f aca="false">'MOCHILAS '!G31</f>
        <v>0</v>
      </c>
      <c r="J22" s="1396" t="n">
        <f aca="false">'MOCHILAS '!H31</f>
        <v>0</v>
      </c>
      <c r="K22" s="1396" t="n">
        <f aca="false">'MOCHILAS '!I31</f>
        <v>0</v>
      </c>
      <c r="L22" s="1396" t="n">
        <f aca="false">'MOCHILAS '!J31</f>
        <v>0</v>
      </c>
      <c r="M22" s="1396" t="n">
        <f aca="false">'MOCHILAS '!K31</f>
        <v>0</v>
      </c>
      <c r="N22" s="1396" t="n">
        <f aca="false">'MOCHILAS '!L31</f>
        <v>2</v>
      </c>
      <c r="O22" s="1396" t="n">
        <f aca="false">'MOCHILAS '!M31</f>
        <v>0</v>
      </c>
      <c r="P22" s="1396" t="n">
        <f aca="false">'MOCHILAS '!N31</f>
        <v>0</v>
      </c>
      <c r="Q22" s="1396" t="n">
        <f aca="false">'MOCHILAS '!O31</f>
        <v>0</v>
      </c>
      <c r="R22" s="1396" t="n">
        <f aca="false">'MOCHILAS '!P31</f>
        <v>0</v>
      </c>
      <c r="S22" s="1396" t="n">
        <f aca="false">'MOCHILAS '!Q31</f>
        <v>0</v>
      </c>
      <c r="T22" s="1397" t="n">
        <f aca="false">'MOCHILAS '!D32</f>
        <v>964</v>
      </c>
      <c r="U22" s="1394" t="n">
        <f aca="false">'MOCHILAS '!S31</f>
        <v>0</v>
      </c>
      <c r="V22" s="1394" t="n">
        <f aca="false">'MOCHILAS '!T31</f>
        <v>0</v>
      </c>
      <c r="W22" s="1394" t="n">
        <f aca="false">'MOCHILAS '!U31</f>
        <v>0</v>
      </c>
      <c r="X22" s="1394" t="n">
        <f aca="false">'MOCHILAS '!V31</f>
        <v>0</v>
      </c>
      <c r="Y22" s="1394" t="n">
        <f aca="false">'MOCHILAS '!W31</f>
        <v>0</v>
      </c>
      <c r="Z22" s="1394" t="n">
        <f aca="false">'MOCHILAS '!X31</f>
        <v>0</v>
      </c>
      <c r="AA22" s="1394" t="n">
        <f aca="false">'MOCHILAS '!Y31</f>
        <v>0</v>
      </c>
      <c r="AB22" s="1394" t="n">
        <f aca="false">'MOCHILAS '!Z31</f>
        <v>0</v>
      </c>
      <c r="AC22" s="1394" t="n">
        <f aca="false">'MOCHILAS '!AA31</f>
        <v>0</v>
      </c>
      <c r="AD22" s="1394" t="n">
        <f aca="false">'MOCHILAS '!AB31</f>
        <v>0</v>
      </c>
      <c r="AE22" s="1394" t="n">
        <f aca="false">'MOCHILAS '!AC31</f>
        <v>0</v>
      </c>
      <c r="AF22" s="1394" t="n">
        <f aca="false">'MOCHILAS '!AD31</f>
        <v>0</v>
      </c>
      <c r="AG22" s="1394" t="n">
        <f aca="false">'MOCHILAS '!AE31</f>
        <v>0</v>
      </c>
      <c r="AH22" s="1394" t="n">
        <f aca="false">'MOCHILAS '!AF31</f>
        <v>0</v>
      </c>
      <c r="AI22" s="1394" t="n">
        <f aca="false">'MOCHILAS '!AG31</f>
        <v>0</v>
      </c>
      <c r="AJ22" s="1398" t="n">
        <f aca="false">'MOCHILAS '!AH31</f>
        <v>0</v>
      </c>
      <c r="AK22" s="1411"/>
      <c r="AM22" s="1412"/>
      <c r="AN22" s="1412"/>
      <c r="AO22" s="1412"/>
      <c r="AP22" s="1412"/>
      <c r="AQ22" s="1412"/>
      <c r="AR22" s="1412"/>
      <c r="AU22" s="204"/>
    </row>
    <row r="23" s="230" customFormat="true" ht="34.5" hidden="false" customHeight="true" outlineLevel="0" collapsed="false">
      <c r="A23" s="1400" t="s">
        <v>1105</v>
      </c>
      <c r="B23" s="1401" t="n">
        <f aca="false">DHasta!D5</f>
        <v>0</v>
      </c>
      <c r="C23" s="1402" t="n">
        <f aca="false">DHasta!B31</f>
        <v>0</v>
      </c>
      <c r="D23" s="1402" t="n">
        <f aca="false">DHasta!C31</f>
        <v>0</v>
      </c>
      <c r="E23" s="1403" t="str">
        <f aca="false">IF(D23=0,"-",D23/C23)</f>
        <v>-</v>
      </c>
      <c r="F23" s="1404" t="n">
        <f aca="false">DHasta!D31</f>
        <v>0</v>
      </c>
      <c r="G23" s="1404" t="n">
        <f aca="false">DHasta!E31</f>
        <v>0</v>
      </c>
      <c r="H23" s="1404" t="n">
        <f aca="false">DHasta!F31</f>
        <v>0</v>
      </c>
      <c r="I23" s="1404" t="n">
        <f aca="false">DHasta!G31</f>
        <v>0</v>
      </c>
      <c r="J23" s="1404" t="n">
        <f aca="false">DHasta!H31</f>
        <v>0</v>
      </c>
      <c r="K23" s="1404" t="n">
        <f aca="false">DHasta!I31</f>
        <v>0</v>
      </c>
      <c r="L23" s="1404" t="n">
        <f aca="false">DHasta!J31</f>
        <v>0</v>
      </c>
      <c r="M23" s="1404" t="n">
        <f aca="false">DHasta!K31</f>
        <v>0</v>
      </c>
      <c r="N23" s="1404" t="n">
        <f aca="false">DHasta!L31</f>
        <v>0</v>
      </c>
      <c r="O23" s="1404" t="n">
        <f aca="false">DHasta!M31</f>
        <v>0</v>
      </c>
      <c r="P23" s="1404" t="n">
        <f aca="false">DHasta!N31</f>
        <v>0</v>
      </c>
      <c r="Q23" s="1404" t="n">
        <f aca="false">DHasta!O31</f>
        <v>0</v>
      </c>
      <c r="R23" s="1404" t="n">
        <f aca="false">DHasta!P31</f>
        <v>0</v>
      </c>
      <c r="S23" s="1404" t="n">
        <f aca="false">DHasta!Q31</f>
        <v>0</v>
      </c>
      <c r="T23" s="1405" t="n">
        <f aca="false">DHasta!D32</f>
        <v>0</v>
      </c>
      <c r="U23" s="1402" t="n">
        <f aca="false">DHasta!S31</f>
        <v>0</v>
      </c>
      <c r="V23" s="1402" t="n">
        <f aca="false">DHasta!T31</f>
        <v>0</v>
      </c>
      <c r="W23" s="1402" t="n">
        <f aca="false">DHasta!U31</f>
        <v>0</v>
      </c>
      <c r="X23" s="1402" t="n">
        <f aca="false">DHasta!V31</f>
        <v>0</v>
      </c>
      <c r="Y23" s="1402" t="n">
        <f aca="false">DHasta!W31</f>
        <v>0</v>
      </c>
      <c r="Z23" s="1402" t="n">
        <f aca="false">DHasta!X31</f>
        <v>0</v>
      </c>
      <c r="AA23" s="1402" t="n">
        <f aca="false">DHasta!Y31</f>
        <v>0</v>
      </c>
      <c r="AB23" s="1402" t="n">
        <f aca="false">DHasta!Z31</f>
        <v>0</v>
      </c>
      <c r="AC23" s="1402" t="n">
        <f aca="false">DHasta!AA31</f>
        <v>0</v>
      </c>
      <c r="AD23" s="1402" t="n">
        <f aca="false">DHasta!AB31</f>
        <v>0</v>
      </c>
      <c r="AE23" s="1402" t="n">
        <f aca="false">DHasta!AC31</f>
        <v>0</v>
      </c>
      <c r="AF23" s="1402" t="n">
        <f aca="false">DHasta!AD31</f>
        <v>0</v>
      </c>
      <c r="AG23" s="1402" t="n">
        <f aca="false">DHasta!AE31</f>
        <v>0</v>
      </c>
      <c r="AH23" s="1402" t="n">
        <f aca="false">DHasta!AF31</f>
        <v>0</v>
      </c>
      <c r="AI23" s="1402" t="s">
        <v>37</v>
      </c>
      <c r="AJ23" s="1406" t="s">
        <v>37</v>
      </c>
      <c r="AK23" s="1413"/>
      <c r="AM23" s="1399"/>
      <c r="AN23" s="1399"/>
      <c r="AO23" s="1399"/>
      <c r="AP23" s="1399"/>
      <c r="AQ23" s="1399"/>
      <c r="AR23" s="1399"/>
      <c r="AU23" s="923"/>
    </row>
    <row r="24" s="928" customFormat="true" ht="49.5" hidden="false" customHeight="true" outlineLevel="0" collapsed="false">
      <c r="B24" s="1414" t="s">
        <v>82</v>
      </c>
      <c r="C24" s="1415" t="n">
        <f aca="false">SUM(C8:C23)</f>
        <v>51659</v>
      </c>
      <c r="D24" s="1415" t="n">
        <f aca="false">SUM(D8:D23)</f>
        <v>50459</v>
      </c>
      <c r="E24" s="1416" t="n">
        <f aca="false">IF(D24=0,"",D24/C24)</f>
        <v>0.976770746626919</v>
      </c>
      <c r="F24" s="1417" t="n">
        <f aca="false">SUM(F8:F23)</f>
        <v>25</v>
      </c>
      <c r="G24" s="1417" t="n">
        <f aca="false">SUM(G8:G23)</f>
        <v>2</v>
      </c>
      <c r="H24" s="1417" t="n">
        <f aca="false">SUM(H8:H23)</f>
        <v>20</v>
      </c>
      <c r="I24" s="1417" t="n">
        <f aca="false">SUM(I8:I23)</f>
        <v>0</v>
      </c>
      <c r="J24" s="1417" t="n">
        <f aca="false">SUM(J8:J23)</f>
        <v>8</v>
      </c>
      <c r="K24" s="1417" t="n">
        <f aca="false">SUM(K8:K23)</f>
        <v>0</v>
      </c>
      <c r="L24" s="1417" t="n">
        <f aca="false">SUM(L8:L23)</f>
        <v>1</v>
      </c>
      <c r="M24" s="1417" t="n">
        <f aca="false">SUM(M8:M23)</f>
        <v>0</v>
      </c>
      <c r="N24" s="1417" t="n">
        <f aca="false">SUM(N8:N23)</f>
        <v>12</v>
      </c>
      <c r="O24" s="1417" t="n">
        <f aca="false">SUM(O8:O23)</f>
        <v>13</v>
      </c>
      <c r="P24" s="1418" t="n">
        <f aca="false">SUM(P8:P23)</f>
        <v>0</v>
      </c>
      <c r="Q24" s="1418" t="n">
        <f aca="false">SUM(Q8:Q23)</f>
        <v>0</v>
      </c>
      <c r="R24" s="1418" t="n">
        <f aca="false">SUM(R8:R23)</f>
        <v>0</v>
      </c>
      <c r="S24" s="1418" t="n">
        <f aca="false">SUM(S8:S23)</f>
        <v>0</v>
      </c>
      <c r="T24" s="1419" t="n">
        <f aca="false">SUM(F24:P24)</f>
        <v>81</v>
      </c>
      <c r="U24" s="1420" t="n">
        <f aca="false">SUM(U8:U23)</f>
        <v>0</v>
      </c>
      <c r="V24" s="1420" t="n">
        <f aca="false">SUM(V8:V23)</f>
        <v>16</v>
      </c>
      <c r="W24" s="1420" t="n">
        <f aca="false">SUM(W8:W23)</f>
        <v>22</v>
      </c>
      <c r="X24" s="1420" t="n">
        <f aca="false">SUM(X8:X23)</f>
        <v>38</v>
      </c>
      <c r="Y24" s="1420" t="n">
        <f aca="false">SUM(Y8:Y23)</f>
        <v>0</v>
      </c>
      <c r="Z24" s="1420" t="n">
        <f aca="false">SUM(Z8:Z23)</f>
        <v>0</v>
      </c>
      <c r="AA24" s="1420" t="n">
        <f aca="false">SUM(AA8:AA23)</f>
        <v>0</v>
      </c>
      <c r="AB24" s="1420" t="n">
        <f aca="false">SUM(AB8:AB23)</f>
        <v>1</v>
      </c>
      <c r="AC24" s="1420" t="n">
        <f aca="false">SUM(AC8:AC23)</f>
        <v>0</v>
      </c>
      <c r="AD24" s="1420" t="n">
        <f aca="false">SUM(AD8:AD23)</f>
        <v>0</v>
      </c>
      <c r="AE24" s="1420" t="n">
        <f aca="false">SUM(AE8:AE23)</f>
        <v>1</v>
      </c>
      <c r="AF24" s="1420" t="n">
        <f aca="false">SUM(AF8:AF23)</f>
        <v>0</v>
      </c>
      <c r="AG24" s="1420" t="n">
        <f aca="false">SUM(AG8:AG23)</f>
        <v>0</v>
      </c>
      <c r="AH24" s="1420" t="n">
        <f aca="false">SUM(AH8:AH23)</f>
        <v>0</v>
      </c>
      <c r="AI24" s="1420" t="n">
        <f aca="false">SUM(AI8:AI23)</f>
        <v>0</v>
      </c>
      <c r="AJ24" s="1421"/>
      <c r="AK24" s="1422"/>
      <c r="AM24" s="1422"/>
      <c r="AN24" s="1422"/>
      <c r="AO24" s="1422"/>
      <c r="AP24" s="1422"/>
      <c r="AQ24" s="1422"/>
      <c r="AR24" s="1422"/>
    </row>
    <row r="25" s="1423" customFormat="true" ht="48.75" hidden="false" customHeight="true" outlineLevel="0" collapsed="false">
      <c r="C25" s="1424" t="s">
        <v>835</v>
      </c>
      <c r="D25" s="1424"/>
      <c r="E25" s="1424"/>
      <c r="F25" s="1425" t="n">
        <f aca="false">SUM(T8:T23)</f>
        <v>61554</v>
      </c>
      <c r="G25" s="1425"/>
      <c r="H25" s="1425"/>
      <c r="I25" s="1425"/>
      <c r="J25" s="1425"/>
      <c r="K25" s="1425"/>
      <c r="L25" s="1425"/>
      <c r="M25" s="1425"/>
      <c r="N25" s="1425"/>
      <c r="O25" s="1425"/>
      <c r="P25" s="1425"/>
      <c r="Q25" s="1425"/>
      <c r="R25" s="1425"/>
      <c r="S25" s="1425"/>
      <c r="T25" s="1425"/>
      <c r="AL25" s="1426"/>
    </row>
    <row r="26" customFormat="false" ht="22.5" hidden="false" customHeight="true" outlineLevel="0" collapsed="false"/>
    <row r="27" customFormat="false" ht="40.5" hidden="false" customHeight="true" outlineLevel="0" collapsed="false">
      <c r="U27" s="1427" t="s">
        <v>836</v>
      </c>
      <c r="V27" s="1427"/>
      <c r="W27" s="1427"/>
      <c r="X27" s="1427"/>
      <c r="Y27" s="1427"/>
      <c r="Z27" s="1427"/>
      <c r="AA27" s="1427"/>
      <c r="AB27" s="1427"/>
      <c r="AC27" s="1427"/>
      <c r="AD27" s="1427"/>
      <c r="AE27" s="1427"/>
      <c r="AF27" s="1427"/>
      <c r="AG27" s="1427"/>
      <c r="AH27" s="1427"/>
      <c r="AI27" s="1427"/>
      <c r="AJ27" s="1428"/>
      <c r="AK27" s="1428"/>
      <c r="AL27" s="1428"/>
      <c r="AM27" s="1428"/>
      <c r="AN27" s="1428"/>
      <c r="AO27" s="1428"/>
      <c r="AP27" s="1428"/>
      <c r="AQ27" s="1428"/>
      <c r="AR27" s="1428"/>
    </row>
    <row r="28" s="268" customFormat="true" ht="129" hidden="false" customHeight="true" outlineLevel="0" collapsed="false">
      <c r="F28" s="1387" t="s">
        <v>87</v>
      </c>
      <c r="G28" s="1387" t="s">
        <v>806</v>
      </c>
      <c r="H28" s="1387" t="s">
        <v>807</v>
      </c>
      <c r="I28" s="1387" t="s">
        <v>808</v>
      </c>
      <c r="J28" s="1387" t="s">
        <v>809</v>
      </c>
      <c r="K28" s="1387" t="s">
        <v>810</v>
      </c>
      <c r="L28" s="1387" t="s">
        <v>811</v>
      </c>
      <c r="M28" s="1387" t="s">
        <v>812</v>
      </c>
      <c r="N28" s="1387" t="s">
        <v>813</v>
      </c>
      <c r="O28" s="1387" t="s">
        <v>814</v>
      </c>
      <c r="P28" s="1387" t="s">
        <v>815</v>
      </c>
      <c r="Q28" s="1387" t="s">
        <v>816</v>
      </c>
      <c r="R28" s="1387" t="s">
        <v>817</v>
      </c>
      <c r="S28" s="1387" t="s">
        <v>818</v>
      </c>
      <c r="T28" s="1388" t="s">
        <v>819</v>
      </c>
      <c r="U28" s="1429" t="s">
        <v>820</v>
      </c>
      <c r="V28" s="1429" t="s">
        <v>821</v>
      </c>
      <c r="W28" s="1429" t="s">
        <v>822</v>
      </c>
      <c r="X28" s="1429" t="s">
        <v>92</v>
      </c>
      <c r="Y28" s="1429" t="s">
        <v>823</v>
      </c>
      <c r="Z28" s="1429" t="s">
        <v>824</v>
      </c>
      <c r="AA28" s="1429" t="s">
        <v>825</v>
      </c>
      <c r="AB28" s="1429" t="s">
        <v>826</v>
      </c>
      <c r="AC28" s="1429" t="s">
        <v>827</v>
      </c>
      <c r="AD28" s="1429" t="s">
        <v>828</v>
      </c>
      <c r="AE28" s="1429" t="s">
        <v>829</v>
      </c>
      <c r="AF28" s="1429" t="s">
        <v>830</v>
      </c>
      <c r="AG28" s="1429" t="s">
        <v>831</v>
      </c>
      <c r="AH28" s="1429" t="s">
        <v>832</v>
      </c>
      <c r="AI28" s="1389" t="s">
        <v>965</v>
      </c>
      <c r="AJ28" s="1430"/>
      <c r="AK28" s="1430"/>
      <c r="AL28" s="1430"/>
      <c r="AM28" s="1430"/>
      <c r="AN28" s="1430"/>
      <c r="AO28" s="1430"/>
      <c r="AP28" s="1430"/>
      <c r="AQ28" s="1430"/>
      <c r="AR28" s="1430"/>
      <c r="AT28" s="255"/>
    </row>
    <row r="29" s="230" customFormat="true" ht="34.5" hidden="false" customHeight="true" outlineLevel="0" collapsed="false">
      <c r="D29" s="1431" t="str">
        <f aca="false">A8</f>
        <v>BOTAS</v>
      </c>
      <c r="E29" s="1431"/>
      <c r="F29" s="1396" t="n">
        <f aca="false">DBot!D65</f>
        <v>1</v>
      </c>
      <c r="G29" s="1396" t="n">
        <f aca="false">DBot!E65</f>
        <v>0</v>
      </c>
      <c r="H29" s="1396" t="n">
        <f aca="false">DBot!F65</f>
        <v>0</v>
      </c>
      <c r="I29" s="1396" t="n">
        <f aca="false">DBot!G65</f>
        <v>0</v>
      </c>
      <c r="J29" s="1396" t="n">
        <f aca="false">DBot!H65</f>
        <v>0</v>
      </c>
      <c r="K29" s="1396" t="n">
        <f aca="false">DBot!I65</f>
        <v>0</v>
      </c>
      <c r="L29" s="1396" t="n">
        <f aca="false">DBot!J65</f>
        <v>0</v>
      </c>
      <c r="M29" s="1396" t="n">
        <f aca="false">DBot!K65</f>
        <v>0</v>
      </c>
      <c r="N29" s="1396" t="n">
        <f aca="false">DBot!L65</f>
        <v>0</v>
      </c>
      <c r="O29" s="1396" t="n">
        <f aca="false">DBot!M65</f>
        <v>0</v>
      </c>
      <c r="P29" s="1396" t="n">
        <f aca="false">DBot!N65</f>
        <v>0</v>
      </c>
      <c r="Q29" s="1396" t="n">
        <f aca="false">DBot!O65</f>
        <v>0</v>
      </c>
      <c r="R29" s="1396" t="n">
        <f aca="false">DBot!P65</f>
        <v>0</v>
      </c>
      <c r="S29" s="1396" t="n">
        <f aca="false">DBot!Q65</f>
        <v>0</v>
      </c>
      <c r="T29" s="1397" t="n">
        <f aca="false">DBot!D67</f>
        <v>542</v>
      </c>
      <c r="U29" s="1394" t="n">
        <f aca="false">DBot!S65</f>
        <v>0</v>
      </c>
      <c r="V29" s="1394" t="n">
        <f aca="false">DBot!T65</f>
        <v>0</v>
      </c>
      <c r="W29" s="1394" t="n">
        <f aca="false">DBot!U65</f>
        <v>1</v>
      </c>
      <c r="X29" s="1394" t="n">
        <f aca="false">DBot!V65</f>
        <v>4</v>
      </c>
      <c r="Y29" s="1394" t="n">
        <f aca="false">DBot!W65</f>
        <v>0</v>
      </c>
      <c r="Z29" s="1394" t="n">
        <f aca="false">DBot!X65</f>
        <v>0</v>
      </c>
      <c r="AA29" s="1394" t="n">
        <f aca="false">DBot!Y65</f>
        <v>0</v>
      </c>
      <c r="AB29" s="1394" t="n">
        <f aca="false">DBot!Z65</f>
        <v>0</v>
      </c>
      <c r="AC29" s="1394" t="n">
        <f aca="false">DBot!AA65</f>
        <v>0</v>
      </c>
      <c r="AD29" s="1394" t="n">
        <f aca="false">DBot!AB65</f>
        <v>0</v>
      </c>
      <c r="AE29" s="1394" t="n">
        <f aca="false">DBot!AC65</f>
        <v>0</v>
      </c>
      <c r="AF29" s="1394" t="n">
        <f aca="false">DBot!AD65</f>
        <v>0</v>
      </c>
      <c r="AG29" s="1394" t="n">
        <f aca="false">DBot!AE65</f>
        <v>0</v>
      </c>
      <c r="AH29" s="1394" t="n">
        <f aca="false">DBot!AF65</f>
        <v>0</v>
      </c>
      <c r="AI29" s="1394" t="s">
        <v>37</v>
      </c>
      <c r="AJ29" s="955"/>
      <c r="AK29" s="955"/>
      <c r="AL29" s="955"/>
      <c r="AM29" s="955"/>
      <c r="AN29" s="955"/>
      <c r="AO29" s="955"/>
      <c r="AP29" s="955"/>
      <c r="AQ29" s="955"/>
      <c r="AR29" s="955"/>
    </row>
    <row r="30" s="230" customFormat="true" ht="34.5" hidden="false" customHeight="true" outlineLevel="0" collapsed="false">
      <c r="D30" s="1432" t="s">
        <v>909</v>
      </c>
      <c r="E30" s="1432"/>
      <c r="F30" s="1404" t="n">
        <f aca="false">DUrb!D53</f>
        <v>2</v>
      </c>
      <c r="G30" s="1404" t="n">
        <f aca="false">DUrb!E53</f>
        <v>0</v>
      </c>
      <c r="H30" s="1404" t="n">
        <f aca="false">DUrb!F53</f>
        <v>1</v>
      </c>
      <c r="I30" s="1404" t="n">
        <f aca="false">DUrb!G53</f>
        <v>0</v>
      </c>
      <c r="J30" s="1404" t="n">
        <f aca="false">DUrb!H53</f>
        <v>0</v>
      </c>
      <c r="K30" s="1404" t="n">
        <f aca="false">DUrb!I53</f>
        <v>0</v>
      </c>
      <c r="L30" s="1404" t="n">
        <f aca="false">DUrb!J53</f>
        <v>0</v>
      </c>
      <c r="M30" s="1404" t="n">
        <f aca="false">DUrb!K53</f>
        <v>0</v>
      </c>
      <c r="N30" s="1404" t="n">
        <f aca="false">DUrb!L53</f>
        <v>0</v>
      </c>
      <c r="O30" s="1404" t="n">
        <f aca="false">DUrb!M53</f>
        <v>0</v>
      </c>
      <c r="P30" s="1404" t="n">
        <f aca="false">DUrb!N53</f>
        <v>0</v>
      </c>
      <c r="Q30" s="1404" t="n">
        <f aca="false">DUrb!O53</f>
        <v>0</v>
      </c>
      <c r="R30" s="1404" t="n">
        <f aca="false">DUrb!P53</f>
        <v>0</v>
      </c>
      <c r="S30" s="1404" t="n">
        <f aca="false">DUrb!Q53</f>
        <v>0</v>
      </c>
      <c r="T30" s="1405" t="n">
        <f aca="false">DUrb!D55</f>
        <v>1539</v>
      </c>
      <c r="U30" s="1402" t="n">
        <f aca="false">DUrb!S53</f>
        <v>0</v>
      </c>
      <c r="V30" s="1402" t="n">
        <f aca="false">DUrb!T53</f>
        <v>0</v>
      </c>
      <c r="W30" s="1402" t="n">
        <f aca="false">DUrb!U53</f>
        <v>4</v>
      </c>
      <c r="X30" s="1402" t="n">
        <f aca="false">DUrb!V53</f>
        <v>9</v>
      </c>
      <c r="Y30" s="1402" t="n">
        <f aca="false">DUrb!W53</f>
        <v>0</v>
      </c>
      <c r="Z30" s="1402" t="n">
        <f aca="false">DUrb!X53</f>
        <v>0</v>
      </c>
      <c r="AA30" s="1402" t="n">
        <f aca="false">DUrb!Y53</f>
        <v>0</v>
      </c>
      <c r="AB30" s="1402" t="n">
        <f aca="false">DUrb!Z53</f>
        <v>0</v>
      </c>
      <c r="AC30" s="1402" t="n">
        <f aca="false">DUrb!AA53</f>
        <v>0</v>
      </c>
      <c r="AD30" s="1402" t="n">
        <f aca="false">DUrb!AB53</f>
        <v>0</v>
      </c>
      <c r="AE30" s="1402" t="n">
        <f aca="false">DUrb!AC53</f>
        <v>0</v>
      </c>
      <c r="AF30" s="1402" t="n">
        <f aca="false">DUrb!AD53</f>
        <v>0</v>
      </c>
      <c r="AG30" s="1402" t="n">
        <f aca="false">DUrb!AE53</f>
        <v>0</v>
      </c>
      <c r="AH30" s="1402" t="n">
        <f aca="false">DUrb!AF53</f>
        <v>0</v>
      </c>
      <c r="AI30" s="1402" t="s">
        <v>37</v>
      </c>
      <c r="AJ30" s="955"/>
      <c r="AK30" s="955"/>
      <c r="AL30" s="955"/>
      <c r="AM30" s="955"/>
      <c r="AN30" s="955"/>
      <c r="AO30" s="955"/>
      <c r="AP30" s="955"/>
      <c r="AQ30" s="955"/>
      <c r="AR30" s="955"/>
    </row>
    <row r="31" s="230" customFormat="true" ht="34.5" hidden="false" customHeight="true" outlineLevel="0" collapsed="false">
      <c r="D31" s="1431" t="s">
        <v>1094</v>
      </c>
      <c r="E31" s="1431"/>
      <c r="F31" s="1396" t="n">
        <f aca="false">DEsc!D55</f>
        <v>0</v>
      </c>
      <c r="G31" s="1396" t="n">
        <f aca="false">DEsc!E55</f>
        <v>0</v>
      </c>
      <c r="H31" s="1396" t="n">
        <f aca="false">DEsc!F55</f>
        <v>1</v>
      </c>
      <c r="I31" s="1396" t="n">
        <f aca="false">DEsc!G55</f>
        <v>0</v>
      </c>
      <c r="J31" s="1396" t="n">
        <f aca="false">DEsc!H55</f>
        <v>0</v>
      </c>
      <c r="K31" s="1396" t="n">
        <f aca="false">DEsc!I55</f>
        <v>0</v>
      </c>
      <c r="L31" s="1396" t="n">
        <f aca="false">DEsc!J55</f>
        <v>0</v>
      </c>
      <c r="M31" s="1396" t="n">
        <f aca="false">DEsc!K55</f>
        <v>0</v>
      </c>
      <c r="N31" s="1396" t="n">
        <f aca="false">DEsc!L55</f>
        <v>0</v>
      </c>
      <c r="O31" s="1396" t="n">
        <f aca="false">DEsc!M55</f>
        <v>0</v>
      </c>
      <c r="P31" s="1396" t="n">
        <f aca="false">DEsc!N55</f>
        <v>0</v>
      </c>
      <c r="Q31" s="1396" t="n">
        <f aca="false">DEsc!O55</f>
        <v>0</v>
      </c>
      <c r="R31" s="1396" t="n">
        <f aca="false">DEsc!P55</f>
        <v>0</v>
      </c>
      <c r="S31" s="1396" t="n">
        <f aca="false">DEsc!Q55</f>
        <v>0</v>
      </c>
      <c r="T31" s="1397" t="n">
        <f aca="false">DEsc!D57</f>
        <v>455</v>
      </c>
      <c r="U31" s="1394" t="n">
        <f aca="false">DEsc!S55</f>
        <v>0</v>
      </c>
      <c r="V31" s="1394" t="n">
        <f aca="false">DEsc!T55</f>
        <v>5</v>
      </c>
      <c r="W31" s="1394" t="n">
        <f aca="false">DEsc!U55</f>
        <v>2</v>
      </c>
      <c r="X31" s="1394" t="n">
        <f aca="false">DEsc!V55</f>
        <v>0</v>
      </c>
      <c r="Y31" s="1394" t="n">
        <f aca="false">DEsc!W55</f>
        <v>0</v>
      </c>
      <c r="Z31" s="1394" t="n">
        <f aca="false">DEsc!X55</f>
        <v>0</v>
      </c>
      <c r="AA31" s="1394" t="n">
        <f aca="false">DEsc!Y55</f>
        <v>0</v>
      </c>
      <c r="AB31" s="1394" t="n">
        <f aca="false">DEsc!Z55</f>
        <v>0</v>
      </c>
      <c r="AC31" s="1394" t="n">
        <f aca="false">DEsc!AA55</f>
        <v>0</v>
      </c>
      <c r="AD31" s="1394" t="n">
        <f aca="false">DEsc!AB55</f>
        <v>0</v>
      </c>
      <c r="AE31" s="1394" t="n">
        <f aca="false">DEsc!AC55</f>
        <v>0</v>
      </c>
      <c r="AF31" s="1394" t="n">
        <f aca="false">DEsc!AD55</f>
        <v>0</v>
      </c>
      <c r="AG31" s="1394" t="n">
        <f aca="false">DEsc!AE55</f>
        <v>0</v>
      </c>
      <c r="AH31" s="1394" t="n">
        <f aca="false">DEsc!AF55</f>
        <v>0</v>
      </c>
      <c r="AI31" s="1394" t="s">
        <v>37</v>
      </c>
      <c r="AJ31" s="955"/>
      <c r="AK31" s="955"/>
      <c r="AL31" s="955"/>
      <c r="AM31" s="955"/>
      <c r="AN31" s="955"/>
      <c r="AO31" s="955"/>
      <c r="AP31" s="955"/>
      <c r="AQ31" s="955"/>
      <c r="AR31" s="955"/>
    </row>
    <row r="32" s="230" customFormat="true" ht="34.5" hidden="false" customHeight="true" outlineLevel="0" collapsed="false">
      <c r="D32" s="1432" t="s">
        <v>1095</v>
      </c>
      <c r="E32" s="1432"/>
      <c r="F32" s="1404" t="n">
        <f aca="false">DSan!D55</f>
        <v>2</v>
      </c>
      <c r="G32" s="1404" t="n">
        <f aca="false">DSan!E55</f>
        <v>0</v>
      </c>
      <c r="H32" s="1404" t="n">
        <f aca="false">DSan!F55</f>
        <v>2</v>
      </c>
      <c r="I32" s="1404" t="n">
        <f aca="false">DSan!G55</f>
        <v>0</v>
      </c>
      <c r="J32" s="1404" t="n">
        <f aca="false">DSan!H55</f>
        <v>0</v>
      </c>
      <c r="K32" s="1404" t="n">
        <f aca="false">DSan!I55</f>
        <v>0</v>
      </c>
      <c r="L32" s="1404" t="n">
        <f aca="false">DSan!J55</f>
        <v>0</v>
      </c>
      <c r="M32" s="1404" t="n">
        <f aca="false">DSan!K55</f>
        <v>0</v>
      </c>
      <c r="N32" s="1404" t="n">
        <f aca="false">DSan!L55</f>
        <v>0</v>
      </c>
      <c r="O32" s="1404" t="n">
        <f aca="false">DSan!M55</f>
        <v>0</v>
      </c>
      <c r="P32" s="1404" t="n">
        <f aca="false">DSan!N55</f>
        <v>0</v>
      </c>
      <c r="Q32" s="1404" t="n">
        <f aca="false">DSan!O55</f>
        <v>0</v>
      </c>
      <c r="R32" s="1404" t="n">
        <f aca="false">DSan!P55</f>
        <v>0</v>
      </c>
      <c r="S32" s="1404" t="n">
        <f aca="false">DSan!Q55</f>
        <v>0</v>
      </c>
      <c r="T32" s="1405" t="n">
        <f aca="false">DSan!D57</f>
        <v>1224</v>
      </c>
      <c r="U32" s="1402" t="n">
        <f aca="false">DSan!S55</f>
        <v>0</v>
      </c>
      <c r="V32" s="1402" t="n">
        <f aca="false">DSan!T55</f>
        <v>3</v>
      </c>
      <c r="W32" s="1402" t="n">
        <f aca="false">DSan!U55</f>
        <v>1</v>
      </c>
      <c r="X32" s="1402" t="n">
        <f aca="false">DSan!V55</f>
        <v>1</v>
      </c>
      <c r="Y32" s="1402" t="n">
        <f aca="false">DSan!W55</f>
        <v>0</v>
      </c>
      <c r="Z32" s="1402" t="n">
        <f aca="false">DSan!X55</f>
        <v>0</v>
      </c>
      <c r="AA32" s="1402" t="n">
        <f aca="false">DSan!Y55</f>
        <v>0</v>
      </c>
      <c r="AB32" s="1402" t="n">
        <f aca="false">DSan!Z55</f>
        <v>0</v>
      </c>
      <c r="AC32" s="1402" t="n">
        <f aca="false">DSan!AA55</f>
        <v>0</v>
      </c>
      <c r="AD32" s="1402" t="n">
        <f aca="false">DSan!AB55</f>
        <v>0</v>
      </c>
      <c r="AE32" s="1402" t="n">
        <f aca="false">DSan!AC55</f>
        <v>0</v>
      </c>
      <c r="AF32" s="1402" t="n">
        <f aca="false">DSan!AD55</f>
        <v>0</v>
      </c>
      <c r="AG32" s="1402" t="n">
        <f aca="false">DSan!AE55</f>
        <v>0</v>
      </c>
      <c r="AH32" s="1402" t="n">
        <f aca="false">DSan!AF55</f>
        <v>0</v>
      </c>
      <c r="AI32" s="1402" t="s">
        <v>37</v>
      </c>
      <c r="AJ32" s="955"/>
      <c r="AK32" s="955"/>
      <c r="AL32" s="955"/>
      <c r="AM32" s="955"/>
      <c r="AN32" s="955"/>
      <c r="AO32" s="955"/>
      <c r="AP32" s="955"/>
      <c r="AQ32" s="955"/>
      <c r="AR32" s="955"/>
    </row>
    <row r="33" s="230" customFormat="true" ht="34.5" hidden="false" customHeight="true" outlineLevel="0" collapsed="false">
      <c r="D33" s="1431" t="s">
        <v>1096</v>
      </c>
      <c r="E33" s="1431"/>
      <c r="F33" s="1396" t="n">
        <f aca="false">DCon!D55</f>
        <v>0</v>
      </c>
      <c r="G33" s="1396" t="n">
        <f aca="false">DCon!E55</f>
        <v>0</v>
      </c>
      <c r="H33" s="1396" t="n">
        <f aca="false">DCon!F55</f>
        <v>0</v>
      </c>
      <c r="I33" s="1396" t="n">
        <f aca="false">DCon!G55</f>
        <v>0</v>
      </c>
      <c r="J33" s="1396" t="n">
        <f aca="false">DCon!H55</f>
        <v>0</v>
      </c>
      <c r="K33" s="1396" t="n">
        <f aca="false">DCon!I55</f>
        <v>0</v>
      </c>
      <c r="L33" s="1396" t="n">
        <f aca="false">DCon!J55</f>
        <v>0</v>
      </c>
      <c r="M33" s="1396" t="n">
        <f aca="false">DCon!K55</f>
        <v>0</v>
      </c>
      <c r="N33" s="1396" t="n">
        <f aca="false">DCon!L55</f>
        <v>0</v>
      </c>
      <c r="O33" s="1396" t="n">
        <f aca="false">DCon!M55</f>
        <v>0</v>
      </c>
      <c r="P33" s="1396" t="n">
        <f aca="false">DCon!N55</f>
        <v>0</v>
      </c>
      <c r="Q33" s="1396" t="n">
        <f aca="false">DCon!O55</f>
        <v>0</v>
      </c>
      <c r="R33" s="1396" t="n">
        <f aca="false">DCon!P55</f>
        <v>0</v>
      </c>
      <c r="S33" s="1396" t="n">
        <f aca="false">DCon!Q55</f>
        <v>0</v>
      </c>
      <c r="T33" s="1397" t="n">
        <f aca="false">DCon!D57</f>
        <v>0</v>
      </c>
      <c r="U33" s="1394" t="n">
        <f aca="false">DCon!S55</f>
        <v>0</v>
      </c>
      <c r="V33" s="1394" t="n">
        <f aca="false">DCon!T55</f>
        <v>2</v>
      </c>
      <c r="W33" s="1394" t="n">
        <f aca="false">DCon!U55</f>
        <v>4</v>
      </c>
      <c r="X33" s="1394" t="n">
        <f aca="false">DCon!V55</f>
        <v>0</v>
      </c>
      <c r="Y33" s="1394" t="n">
        <f aca="false">DCon!W55</f>
        <v>0</v>
      </c>
      <c r="Z33" s="1394" t="n">
        <f aca="false">DCon!X55</f>
        <v>0</v>
      </c>
      <c r="AA33" s="1394" t="n">
        <f aca="false">DCon!Y55</f>
        <v>0</v>
      </c>
      <c r="AB33" s="1394" t="n">
        <f aca="false">DCon!Z55</f>
        <v>0</v>
      </c>
      <c r="AC33" s="1394" t="n">
        <f aca="false">DCon!AA55</f>
        <v>0</v>
      </c>
      <c r="AD33" s="1394" t="n">
        <f aca="false">DCon!AB55</f>
        <v>0</v>
      </c>
      <c r="AE33" s="1394" t="n">
        <f aca="false">DCon!AC55</f>
        <v>0</v>
      </c>
      <c r="AF33" s="1394" t="n">
        <f aca="false">DCon!AD55</f>
        <v>0</v>
      </c>
      <c r="AG33" s="1394" t="n">
        <f aca="false">DCon!AE55</f>
        <v>0</v>
      </c>
      <c r="AH33" s="1394" t="n">
        <f aca="false">DCon!AF55</f>
        <v>0</v>
      </c>
      <c r="AI33" s="1394" t="s">
        <v>37</v>
      </c>
      <c r="AJ33" s="955"/>
      <c r="AK33" s="955"/>
      <c r="AL33" s="955"/>
      <c r="AM33" s="955"/>
      <c r="AN33" s="955"/>
      <c r="AO33" s="955"/>
      <c r="AP33" s="955"/>
      <c r="AQ33" s="955"/>
      <c r="AR33" s="955"/>
    </row>
    <row r="34" s="230" customFormat="true" ht="30.75" hidden="false" customHeight="true" outlineLevel="0" collapsed="false">
      <c r="D34" s="1432" t="s">
        <v>1097</v>
      </c>
      <c r="E34" s="1432"/>
      <c r="F34" s="1404" t="n">
        <f aca="false">DVes!D57</f>
        <v>1</v>
      </c>
      <c r="G34" s="1404" t="n">
        <f aca="false">DVes!E57</f>
        <v>0</v>
      </c>
      <c r="H34" s="1404" t="n">
        <f aca="false">DVes!F57</f>
        <v>0</v>
      </c>
      <c r="I34" s="1404" t="n">
        <f aca="false">DVes!G57</f>
        <v>0</v>
      </c>
      <c r="J34" s="1404" t="n">
        <f aca="false">DVes!H57</f>
        <v>0</v>
      </c>
      <c r="K34" s="1404" t="n">
        <f aca="false">DVes!I57</f>
        <v>0</v>
      </c>
      <c r="L34" s="1404" t="n">
        <f aca="false">DVes!J57</f>
        <v>0</v>
      </c>
      <c r="M34" s="1404" t="n">
        <f aca="false">DVes!K57</f>
        <v>0</v>
      </c>
      <c r="N34" s="1404" t="n">
        <f aca="false">DVes!L57</f>
        <v>0</v>
      </c>
      <c r="O34" s="1404" t="n">
        <f aca="false">DVes!M57</f>
        <v>0</v>
      </c>
      <c r="P34" s="1404" t="n">
        <f aca="false">DVes!N57</f>
        <v>0</v>
      </c>
      <c r="Q34" s="1404" t="n">
        <f aca="false">DVes!O57</f>
        <v>0</v>
      </c>
      <c r="R34" s="1404" t="n">
        <f aca="false">DVes!P57</f>
        <v>0</v>
      </c>
      <c r="S34" s="1404" t="n">
        <f aca="false">DVes!Q57</f>
        <v>0</v>
      </c>
      <c r="T34" s="1405" t="n">
        <f aca="false">DVes!D59</f>
        <v>411</v>
      </c>
      <c r="U34" s="1402" t="n">
        <f aca="false">DVes!S57</f>
        <v>0</v>
      </c>
      <c r="V34" s="1402" t="n">
        <f aca="false">DVes!T57</f>
        <v>3</v>
      </c>
      <c r="W34" s="1402" t="n">
        <f aca="false">DVes!U57</f>
        <v>0</v>
      </c>
      <c r="X34" s="1402" t="n">
        <f aca="false">DVes!V57</f>
        <v>0</v>
      </c>
      <c r="Y34" s="1402" t="n">
        <f aca="false">DVes!W57</f>
        <v>0</v>
      </c>
      <c r="Z34" s="1402" t="n">
        <f aca="false">DVes!X57</f>
        <v>0</v>
      </c>
      <c r="AA34" s="1402" t="n">
        <f aca="false">DVes!Y57</f>
        <v>0</v>
      </c>
      <c r="AB34" s="1402" t="n">
        <f aca="false">DVes!Z57</f>
        <v>1</v>
      </c>
      <c r="AC34" s="1402" t="n">
        <f aca="false">DVes!AA57</f>
        <v>0</v>
      </c>
      <c r="AD34" s="1402" t="n">
        <f aca="false">DVes!AB57</f>
        <v>0</v>
      </c>
      <c r="AE34" s="1402" t="n">
        <f aca="false">DVes!AC57</f>
        <v>1</v>
      </c>
      <c r="AF34" s="1402" t="n">
        <f aca="false">DVes!AD57</f>
        <v>0</v>
      </c>
      <c r="AG34" s="1402" t="n">
        <f aca="false">DVes!AE57</f>
        <v>0</v>
      </c>
      <c r="AH34" s="1402" t="n">
        <f aca="false">DVes!AF57</f>
        <v>0</v>
      </c>
      <c r="AI34" s="1402" t="s">
        <v>37</v>
      </c>
      <c r="AJ34" s="955"/>
      <c r="AK34" s="955"/>
      <c r="AL34" s="955"/>
      <c r="AM34" s="955"/>
      <c r="AN34" s="955"/>
      <c r="AO34" s="955"/>
      <c r="AP34" s="955"/>
      <c r="AQ34" s="955"/>
      <c r="AR34" s="955"/>
    </row>
    <row r="35" s="230" customFormat="true" ht="34.5" hidden="false" customHeight="true" outlineLevel="0" collapsed="false">
      <c r="D35" s="1431" t="s">
        <v>1098</v>
      </c>
      <c r="E35" s="1431"/>
      <c r="F35" s="1396" t="n">
        <f aca="false">DInf!D55</f>
        <v>0</v>
      </c>
      <c r="G35" s="1396" t="n">
        <f aca="false">DInf!E55</f>
        <v>0</v>
      </c>
      <c r="H35" s="1396" t="n">
        <f aca="false">DInf!F55</f>
        <v>3</v>
      </c>
      <c r="I35" s="1396" t="n">
        <f aca="false">DInf!G55</f>
        <v>0</v>
      </c>
      <c r="J35" s="1396" t="n">
        <f aca="false">DInf!H55</f>
        <v>0</v>
      </c>
      <c r="K35" s="1396" t="n">
        <f aca="false">DInf!I55</f>
        <v>0</v>
      </c>
      <c r="L35" s="1396" t="n">
        <f aca="false">DInf!J55</f>
        <v>0</v>
      </c>
      <c r="M35" s="1396" t="n">
        <f aca="false">DInf!K55</f>
        <v>0</v>
      </c>
      <c r="N35" s="1396" t="n">
        <f aca="false">DInf!L55</f>
        <v>0</v>
      </c>
      <c r="O35" s="1396" t="n">
        <f aca="false">DInf!M55</f>
        <v>0</v>
      </c>
      <c r="P35" s="1396" t="n">
        <f aca="false">DInf!N55</f>
        <v>0</v>
      </c>
      <c r="Q35" s="1396" t="n">
        <f aca="false">DInf!O55</f>
        <v>0</v>
      </c>
      <c r="R35" s="1396" t="n">
        <f aca="false">DInf!P55</f>
        <v>0</v>
      </c>
      <c r="S35" s="1396" t="n">
        <f aca="false">DInf!Q55</f>
        <v>0</v>
      </c>
      <c r="T35" s="1397" t="n">
        <f aca="false">DInf!D57</f>
        <v>813</v>
      </c>
      <c r="U35" s="1394" t="n">
        <f aca="false">DInf!S55</f>
        <v>0</v>
      </c>
      <c r="V35" s="1394" t="n">
        <f aca="false">DInf!T55</f>
        <v>1</v>
      </c>
      <c r="W35" s="1394" t="n">
        <f aca="false">DInf!U55</f>
        <v>1</v>
      </c>
      <c r="X35" s="1394" t="n">
        <f aca="false">DInf!V55</f>
        <v>2</v>
      </c>
      <c r="Y35" s="1394" t="n">
        <f aca="false">DInf!W55</f>
        <v>0</v>
      </c>
      <c r="Z35" s="1394" t="n">
        <f aca="false">DInf!X55</f>
        <v>0</v>
      </c>
      <c r="AA35" s="1394" t="n">
        <f aca="false">DInf!Y55</f>
        <v>0</v>
      </c>
      <c r="AB35" s="1394" t="n">
        <f aca="false">DInf!Z55</f>
        <v>0</v>
      </c>
      <c r="AC35" s="1394" t="n">
        <f aca="false">DInf!AA55</f>
        <v>0</v>
      </c>
      <c r="AD35" s="1394" t="n">
        <f aca="false">DInf!AB55</f>
        <v>0</v>
      </c>
      <c r="AE35" s="1394" t="n">
        <f aca="false">DInf!AC55</f>
        <v>0</v>
      </c>
      <c r="AF35" s="1394" t="n">
        <f aca="false">DInf!AD55</f>
        <v>0</v>
      </c>
      <c r="AG35" s="1394" t="n">
        <f aca="false">DInf!AE55</f>
        <v>0</v>
      </c>
      <c r="AH35" s="1394" t="n">
        <f aca="false">DInf!AF55</f>
        <v>0</v>
      </c>
      <c r="AI35" s="1394" t="s">
        <v>37</v>
      </c>
      <c r="AJ35" s="955"/>
      <c r="AK35" s="955"/>
      <c r="AL35" s="955"/>
      <c r="AM35" s="955"/>
      <c r="AN35" s="955"/>
      <c r="AO35" s="955"/>
      <c r="AP35" s="955"/>
      <c r="AQ35" s="955"/>
      <c r="AR35" s="955"/>
    </row>
    <row r="36" s="230" customFormat="true" ht="34.5" hidden="false" customHeight="true" outlineLevel="0" collapsed="false">
      <c r="D36" s="1432" t="s">
        <v>923</v>
      </c>
      <c r="E36" s="1432"/>
      <c r="F36" s="1404" t="n">
        <f aca="false">DCab!D56</f>
        <v>1</v>
      </c>
      <c r="G36" s="1404" t="n">
        <f aca="false">DCab!E56</f>
        <v>0</v>
      </c>
      <c r="H36" s="1404" t="n">
        <f aca="false">DCab!F56</f>
        <v>2</v>
      </c>
      <c r="I36" s="1404" t="n">
        <f aca="false">DCab!G56</f>
        <v>0</v>
      </c>
      <c r="J36" s="1404" t="n">
        <f aca="false">DCab!H56</f>
        <v>0</v>
      </c>
      <c r="K36" s="1404" t="n">
        <f aca="false">DCab!I56</f>
        <v>0</v>
      </c>
      <c r="L36" s="1404" t="n">
        <f aca="false">DCab!J56</f>
        <v>0</v>
      </c>
      <c r="M36" s="1404" t="n">
        <f aca="false">DCab!K56</f>
        <v>0</v>
      </c>
      <c r="N36" s="1404" t="n">
        <f aca="false">DCab!L56</f>
        <v>0</v>
      </c>
      <c r="O36" s="1404" t="n">
        <f aca="false">DCab!M56</f>
        <v>0</v>
      </c>
      <c r="P36" s="1404" t="n">
        <f aca="false">DCab!N56</f>
        <v>0</v>
      </c>
      <c r="Q36" s="1404" t="n">
        <f aca="false">DCab!O56</f>
        <v>0</v>
      </c>
      <c r="R36" s="1404" t="n">
        <f aca="false">DCab!P56</f>
        <v>0</v>
      </c>
      <c r="S36" s="1404" t="n">
        <f aca="false">DCab!Q56</f>
        <v>0</v>
      </c>
      <c r="T36" s="1405" t="n">
        <f aca="false">DCab!D58</f>
        <v>1551</v>
      </c>
      <c r="U36" s="1402" t="n">
        <f aca="false">DCab!S56</f>
        <v>0</v>
      </c>
      <c r="V36" s="1402" t="n">
        <f aca="false">DCab!T56</f>
        <v>2</v>
      </c>
      <c r="W36" s="1402" t="n">
        <f aca="false">DCab!U56</f>
        <v>7</v>
      </c>
      <c r="X36" s="1402" t="n">
        <f aca="false">DCab!V56</f>
        <v>0</v>
      </c>
      <c r="Y36" s="1402" t="n">
        <f aca="false">DCab!W56</f>
        <v>0</v>
      </c>
      <c r="Z36" s="1402" t="n">
        <f aca="false">DCab!X56</f>
        <v>0</v>
      </c>
      <c r="AA36" s="1402" t="n">
        <f aca="false">DCab!Y56</f>
        <v>0</v>
      </c>
      <c r="AB36" s="1402" t="n">
        <f aca="false">DCab!Z56</f>
        <v>0</v>
      </c>
      <c r="AC36" s="1402" t="n">
        <f aca="false">DCab!AA56</f>
        <v>0</v>
      </c>
      <c r="AD36" s="1402" t="n">
        <f aca="false">DCab!AB56</f>
        <v>0</v>
      </c>
      <c r="AE36" s="1402" t="n">
        <f aca="false">DCab!AC56</f>
        <v>0</v>
      </c>
      <c r="AF36" s="1402" t="n">
        <f aca="false">DCab!AD56</f>
        <v>0</v>
      </c>
      <c r="AG36" s="1402" t="n">
        <f aca="false">DCab!AE56</f>
        <v>0</v>
      </c>
      <c r="AH36" s="1402" t="n">
        <f aca="false">DCab!AF56</f>
        <v>0</v>
      </c>
      <c r="AI36" s="1402" t="s">
        <v>37</v>
      </c>
      <c r="AJ36" s="955"/>
      <c r="AK36" s="955"/>
      <c r="AL36" s="955"/>
      <c r="AM36" s="955"/>
      <c r="AN36" s="955"/>
      <c r="AO36" s="955"/>
      <c r="AP36" s="955"/>
      <c r="AQ36" s="955"/>
      <c r="AR36" s="955"/>
    </row>
    <row r="37" s="230" customFormat="true" ht="34.5" hidden="false" customHeight="true" outlineLevel="0" collapsed="false">
      <c r="D37" s="1431" t="s">
        <v>925</v>
      </c>
      <c r="E37" s="1431"/>
      <c r="F37" s="1396" t="n">
        <f aca="false">DCha!D55</f>
        <v>0</v>
      </c>
      <c r="G37" s="1396" t="n">
        <f aca="false">DCha!E55</f>
        <v>0</v>
      </c>
      <c r="H37" s="1396" t="n">
        <f aca="false">DCha!F55</f>
        <v>0</v>
      </c>
      <c r="I37" s="1396" t="n">
        <f aca="false">DCha!G55</f>
        <v>0</v>
      </c>
      <c r="J37" s="1396" t="n">
        <f aca="false">DCha!H55</f>
        <v>0</v>
      </c>
      <c r="K37" s="1396" t="n">
        <f aca="false">DCha!I55</f>
        <v>0</v>
      </c>
      <c r="L37" s="1396" t="n">
        <f aca="false">DCha!J55</f>
        <v>0</v>
      </c>
      <c r="M37" s="1396" t="n">
        <f aca="false">DCha!K55</f>
        <v>0</v>
      </c>
      <c r="N37" s="1396" t="n">
        <f aca="false">DCha!L55</f>
        <v>0</v>
      </c>
      <c r="O37" s="1396" t="n">
        <f aca="false">DCha!M55</f>
        <v>0</v>
      </c>
      <c r="P37" s="1396" t="n">
        <f aca="false">DCha!N55</f>
        <v>0</v>
      </c>
      <c r="Q37" s="1396" t="n">
        <f aca="false">DCha!O55</f>
        <v>0</v>
      </c>
      <c r="R37" s="1396" t="n">
        <f aca="false">DCha!P55</f>
        <v>0</v>
      </c>
      <c r="S37" s="1396" t="n">
        <f aca="false">DCha!Q55</f>
        <v>0</v>
      </c>
      <c r="T37" s="1397" t="n">
        <f aca="false">DCha!D57</f>
        <v>0</v>
      </c>
      <c r="U37" s="1394" t="n">
        <f aca="false">DCha!S55</f>
        <v>0</v>
      </c>
      <c r="V37" s="1394" t="n">
        <f aca="false">DCha!T55</f>
        <v>0</v>
      </c>
      <c r="W37" s="1394" t="n">
        <f aca="false">DCha!U55</f>
        <v>0</v>
      </c>
      <c r="X37" s="1394" t="n">
        <f aca="false">DCha!V55</f>
        <v>0</v>
      </c>
      <c r="Y37" s="1394" t="n">
        <f aca="false">DCha!W55</f>
        <v>0</v>
      </c>
      <c r="Z37" s="1394" t="n">
        <f aca="false">DCha!X55</f>
        <v>0</v>
      </c>
      <c r="AA37" s="1394" t="n">
        <f aca="false">DCha!Y55</f>
        <v>0</v>
      </c>
      <c r="AB37" s="1394" t="n">
        <f aca="false">DCha!Z55</f>
        <v>0</v>
      </c>
      <c r="AC37" s="1394" t="n">
        <f aca="false">DCha!AA55</f>
        <v>0</v>
      </c>
      <c r="AD37" s="1394" t="n">
        <f aca="false">DCha!AB55</f>
        <v>0</v>
      </c>
      <c r="AE37" s="1394" t="n">
        <f aca="false">DCha!AC55</f>
        <v>0</v>
      </c>
      <c r="AF37" s="1394" t="n">
        <f aca="false">DCha!AD55</f>
        <v>0</v>
      </c>
      <c r="AG37" s="1394" t="n">
        <f aca="false">DCha!AE55</f>
        <v>0</v>
      </c>
      <c r="AH37" s="1394" t="n">
        <f aca="false">DCha!AF55</f>
        <v>0</v>
      </c>
      <c r="AI37" s="1394" t="s">
        <v>37</v>
      </c>
      <c r="AJ37" s="955"/>
      <c r="AK37" s="955"/>
      <c r="AL37" s="955"/>
      <c r="AM37" s="955"/>
      <c r="AN37" s="955"/>
      <c r="AO37" s="955"/>
      <c r="AP37" s="955"/>
      <c r="AQ37" s="955"/>
      <c r="AR37" s="955"/>
    </row>
    <row r="38" s="230" customFormat="true" ht="34.5" hidden="false" customHeight="true" outlineLevel="0" collapsed="false">
      <c r="D38" s="1432" t="s">
        <v>1100</v>
      </c>
      <c r="E38" s="1432"/>
      <c r="F38" s="1404" t="s">
        <v>37</v>
      </c>
      <c r="G38" s="1404" t="n">
        <f aca="false">DMes1!F122</f>
        <v>1</v>
      </c>
      <c r="H38" s="1404" t="s">
        <v>37</v>
      </c>
      <c r="I38" s="1404" t="n">
        <f aca="false">DMes1!E122</f>
        <v>0</v>
      </c>
      <c r="J38" s="1404" t="n">
        <f aca="false">DMes1!M122</f>
        <v>0</v>
      </c>
      <c r="K38" s="1404" t="n">
        <f aca="false">DMes1!J122</f>
        <v>0</v>
      </c>
      <c r="L38" s="1404" t="n">
        <f aca="false">DMes1!H122</f>
        <v>1</v>
      </c>
      <c r="M38" s="1404" t="n">
        <f aca="false">DMes1!K122</f>
        <v>0</v>
      </c>
      <c r="N38" s="1404" t="n">
        <f aca="false">DMes1!L122</f>
        <v>0</v>
      </c>
      <c r="O38" s="1404" t="n">
        <f aca="false">DMes1!G122</f>
        <v>4</v>
      </c>
      <c r="P38" s="1404" t="n">
        <f aca="false">DMes1!I122</f>
        <v>0</v>
      </c>
      <c r="Q38" s="1404" t="n">
        <f aca="false">DMes1!N122</f>
        <v>0</v>
      </c>
      <c r="R38" s="1404" t="n">
        <f aca="false">DMes1!O122</f>
        <v>0</v>
      </c>
      <c r="S38" s="1404" t="n">
        <f aca="false">DMes1!P122</f>
        <v>0</v>
      </c>
      <c r="T38" s="1405" t="n">
        <f aca="false">DMes1!C124</f>
        <v>1578</v>
      </c>
      <c r="U38" s="1402" t="s">
        <v>37</v>
      </c>
      <c r="V38" s="1402" t="s">
        <v>37</v>
      </c>
      <c r="W38" s="1402" t="n">
        <f aca="false">DMes1!T122</f>
        <v>0</v>
      </c>
      <c r="X38" s="1402" t="n">
        <f aca="false">DMes1!R122</f>
        <v>0</v>
      </c>
      <c r="Y38" s="1402" t="n">
        <f aca="false">DMes1!X122</f>
        <v>0</v>
      </c>
      <c r="Z38" s="1402" t="s">
        <v>37</v>
      </c>
      <c r="AA38" s="1402" t="s">
        <v>37</v>
      </c>
      <c r="AB38" s="1402" t="s">
        <v>37</v>
      </c>
      <c r="AC38" s="1402" t="n">
        <f aca="false">DMes1!AA122</f>
        <v>0</v>
      </c>
      <c r="AD38" s="1402" t="n">
        <f aca="false">DMes1!Z122</f>
        <v>0</v>
      </c>
      <c r="AE38" s="1402" t="n">
        <f aca="false">DMes1!Y122</f>
        <v>0</v>
      </c>
      <c r="AF38" s="1402" t="n">
        <f aca="false">DMes1!V122</f>
        <v>0</v>
      </c>
      <c r="AG38" s="1402" t="n">
        <f aca="false">DMes1!W122</f>
        <v>0</v>
      </c>
      <c r="AH38" s="1402" t="s">
        <v>37</v>
      </c>
      <c r="AI38" s="1402" t="n">
        <f aca="false">DMes1!AB122</f>
        <v>0</v>
      </c>
      <c r="AJ38" s="955"/>
      <c r="AK38" s="955"/>
      <c r="AL38" s="955"/>
      <c r="AM38" s="955"/>
      <c r="AN38" s="955"/>
      <c r="AO38" s="955"/>
      <c r="AP38" s="955"/>
      <c r="AQ38" s="955"/>
      <c r="AR38" s="955"/>
    </row>
    <row r="39" s="230" customFormat="true" ht="34.5" hidden="false" customHeight="true" outlineLevel="0" collapsed="false">
      <c r="D39" s="1431" t="s">
        <v>1101</v>
      </c>
      <c r="E39" s="1431"/>
      <c r="F39" s="1396" t="s">
        <v>37</v>
      </c>
      <c r="G39" s="1396" t="n">
        <f aca="false">'DColg1 '!E83</f>
        <v>1</v>
      </c>
      <c r="H39" s="1396" t="n">
        <f aca="false">'DColg1 '!D83</f>
        <v>4</v>
      </c>
      <c r="I39" s="1396" t="n">
        <f aca="false">'DColg1 '!F83</f>
        <v>0</v>
      </c>
      <c r="J39" s="1396" t="n">
        <f aca="false">'DColg1 '!M83</f>
        <v>4</v>
      </c>
      <c r="K39" s="1396" t="n">
        <f aca="false">'DColg1 '!G83</f>
        <v>0</v>
      </c>
      <c r="L39" s="1396" t="n">
        <f aca="false">'DColg1 '!I83</f>
        <v>0</v>
      </c>
      <c r="M39" s="1396" t="n">
        <f aca="false">'DColg1 '!J83</f>
        <v>0</v>
      </c>
      <c r="N39" s="1396" t="n">
        <f aca="false">'DColg1 '!K83</f>
        <v>0</v>
      </c>
      <c r="O39" s="1396" t="n">
        <f aca="false">'DColg1 '!H83</f>
        <v>1</v>
      </c>
      <c r="P39" s="1396" t="n">
        <f aca="false">'DColg1 '!L83</f>
        <v>0</v>
      </c>
      <c r="Q39" s="1396" t="n">
        <f aca="false">'DColg1 '!N83</f>
        <v>0</v>
      </c>
      <c r="R39" s="1396" t="n">
        <f aca="false">'DColg1 '!O83</f>
        <v>0</v>
      </c>
      <c r="S39" s="1396" t="n">
        <f aca="false">'DColg1 '!P83</f>
        <v>0</v>
      </c>
      <c r="T39" s="1397" t="n">
        <f aca="false">'DColg1 '!D85</f>
        <v>4050</v>
      </c>
      <c r="U39" s="1394" t="s">
        <v>37</v>
      </c>
      <c r="V39" s="1394" t="s">
        <v>37</v>
      </c>
      <c r="W39" s="1394" t="n">
        <f aca="false">'DColg1 '!R83</f>
        <v>0</v>
      </c>
      <c r="X39" s="1394" t="n">
        <f aca="false">'DColg1 '!S83</f>
        <v>0</v>
      </c>
      <c r="Y39" s="1394" t="n">
        <f aca="false">'DColg1 '!U83</f>
        <v>0</v>
      </c>
      <c r="Z39" s="1394" t="s">
        <v>37</v>
      </c>
      <c r="AA39" s="1394" t="s">
        <v>37</v>
      </c>
      <c r="AB39" s="1394" t="s">
        <v>37</v>
      </c>
      <c r="AC39" s="1394" t="n">
        <f aca="false">'DColg1 '!V83</f>
        <v>0</v>
      </c>
      <c r="AD39" s="1394" t="n">
        <f aca="false">'DColg1 '!W83</f>
        <v>0</v>
      </c>
      <c r="AE39" s="1394" t="n">
        <f aca="false">'DColg1 '!X83</f>
        <v>0</v>
      </c>
      <c r="AF39" s="1394" t="n">
        <f aca="false">'DColg1 '!Y83</f>
        <v>0</v>
      </c>
      <c r="AG39" s="1394" t="n">
        <f aca="false">'DColg1 '!Z83</f>
        <v>0</v>
      </c>
      <c r="AH39" s="1394" t="n">
        <f aca="false">'DColg1 '!AA83</f>
        <v>0</v>
      </c>
      <c r="AI39" s="1394" t="n">
        <f aca="false">'DColg1 '!AA83</f>
        <v>0</v>
      </c>
      <c r="AJ39" s="955"/>
      <c r="AK39" s="955"/>
      <c r="AL39" s="955"/>
      <c r="AM39" s="955"/>
      <c r="AN39" s="955"/>
      <c r="AO39" s="955"/>
      <c r="AP39" s="955"/>
      <c r="AQ39" s="955"/>
      <c r="AR39" s="955"/>
    </row>
    <row r="40" s="230" customFormat="true" ht="34.5" hidden="false" customHeight="true" outlineLevel="0" collapsed="false">
      <c r="D40" s="1432" t="s">
        <v>1103</v>
      </c>
      <c r="E40" s="1432"/>
      <c r="F40" s="1404" t="n">
        <f aca="false">DImp!D55</f>
        <v>18</v>
      </c>
      <c r="G40" s="1404" t="n">
        <f aca="false">DImp!E55</f>
        <v>0</v>
      </c>
      <c r="H40" s="1404" t="n">
        <f aca="false">DImp!F55</f>
        <v>7</v>
      </c>
      <c r="I40" s="1404" t="n">
        <f aca="false">DImp!G55</f>
        <v>0</v>
      </c>
      <c r="J40" s="1404" t="n">
        <f aca="false">DImp!H55</f>
        <v>4</v>
      </c>
      <c r="K40" s="1404" t="n">
        <f aca="false">DImp!I55</f>
        <v>0</v>
      </c>
      <c r="L40" s="1404" t="n">
        <f aca="false">DImp!J55</f>
        <v>0</v>
      </c>
      <c r="M40" s="1404" t="n">
        <f aca="false">DImp!K55</f>
        <v>0</v>
      </c>
      <c r="N40" s="1404" t="n">
        <f aca="false">DImp!L55</f>
        <v>0</v>
      </c>
      <c r="O40" s="1404" t="n">
        <f aca="false">DImp!M55</f>
        <v>7</v>
      </c>
      <c r="P40" s="1404" t="n">
        <f aca="false">DImp!N55</f>
        <v>0</v>
      </c>
      <c r="Q40" s="1404" t="n">
        <f aca="false">DImp!O55</f>
        <v>0</v>
      </c>
      <c r="R40" s="1404" t="n">
        <f aca="false">DImp!P55</f>
        <v>0</v>
      </c>
      <c r="S40" s="1404" t="n">
        <f aca="false">DImp!Q55</f>
        <v>0</v>
      </c>
      <c r="T40" s="1405" t="n">
        <f aca="false">DImp!D57</f>
        <v>43416</v>
      </c>
      <c r="U40" s="1402" t="s">
        <v>37</v>
      </c>
      <c r="V40" s="1402" t="s">
        <v>37</v>
      </c>
      <c r="W40" s="1402" t="n">
        <f aca="false">DImp!S55</f>
        <v>2</v>
      </c>
      <c r="X40" s="1402" t="n">
        <f aca="false">DImp!T55</f>
        <v>22</v>
      </c>
      <c r="Y40" s="1402" t="n">
        <f aca="false">DImp!U55</f>
        <v>0</v>
      </c>
      <c r="Z40" s="1402" t="n">
        <f aca="false">DImp!V55</f>
        <v>0</v>
      </c>
      <c r="AA40" s="1402" t="n">
        <f aca="false">DImp!W55</f>
        <v>0</v>
      </c>
      <c r="AB40" s="1402" t="n">
        <f aca="false">DImp!X55</f>
        <v>0</v>
      </c>
      <c r="AC40" s="1402" t="n">
        <f aca="false">DImp!Y55</f>
        <v>0</v>
      </c>
      <c r="AD40" s="1402" t="n">
        <f aca="false">DImp!Z55</f>
        <v>0</v>
      </c>
      <c r="AE40" s="1402" t="n">
        <f aca="false">DImp!AA55</f>
        <v>0</v>
      </c>
      <c r="AF40" s="1402" t="n">
        <f aca="false">DImp!AB55</f>
        <v>0</v>
      </c>
      <c r="AG40" s="1402" t="n">
        <f aca="false">DImp!AC55</f>
        <v>0</v>
      </c>
      <c r="AH40" s="1402" t="n">
        <f aca="false">DImp!AD55</f>
        <v>0</v>
      </c>
      <c r="AI40" s="1402" t="s">
        <v>37</v>
      </c>
      <c r="AJ40" s="955"/>
      <c r="AK40" s="955"/>
      <c r="AL40" s="955"/>
      <c r="AM40" s="955"/>
      <c r="AN40" s="955"/>
      <c r="AO40" s="955"/>
      <c r="AP40" s="955"/>
      <c r="AQ40" s="955"/>
      <c r="AR40" s="955"/>
    </row>
    <row r="41" s="230" customFormat="true" ht="34.5" hidden="false" customHeight="true" outlineLevel="0" collapsed="false">
      <c r="D41" s="1431" t="s">
        <v>1071</v>
      </c>
      <c r="E41" s="1431"/>
      <c r="F41" s="1396" t="n">
        <f aca="false">DBeb!D55</f>
        <v>0</v>
      </c>
      <c r="G41" s="1396" t="n">
        <f aca="false">DBeb!E55</f>
        <v>0</v>
      </c>
      <c r="H41" s="1396" t="n">
        <f aca="false">DBeb!F55</f>
        <v>0</v>
      </c>
      <c r="I41" s="1396" t="n">
        <f aca="false">DBeb!G55</f>
        <v>0</v>
      </c>
      <c r="J41" s="1396" t="n">
        <f aca="false">DBeb!H55</f>
        <v>0</v>
      </c>
      <c r="K41" s="1396" t="n">
        <f aca="false">DBeb!I55</f>
        <v>0</v>
      </c>
      <c r="L41" s="1396" t="n">
        <f aca="false">DBeb!J55</f>
        <v>0</v>
      </c>
      <c r="M41" s="1396" t="n">
        <f aca="false">DBeb!K55</f>
        <v>0</v>
      </c>
      <c r="N41" s="1396" t="n">
        <f aca="false">DBeb!L55</f>
        <v>0</v>
      </c>
      <c r="O41" s="1396" t="n">
        <f aca="false">DBeb!M55</f>
        <v>0</v>
      </c>
      <c r="P41" s="1396" t="n">
        <f aca="false">DBeb!N55</f>
        <v>0</v>
      </c>
      <c r="Q41" s="1396" t="n">
        <f aca="false">DBeb!O55</f>
        <v>0</v>
      </c>
      <c r="R41" s="1396" t="n">
        <f aca="false">DBeb!P55</f>
        <v>0</v>
      </c>
      <c r="S41" s="1396" t="n">
        <f aca="false">DBeb!Q55</f>
        <v>0</v>
      </c>
      <c r="T41" s="1397" t="n">
        <f aca="false">DBeb!D57</f>
        <v>0</v>
      </c>
      <c r="U41" s="1394" t="s">
        <v>37</v>
      </c>
      <c r="V41" s="1394" t="s">
        <v>37</v>
      </c>
      <c r="W41" s="1394" t="n">
        <f aca="false">DBeb!S55</f>
        <v>0</v>
      </c>
      <c r="X41" s="1394" t="n">
        <f aca="false">DBeb!T55</f>
        <v>0</v>
      </c>
      <c r="Y41" s="1394" t="n">
        <f aca="false">DBeb!U55</f>
        <v>0</v>
      </c>
      <c r="Z41" s="1394" t="n">
        <f aca="false">DBeb!V55</f>
        <v>0</v>
      </c>
      <c r="AA41" s="1394" t="n">
        <f aca="false">DBeb!W55</f>
        <v>0</v>
      </c>
      <c r="AB41" s="1394" t="n">
        <f aca="false">DBeb!X55</f>
        <v>0</v>
      </c>
      <c r="AC41" s="1394" t="n">
        <f aca="false">DBeb!Y55</f>
        <v>0</v>
      </c>
      <c r="AD41" s="1394" t="n">
        <f aca="false">DBeb!Z55</f>
        <v>0</v>
      </c>
      <c r="AE41" s="1394" t="n">
        <f aca="false">DBeb!AA55</f>
        <v>0</v>
      </c>
      <c r="AF41" s="1394" t="n">
        <f aca="false">DBeb!AB55</f>
        <v>0</v>
      </c>
      <c r="AG41" s="1394" t="n">
        <f aca="false">DBeb!AC55</f>
        <v>0</v>
      </c>
      <c r="AH41" s="1394" t="n">
        <f aca="false">DBeb!AD55</f>
        <v>0</v>
      </c>
      <c r="AI41" s="1394" t="s">
        <v>37</v>
      </c>
      <c r="AJ41" s="955"/>
      <c r="AK41" s="955"/>
      <c r="AL41" s="955"/>
      <c r="AM41" s="955"/>
      <c r="AN41" s="955"/>
      <c r="AO41" s="955"/>
      <c r="AP41" s="955"/>
      <c r="AQ41" s="955"/>
      <c r="AR41" s="955"/>
    </row>
    <row r="42" s="230" customFormat="true" ht="34.5" hidden="false" customHeight="true" outlineLevel="0" collapsed="false">
      <c r="D42" s="1432" t="s">
        <v>1106</v>
      </c>
      <c r="E42" s="1432"/>
      <c r="F42" s="1402" t="s">
        <v>37</v>
      </c>
      <c r="G42" s="1402" t="n">
        <f aca="false">Jeans!F68</f>
        <v>0</v>
      </c>
      <c r="H42" s="1402" t="s">
        <v>37</v>
      </c>
      <c r="I42" s="1402" t="n">
        <f aca="false">Jeans!E68</f>
        <v>0</v>
      </c>
      <c r="J42" s="1402" t="n">
        <f aca="false">Jeans!M68</f>
        <v>0</v>
      </c>
      <c r="K42" s="1402" t="n">
        <f aca="false">Jeans!J68</f>
        <v>0</v>
      </c>
      <c r="L42" s="1402" t="n">
        <f aca="false">Jeans!H68</f>
        <v>0</v>
      </c>
      <c r="M42" s="1402" t="n">
        <f aca="false">Jeans!K68</f>
        <v>0</v>
      </c>
      <c r="N42" s="1402" t="n">
        <f aca="false">Jeans!L68</f>
        <v>0</v>
      </c>
      <c r="O42" s="1402" t="n">
        <f aca="false">Jeans!G68</f>
        <v>1</v>
      </c>
      <c r="P42" s="1402" t="n">
        <f aca="false">Jeans!I68</f>
        <v>0</v>
      </c>
      <c r="Q42" s="1402" t="n">
        <f aca="false">Jeans!N68</f>
        <v>0</v>
      </c>
      <c r="R42" s="1402" t="n">
        <f aca="false">Jeans!O68</f>
        <v>0</v>
      </c>
      <c r="S42" s="1402" t="n">
        <f aca="false">Jeans!P68</f>
        <v>0</v>
      </c>
      <c r="T42" s="1405" t="n">
        <f aca="false">Jeans!C70</f>
        <v>357</v>
      </c>
      <c r="U42" s="1402" t="s">
        <v>37</v>
      </c>
      <c r="V42" s="1402" t="s">
        <v>37</v>
      </c>
      <c r="W42" s="1402" t="n">
        <f aca="false">Jeans!T68</f>
        <v>0</v>
      </c>
      <c r="X42" s="1402" t="n">
        <f aca="false">Jeans!R68</f>
        <v>0</v>
      </c>
      <c r="Y42" s="1402" t="n">
        <f aca="false">Jeans!X68</f>
        <v>0</v>
      </c>
      <c r="Z42" s="1402" t="s">
        <v>37</v>
      </c>
      <c r="AA42" s="1402" t="s">
        <v>37</v>
      </c>
      <c r="AB42" s="1402" t="s">
        <v>37</v>
      </c>
      <c r="AC42" s="1402" t="n">
        <f aca="false">Jeans!AA68</f>
        <v>0</v>
      </c>
      <c r="AD42" s="1402" t="n">
        <f aca="false">Jeans!Z68</f>
        <v>0</v>
      </c>
      <c r="AE42" s="1402" t="n">
        <f aca="false">Jeans!Y68</f>
        <v>0</v>
      </c>
      <c r="AF42" s="1402" t="n">
        <f aca="false">Jeans!V68</f>
        <v>0</v>
      </c>
      <c r="AG42" s="1402" t="n">
        <f aca="false">Jeans!W68</f>
        <v>0</v>
      </c>
      <c r="AH42" s="1402" t="s">
        <v>37</v>
      </c>
      <c r="AI42" s="1402" t="n">
        <f aca="false">Jeans!AB68</f>
        <v>0</v>
      </c>
      <c r="AJ42" s="1433" t="s">
        <v>1107</v>
      </c>
      <c r="AK42" s="1433" t="s">
        <v>840</v>
      </c>
      <c r="AL42" s="1433"/>
      <c r="AM42" s="1399"/>
      <c r="AN42" s="1399"/>
      <c r="AO42" s="1399"/>
      <c r="AP42" s="1399"/>
      <c r="AQ42" s="1399"/>
      <c r="AR42" s="1399"/>
    </row>
    <row r="43" customFormat="false" ht="30.75" hidden="false" customHeight="true" outlineLevel="0" collapsed="false">
      <c r="D43" s="1431" t="str">
        <f aca="false">A22</f>
        <v>MOCHILAS</v>
      </c>
      <c r="E43" s="1431"/>
      <c r="F43" s="1396" t="n">
        <f aca="false">'MOCHILAS '!D55</f>
        <v>0</v>
      </c>
      <c r="G43" s="1396" t="n">
        <f aca="false">'MOCHILAS '!E55</f>
        <v>0</v>
      </c>
      <c r="H43" s="1396" t="n">
        <f aca="false">'MOCHILAS '!F55</f>
        <v>0</v>
      </c>
      <c r="I43" s="1396" t="n">
        <f aca="false">'MOCHILAS '!G55</f>
        <v>0</v>
      </c>
      <c r="J43" s="1396" t="n">
        <f aca="false">'MOCHILAS '!H55</f>
        <v>0</v>
      </c>
      <c r="K43" s="1396" t="n">
        <f aca="false">'MOCHILAS '!I55</f>
        <v>0</v>
      </c>
      <c r="L43" s="1396" t="n">
        <f aca="false">'MOCHILAS '!J55</f>
        <v>0</v>
      </c>
      <c r="M43" s="1396" t="n">
        <f aca="false">'MOCHILAS '!K55</f>
        <v>0</v>
      </c>
      <c r="N43" s="1396" t="n">
        <f aca="false">'MOCHILAS '!L55</f>
        <v>0</v>
      </c>
      <c r="O43" s="1396" t="n">
        <f aca="false">'MOCHILAS '!M55</f>
        <v>0</v>
      </c>
      <c r="P43" s="1396" t="n">
        <f aca="false">'MOCHILAS '!N55</f>
        <v>0</v>
      </c>
      <c r="Q43" s="1396" t="n">
        <f aca="false">'MOCHILAS '!O55</f>
        <v>0</v>
      </c>
      <c r="R43" s="1396" t="n">
        <f aca="false">'MOCHILAS '!P55</f>
        <v>0</v>
      </c>
      <c r="S43" s="1396" t="n">
        <f aca="false">'MOCHILAS '!Q55</f>
        <v>0</v>
      </c>
      <c r="T43" s="1397" t="n">
        <f aca="false">'MOCHILAS '!R55</f>
        <v>0</v>
      </c>
      <c r="U43" s="1396" t="n">
        <f aca="false">'MOCHILAS '!S55</f>
        <v>0</v>
      </c>
      <c r="V43" s="1396" t="n">
        <f aca="false">'MOCHILAS '!T55</f>
        <v>0</v>
      </c>
      <c r="W43" s="1396" t="n">
        <f aca="false">'MOCHILAS '!U55</f>
        <v>0</v>
      </c>
      <c r="X43" s="1396" t="n">
        <f aca="false">'MOCHILAS '!V55</f>
        <v>0</v>
      </c>
      <c r="Y43" s="1396" t="n">
        <f aca="false">'MOCHILAS '!W55</f>
        <v>0</v>
      </c>
      <c r="Z43" s="1396" t="n">
        <f aca="false">'MOCHILAS '!X55</f>
        <v>0</v>
      </c>
      <c r="AA43" s="1396" t="n">
        <f aca="false">'MOCHILAS '!Y55</f>
        <v>0</v>
      </c>
      <c r="AB43" s="1396" t="n">
        <f aca="false">'MOCHILAS '!Z55</f>
        <v>0</v>
      </c>
      <c r="AC43" s="1396" t="n">
        <f aca="false">'MOCHILAS '!AA55</f>
        <v>0</v>
      </c>
      <c r="AD43" s="1396" t="n">
        <f aca="false">'MOCHILAS '!AB55</f>
        <v>0</v>
      </c>
      <c r="AE43" s="1396" t="n">
        <f aca="false">'MOCHILAS '!AC55</f>
        <v>0</v>
      </c>
      <c r="AF43" s="1396" t="n">
        <f aca="false">'MOCHILAS '!AD55</f>
        <v>0</v>
      </c>
      <c r="AG43" s="1396" t="n">
        <f aca="false">'MOCHILAS '!AE55</f>
        <v>0</v>
      </c>
      <c r="AH43" s="1396" t="n">
        <f aca="false">'MOCHILAS '!AF55</f>
        <v>0</v>
      </c>
      <c r="AI43" s="1396" t="s">
        <v>37</v>
      </c>
      <c r="AJ43" s="1433"/>
      <c r="AK43" s="1433"/>
      <c r="AL43" s="1433"/>
      <c r="AM43" s="1412"/>
      <c r="AN43" s="1412"/>
      <c r="AO43" s="1412"/>
      <c r="AP43" s="1412"/>
      <c r="AQ43" s="1412"/>
      <c r="AR43" s="1412"/>
    </row>
    <row r="44" s="230" customFormat="true" ht="34.5" hidden="false" customHeight="true" outlineLevel="0" collapsed="false">
      <c r="D44" s="1432" t="str">
        <f aca="false">A23</f>
        <v>HASTA</v>
      </c>
      <c r="E44" s="1432"/>
      <c r="F44" s="1404" t="n">
        <f aca="false">DHasta!D55</f>
        <v>0</v>
      </c>
      <c r="G44" s="1404" t="n">
        <f aca="false">DHasta!E55</f>
        <v>0</v>
      </c>
      <c r="H44" s="1404" t="n">
        <f aca="false">DHasta!F55</f>
        <v>0</v>
      </c>
      <c r="I44" s="1404" t="n">
        <f aca="false">DHasta!G55</f>
        <v>0</v>
      </c>
      <c r="J44" s="1404" t="n">
        <f aca="false">DHasta!H55</f>
        <v>0</v>
      </c>
      <c r="K44" s="1404" t="n">
        <f aca="false">DHasta!I55</f>
        <v>0</v>
      </c>
      <c r="L44" s="1404" t="n">
        <f aca="false">DHasta!J55</f>
        <v>0</v>
      </c>
      <c r="M44" s="1404" t="n">
        <f aca="false">DHasta!K55</f>
        <v>0</v>
      </c>
      <c r="N44" s="1404" t="n">
        <f aca="false">DHasta!L55</f>
        <v>0</v>
      </c>
      <c r="O44" s="1404" t="n">
        <f aca="false">DHasta!M55</f>
        <v>0</v>
      </c>
      <c r="P44" s="1404" t="n">
        <f aca="false">DHasta!N55</f>
        <v>0</v>
      </c>
      <c r="Q44" s="1404" t="n">
        <f aca="false">DHasta!O55</f>
        <v>0</v>
      </c>
      <c r="R44" s="1404" t="n">
        <f aca="false">DHasta!P55</f>
        <v>0</v>
      </c>
      <c r="S44" s="1404" t="n">
        <f aca="false">DHasta!Q55</f>
        <v>0</v>
      </c>
      <c r="T44" s="1405" t="n">
        <f aca="false">DHasta!D57</f>
        <v>0</v>
      </c>
      <c r="U44" s="1402" t="n">
        <f aca="false">DHasta!S55</f>
        <v>0</v>
      </c>
      <c r="V44" s="1402" t="n">
        <f aca="false">DHasta!T55</f>
        <v>0</v>
      </c>
      <c r="W44" s="1402" t="n">
        <f aca="false">DHasta!U55</f>
        <v>0</v>
      </c>
      <c r="X44" s="1402" t="n">
        <f aca="false">DHasta!V55</f>
        <v>0</v>
      </c>
      <c r="Y44" s="1402" t="n">
        <f aca="false">DHasta!W55</f>
        <v>0</v>
      </c>
      <c r="Z44" s="1402" t="n">
        <f aca="false">DHasta!X55</f>
        <v>0</v>
      </c>
      <c r="AA44" s="1402" t="n">
        <f aca="false">DHasta!Y55</f>
        <v>0</v>
      </c>
      <c r="AB44" s="1402" t="n">
        <f aca="false">DHasta!Z55</f>
        <v>0</v>
      </c>
      <c r="AC44" s="1402" t="n">
        <f aca="false">DHasta!AA55</f>
        <v>0</v>
      </c>
      <c r="AD44" s="1402" t="n">
        <f aca="false">DHasta!AB55</f>
        <v>0</v>
      </c>
      <c r="AE44" s="1402" t="n">
        <f aca="false">DHasta!AC55</f>
        <v>0</v>
      </c>
      <c r="AF44" s="1402" t="n">
        <f aca="false">DHasta!AD55</f>
        <v>0</v>
      </c>
      <c r="AG44" s="1402" t="n">
        <f aca="false">DHasta!AE55</f>
        <v>0</v>
      </c>
      <c r="AH44" s="1402" t="n">
        <f aca="false">DHasta!AF55</f>
        <v>0</v>
      </c>
      <c r="AI44" s="1402" t="s">
        <v>37</v>
      </c>
      <c r="AJ44" s="1433"/>
      <c r="AK44" s="1433"/>
      <c r="AL44" s="1433"/>
      <c r="AM44" s="1399"/>
      <c r="AN44" s="1399"/>
      <c r="AO44" s="1399"/>
      <c r="AP44" s="1399"/>
      <c r="AQ44" s="1399"/>
      <c r="AR44" s="1399"/>
    </row>
    <row r="45" s="928" customFormat="true" ht="49.5" hidden="false" customHeight="true" outlineLevel="0" collapsed="false">
      <c r="C45" s="1434" t="s">
        <v>837</v>
      </c>
      <c r="D45" s="1434"/>
      <c r="E45" s="1434"/>
      <c r="F45" s="1435" t="n">
        <f aca="false">SUM(F29:F44)</f>
        <v>25</v>
      </c>
      <c r="G45" s="1435" t="n">
        <f aca="false">SUM(G29:G44)</f>
        <v>2</v>
      </c>
      <c r="H45" s="1436" t="n">
        <f aca="false">SUM(H29:H44)</f>
        <v>20</v>
      </c>
      <c r="I45" s="1436" t="n">
        <f aca="false">SUM(I29:I44)</f>
        <v>0</v>
      </c>
      <c r="J45" s="1436" t="n">
        <f aca="false">SUM(J29:J44)</f>
        <v>8</v>
      </c>
      <c r="K45" s="1436" t="n">
        <f aca="false">SUM(K29:K44)</f>
        <v>0</v>
      </c>
      <c r="L45" s="1436" t="n">
        <f aca="false">SUM(L29:L44)</f>
        <v>1</v>
      </c>
      <c r="M45" s="1436" t="n">
        <f aca="false">SUM(M29:M44)</f>
        <v>0</v>
      </c>
      <c r="N45" s="1436" t="n">
        <f aca="false">SUM(N29:N44)</f>
        <v>0</v>
      </c>
      <c r="O45" s="1436" t="n">
        <f aca="false">SUM(O29:O44)</f>
        <v>13</v>
      </c>
      <c r="P45" s="1436" t="n">
        <f aca="false">SUM(P29:P44)</f>
        <v>0</v>
      </c>
      <c r="Q45" s="1436" t="n">
        <f aca="false">SUM(Q29:Q44)</f>
        <v>0</v>
      </c>
      <c r="R45" s="1436" t="n">
        <f aca="false">SUM(R29:R44)</f>
        <v>0</v>
      </c>
      <c r="S45" s="1436" t="n">
        <f aca="false">SUM(S29:S44)</f>
        <v>0</v>
      </c>
      <c r="T45" s="1437" t="n">
        <f aca="false">SUM(F45:P45)</f>
        <v>69</v>
      </c>
      <c r="U45" s="1436" t="n">
        <f aca="false">SUM(U29:U44)</f>
        <v>0</v>
      </c>
      <c r="V45" s="1436" t="n">
        <f aca="false">SUM(V29:V44)</f>
        <v>16</v>
      </c>
      <c r="W45" s="1436" t="n">
        <f aca="false">SUM(W29:W44)</f>
        <v>22</v>
      </c>
      <c r="X45" s="1436" t="n">
        <f aca="false">SUM(X29:X44)</f>
        <v>38</v>
      </c>
      <c r="Y45" s="1436" t="n">
        <f aca="false">SUM(Y29:Y44)</f>
        <v>0</v>
      </c>
      <c r="Z45" s="1436" t="n">
        <f aca="false">SUM(Z29:Z44)</f>
        <v>0</v>
      </c>
      <c r="AA45" s="1436" t="n">
        <f aca="false">SUM(AA29:AA44)</f>
        <v>0</v>
      </c>
      <c r="AB45" s="1436" t="n">
        <f aca="false">SUM(AB29:AB44)</f>
        <v>1</v>
      </c>
      <c r="AC45" s="1436" t="n">
        <f aca="false">SUM(AC29:AC44)</f>
        <v>0</v>
      </c>
      <c r="AD45" s="1436" t="n">
        <f aca="false">SUM(AD29:AD44)</f>
        <v>0</v>
      </c>
      <c r="AE45" s="1436" t="n">
        <f aca="false">SUM(AE29:AE44)</f>
        <v>1</v>
      </c>
      <c r="AF45" s="1436" t="n">
        <f aca="false">SUM(AF29:AF44)</f>
        <v>0</v>
      </c>
      <c r="AG45" s="1436" t="n">
        <f aca="false">SUM(AG29:AG44)</f>
        <v>0</v>
      </c>
      <c r="AH45" s="1436" t="n">
        <f aca="false">SUM(AH29:AH44)</f>
        <v>0</v>
      </c>
      <c r="AI45" s="1436" t="n">
        <f aca="false">SUM(AI29:AI44)</f>
        <v>0</v>
      </c>
      <c r="AJ45" s="1433"/>
      <c r="AK45" s="1433"/>
      <c r="AL45" s="1433"/>
      <c r="AM45" s="1438"/>
      <c r="AN45" s="1438"/>
      <c r="AO45" s="1438"/>
      <c r="AP45" s="1438"/>
      <c r="AQ45" s="1438"/>
      <c r="AR45" s="1438"/>
    </row>
    <row r="46" s="928" customFormat="true" ht="49.5" hidden="false" customHeight="true" outlineLevel="0" collapsed="false">
      <c r="C46" s="1434" t="s">
        <v>840</v>
      </c>
      <c r="D46" s="1434"/>
      <c r="E46" s="1434"/>
      <c r="F46" s="1439" t="n">
        <f aca="false">IF(F24&gt;0,F45/F24,"")</f>
        <v>1</v>
      </c>
      <c r="G46" s="1439" t="n">
        <f aca="false">IF(G24&gt;0,G45/G24,"")</f>
        <v>1</v>
      </c>
      <c r="H46" s="1439" t="n">
        <f aca="false">IF(H24&gt;0,H45/H24,"")</f>
        <v>1</v>
      </c>
      <c r="I46" s="1439" t="str">
        <f aca="false">IF(I24&gt;0,I45/I24,"")</f>
        <v/>
      </c>
      <c r="J46" s="1439" t="n">
        <f aca="false">IF(J24&gt;0,J45/J24,"")</f>
        <v>1</v>
      </c>
      <c r="K46" s="1439" t="str">
        <f aca="false">IF(K24&gt;0,K45/K24,"")</f>
        <v/>
      </c>
      <c r="L46" s="1439" t="n">
        <f aca="false">IF(L24&gt;0,L45/L24,"")</f>
        <v>1</v>
      </c>
      <c r="M46" s="1439" t="str">
        <f aca="false">IF(M24&gt;0,M45/M24,"")</f>
        <v/>
      </c>
      <c r="N46" s="1440" t="n">
        <f aca="false">IF(N24&gt;0,N45/N24,"")</f>
        <v>0</v>
      </c>
      <c r="O46" s="1439" t="n">
        <f aca="false">IF(O24&gt;0,O45/O24,"")</f>
        <v>1</v>
      </c>
      <c r="P46" s="1439" t="str">
        <f aca="false">IF(P24&gt;0,P45/P24,"")</f>
        <v/>
      </c>
      <c r="Q46" s="1439" t="str">
        <f aca="false">IF(Q24&gt;0,Q45/Q24,"")</f>
        <v/>
      </c>
      <c r="R46" s="1439" t="str">
        <f aca="false">IF(R24&gt;0,R45/R24,"")</f>
        <v/>
      </c>
      <c r="S46" s="1439" t="str">
        <f aca="false">IF(S24&gt;0,S45/S24,"")</f>
        <v/>
      </c>
      <c r="T46" s="1441" t="n">
        <f aca="false">IF(T24=0,"",T45/T24)</f>
        <v>0.851851851851852</v>
      </c>
      <c r="U46" s="1439" t="str">
        <f aca="false">IF(U24&gt;0,U45/U24,"")</f>
        <v/>
      </c>
      <c r="V46" s="1439" t="n">
        <f aca="false">IF(V24&gt;0,V45/V24,"")</f>
        <v>1</v>
      </c>
      <c r="W46" s="1439" t="n">
        <f aca="false">IF(W24&gt;0,W45/W24,"")</f>
        <v>1</v>
      </c>
      <c r="X46" s="1439" t="n">
        <f aca="false">IF(X24&gt;0,X45/X24,"")</f>
        <v>1</v>
      </c>
      <c r="Y46" s="1439" t="str">
        <f aca="false">IF(Y24&gt;0,Y45/Y24,"")</f>
        <v/>
      </c>
      <c r="Z46" s="1439" t="str">
        <f aca="false">IF(Z24&gt;0,Z45/Z24,"")</f>
        <v/>
      </c>
      <c r="AA46" s="1439" t="str">
        <f aca="false">IF(AA24&gt;0,AA45/AA24,"")</f>
        <v/>
      </c>
      <c r="AB46" s="1439" t="n">
        <f aca="false">IF(AB24&gt;0,AB45/AB24,"")</f>
        <v>1</v>
      </c>
      <c r="AC46" s="1439" t="str">
        <f aca="false">IF(AC24&gt;0,AC45/AC24,"")</f>
        <v/>
      </c>
      <c r="AD46" s="1439" t="str">
        <f aca="false">IF(AD24&gt;0,AD45/AD24,"")</f>
        <v/>
      </c>
      <c r="AE46" s="1439" t="n">
        <f aca="false">IF(AE24&gt;0,AE45/AE24,"")</f>
        <v>1</v>
      </c>
      <c r="AF46" s="1439" t="str">
        <f aca="false">IF(AF24&gt;0,AF45/AF24,"")</f>
        <v/>
      </c>
      <c r="AG46" s="1439" t="str">
        <f aca="false">IF(AG24&gt;0,AG45/AG24,"")</f>
        <v/>
      </c>
      <c r="AH46" s="1439" t="str">
        <f aca="false">IF(AH24&gt;0,AH45/AH24,"")</f>
        <v/>
      </c>
      <c r="AI46" s="1439" t="str">
        <f aca="false">IF(AI24&gt;0,AI45/AI24,"")</f>
        <v/>
      </c>
      <c r="AJ46" s="1442" t="n">
        <f aca="false">SUM(U45:AH45)</f>
        <v>78</v>
      </c>
      <c r="AK46" s="1443" t="n">
        <f aca="false">SUM(U45:AH45)/SUM(U24:AH24)</f>
        <v>1</v>
      </c>
      <c r="AL46" s="1443"/>
      <c r="AM46" s="1444"/>
      <c r="AN46" s="1444"/>
      <c r="AO46" s="1444"/>
      <c r="AP46" s="1444"/>
      <c r="AQ46" s="1444"/>
      <c r="AR46" s="1444"/>
    </row>
    <row r="47" s="1423" customFormat="true" ht="56.25" hidden="false" customHeight="true" outlineLevel="0" collapsed="false">
      <c r="C47" s="1445" t="s">
        <v>1108</v>
      </c>
      <c r="D47" s="1445"/>
      <c r="E47" s="1445"/>
      <c r="F47" s="969" t="n">
        <f aca="false">SUM(T29:T44)</f>
        <v>55936</v>
      </c>
      <c r="G47" s="969"/>
      <c r="H47" s="969"/>
      <c r="I47" s="969"/>
      <c r="J47" s="969"/>
      <c r="K47" s="969"/>
      <c r="L47" s="969"/>
      <c r="M47" s="969"/>
      <c r="N47" s="969"/>
      <c r="O47" s="969"/>
      <c r="P47" s="969"/>
      <c r="Q47" s="969"/>
      <c r="R47" s="969"/>
      <c r="S47" s="969"/>
      <c r="T47" s="969"/>
      <c r="U47" s="1446"/>
      <c r="V47" s="1446"/>
      <c r="W47" s="1446"/>
      <c r="X47" s="1446"/>
      <c r="Y47" s="1446"/>
      <c r="Z47" s="1446"/>
      <c r="AA47" s="1446"/>
      <c r="AB47" s="1446"/>
      <c r="AC47" s="1446"/>
      <c r="AD47" s="1446"/>
      <c r="AE47" s="1446"/>
    </row>
    <row r="48" customFormat="false" ht="56.25" hidden="false" customHeight="true" outlineLevel="0" collapsed="false"/>
    <row r="49" customFormat="false" ht="56.25" hidden="false" customHeight="true" outlineLevel="0" collapsed="false">
      <c r="B49" s="1447" t="s">
        <v>857</v>
      </c>
      <c r="C49" s="649"/>
      <c r="D49" s="649"/>
      <c r="E49" s="649"/>
      <c r="F49" s="649"/>
      <c r="G49" s="649"/>
      <c r="H49" s="649"/>
      <c r="I49" s="649"/>
      <c r="J49" s="1448"/>
      <c r="K49" s="1448"/>
      <c r="L49" s="1448"/>
      <c r="M49" s="1448"/>
      <c r="N49" s="1448"/>
      <c r="O49" s="1448"/>
      <c r="P49" s="649"/>
      <c r="Q49" s="649"/>
      <c r="R49" s="649"/>
      <c r="S49" s="649"/>
      <c r="T49" s="1448"/>
      <c r="U49" s="193"/>
      <c r="Y49" s="1449" t="s">
        <v>1109</v>
      </c>
      <c r="Z49" s="1450" t="s">
        <v>1110</v>
      </c>
      <c r="AA49" s="1450"/>
      <c r="AB49" s="1451" t="s">
        <v>848</v>
      </c>
      <c r="AD49" s="1449" t="s">
        <v>1111</v>
      </c>
      <c r="AE49" s="1450" t="s">
        <v>1110</v>
      </c>
      <c r="AF49" s="1450"/>
      <c r="AG49" s="1451" t="s">
        <v>848</v>
      </c>
      <c r="AJ49" s="1449" t="s">
        <v>1112</v>
      </c>
      <c r="AK49" s="1450" t="s">
        <v>1110</v>
      </c>
      <c r="AL49" s="1450"/>
      <c r="AM49" s="1450"/>
      <c r="AN49" s="1451" t="s">
        <v>848</v>
      </c>
      <c r="AO49" s="1452"/>
      <c r="AP49" s="1452"/>
      <c r="AQ49" s="1452"/>
      <c r="AR49" s="1452"/>
    </row>
    <row r="50" customFormat="false" ht="56.25" hidden="false" customHeight="true" outlineLevel="0" collapsed="false">
      <c r="B50" s="193"/>
      <c r="C50" s="193"/>
      <c r="D50" s="649"/>
      <c r="E50" s="649"/>
      <c r="F50" s="649"/>
      <c r="G50" s="649"/>
      <c r="H50" s="649"/>
      <c r="I50" s="649"/>
      <c r="J50" s="424"/>
      <c r="K50" s="424"/>
      <c r="L50" s="424"/>
      <c r="M50" s="424"/>
      <c r="N50" s="1448"/>
      <c r="O50" s="1448"/>
      <c r="P50" s="649"/>
      <c r="Q50" s="649"/>
      <c r="R50" s="649"/>
      <c r="S50" s="649"/>
      <c r="T50" s="1448"/>
      <c r="U50" s="193"/>
      <c r="Y50" s="1453" t="s">
        <v>750</v>
      </c>
      <c r="Z50" s="1454"/>
      <c r="AA50" s="1454"/>
      <c r="AB50" s="1455" t="str">
        <f aca="false">IF(COUNT(Imp!F34,'Beb '!F29:G29)&gt;0,AVERAGE(Imp!F34,'Beb '!F29:G29),"-")</f>
        <v>-</v>
      </c>
      <c r="AC50" s="255"/>
      <c r="AD50" s="1453" t="s">
        <v>750</v>
      </c>
      <c r="AE50" s="1454"/>
      <c r="AF50" s="1454"/>
      <c r="AG50" s="1456" t="str">
        <f aca="false">IF(COUNT(Mes1!F32,'Colg1 '!F34)&gt;0,AVERAGE(Mes1!F32,'Colg1 '!F34:G34),"-")</f>
        <v>-</v>
      </c>
      <c r="AH50" s="255"/>
      <c r="AI50" s="255"/>
      <c r="AJ50" s="1453" t="s">
        <v>744</v>
      </c>
      <c r="AK50" s="1454"/>
      <c r="AL50" s="1454"/>
      <c r="AM50" s="1454"/>
      <c r="AN50" s="1456" t="str">
        <f aca="false">IF(COUNT(Bot!F41,Urb!F41,Esc!F41,San!F41,Con!F41,Ves!F41,Inf!F41,Cab!F41,Cha!F41)&gt;0,AVERAGE(Bot!F41,Urb!F41,Esc!F41,San!F41,Con!F41,Ves!F41,Inf!F41,Cab!F41,Cha!F41),"-")</f>
        <v>-</v>
      </c>
      <c r="AO50" s="1457"/>
      <c r="AP50" s="1457"/>
      <c r="AQ50" s="1457"/>
      <c r="AR50" s="1457"/>
      <c r="AW50" s="997"/>
    </row>
    <row r="51" customFormat="false" ht="43.5" hidden="false" customHeight="true" outlineLevel="0" collapsed="false">
      <c r="B51" s="1458" t="s">
        <v>377</v>
      </c>
      <c r="C51" s="1459"/>
      <c r="D51" s="1459"/>
      <c r="E51" s="1459"/>
      <c r="F51" s="649"/>
      <c r="G51" s="649"/>
      <c r="H51" s="649"/>
      <c r="I51" s="649"/>
      <c r="J51" s="193"/>
      <c r="K51" s="193"/>
      <c r="L51" s="193"/>
      <c r="M51" s="193"/>
      <c r="N51" s="1460" t="s">
        <v>1113</v>
      </c>
      <c r="O51" s="1461"/>
      <c r="P51" s="1459"/>
      <c r="Q51" s="1459"/>
      <c r="R51" s="1459"/>
      <c r="S51" s="1459"/>
      <c r="T51" s="1461"/>
      <c r="U51" s="1462"/>
      <c r="V51" s="402"/>
      <c r="W51" s="402"/>
      <c r="Y51" s="1463" t="s">
        <v>759</v>
      </c>
      <c r="Z51" s="1464"/>
      <c r="AA51" s="1464"/>
      <c r="AB51" s="1465" t="str">
        <f aca="false">IF(COUNT(Imp!F35,'Beb '!F30:G30)&gt;0,AVERAGE(Imp!F35,'Beb '!F30:G30),"-")</f>
        <v>-</v>
      </c>
      <c r="AC51" s="255"/>
      <c r="AD51" s="1463" t="s">
        <v>933</v>
      </c>
      <c r="AE51" s="1464"/>
      <c r="AF51" s="1464"/>
      <c r="AG51" s="1465" t="str">
        <f aca="false">IF(COUNT(Mes1!F33,'Colg1 '!F35)&gt;0,AVERAGE(Mes1!F33,'Colg1 '!F35:G35),"-")</f>
        <v>-</v>
      </c>
      <c r="AH51" s="255"/>
      <c r="AI51" s="255"/>
      <c r="AJ51" s="1463" t="s">
        <v>750</v>
      </c>
      <c r="AK51" s="1464"/>
      <c r="AL51" s="1464"/>
      <c r="AM51" s="1464"/>
      <c r="AN51" s="1465" t="str">
        <f aca="false">IF(COUNT(Bot!F42,Urb!F42,Esc!F42,San!F42,Con!F42,Ves!F42,Inf!F42,Cab!F42,Cha!F42)&gt;0,AVERAGE(Bot!F42,Urb!F42,Esc!F42,San!F42,Con!F42,Ves!F42,Inf!F42,Cab!F42,Cha!F42),"-")</f>
        <v>-</v>
      </c>
      <c r="AO51" s="1466"/>
      <c r="AP51" s="1466"/>
      <c r="AQ51" s="1466"/>
      <c r="AR51" s="1466"/>
      <c r="AW51" s="1467"/>
    </row>
    <row r="52" customFormat="false" ht="46.5" hidden="false" customHeight="true" outlineLevel="0" collapsed="false">
      <c r="B52" s="649"/>
      <c r="C52" s="649"/>
      <c r="D52" s="649"/>
      <c r="E52" s="649"/>
      <c r="F52" s="649"/>
      <c r="G52" s="649"/>
      <c r="H52" s="649"/>
      <c r="I52" s="649"/>
      <c r="J52" s="193"/>
      <c r="K52" s="193"/>
      <c r="L52" s="193"/>
      <c r="M52" s="193"/>
      <c r="N52" s="1448"/>
      <c r="O52" s="1448"/>
      <c r="P52" s="193"/>
      <c r="Q52" s="193"/>
      <c r="R52" s="193"/>
      <c r="S52" s="193"/>
      <c r="T52" s="193"/>
      <c r="U52" s="193"/>
      <c r="Y52" s="1453" t="s">
        <v>793</v>
      </c>
      <c r="Z52" s="1454"/>
      <c r="AA52" s="1454"/>
      <c r="AB52" s="1456" t="str">
        <f aca="false">IF(COUNT(Imp!F36,'Beb '!F31:G31)&gt;0,AVERAGE(Imp!F36,'Beb '!F31:G31),"-")</f>
        <v>-</v>
      </c>
      <c r="AC52" s="255"/>
      <c r="AD52" s="1453" t="s">
        <v>793</v>
      </c>
      <c r="AE52" s="1454"/>
      <c r="AF52" s="1454"/>
      <c r="AG52" s="1456" t="str">
        <f aca="false">IF(COUNT(Mes1!F34,'Colg1 '!F36)&gt;0,AVERAGE(Mes1!F34,'Colg1 '!F36:G36),"-")</f>
        <v>-</v>
      </c>
      <c r="AH52" s="255"/>
      <c r="AI52" s="255"/>
      <c r="AJ52" s="1453" t="s">
        <v>754</v>
      </c>
      <c r="AK52" s="1454"/>
      <c r="AL52" s="1454"/>
      <c r="AM52" s="1454"/>
      <c r="AN52" s="1456" t="str">
        <f aca="false">IF(COUNT(Bot!F43,Urb!F43,Esc!F43,San!F43,Con!F43,Ves!F43,Inf!F43,Cab!F43,Cha!F43)&gt;0,AVERAGE(Bot!F43,Urb!F43,Esc!F43,San!F43,Con!F43,Ves!F43,Inf!F43,Cab!F43,Cha!F43),"-")</f>
        <v>-</v>
      </c>
      <c r="AO52" s="1457"/>
      <c r="AP52" s="1457"/>
      <c r="AQ52" s="1457"/>
      <c r="AR52" s="1457"/>
      <c r="AW52" s="997"/>
    </row>
    <row r="53" customFormat="false" ht="43.5" hidden="false" customHeight="true" outlineLevel="0" collapsed="false">
      <c r="B53" s="649"/>
      <c r="C53" s="649"/>
      <c r="D53" s="649"/>
      <c r="E53" s="649"/>
      <c r="F53" s="649"/>
      <c r="G53" s="649"/>
      <c r="H53" s="649"/>
      <c r="I53" s="649"/>
      <c r="J53" s="193"/>
      <c r="K53" s="193"/>
      <c r="L53" s="193"/>
      <c r="M53" s="193"/>
      <c r="N53" s="1448"/>
      <c r="O53" s="1448"/>
      <c r="P53" s="193"/>
      <c r="Q53" s="193"/>
      <c r="R53" s="193"/>
      <c r="S53" s="193"/>
      <c r="T53" s="193"/>
      <c r="U53" s="193"/>
      <c r="Y53" s="1463" t="s">
        <v>783</v>
      </c>
      <c r="Z53" s="1464"/>
      <c r="AA53" s="1464"/>
      <c r="AB53" s="1465" t="str">
        <f aca="false">IF(COUNT(Imp!F37,'Beb '!F32:G32)&gt;0,AVERAGE(Imp!F37,'Beb '!F32:G32),"-")</f>
        <v>-</v>
      </c>
      <c r="AC53" s="255"/>
      <c r="AD53" s="1463" t="s">
        <v>783</v>
      </c>
      <c r="AE53" s="1464"/>
      <c r="AF53" s="1464"/>
      <c r="AG53" s="1465" t="str">
        <f aca="false">IF(COUNT(Mes1!F35,'Colg1 '!F37)&gt;0,AVERAGE(Mes1!F35,'Colg1 '!F37:G37),"-")</f>
        <v>-</v>
      </c>
      <c r="AH53" s="255"/>
      <c r="AI53" s="255"/>
      <c r="AJ53" s="1463" t="s">
        <v>759</v>
      </c>
      <c r="AK53" s="1464"/>
      <c r="AL53" s="1464"/>
      <c r="AM53" s="1464"/>
      <c r="AN53" s="1465" t="str">
        <f aca="false">IF(COUNT(Bot!F44,Urb!F44,Esc!F44,San!F44,Con!F44,Ves!F44,Inf!F44,Cab!F44,Cha!F44)&gt;0,AVERAGE(Bot!F44,Urb!F44,Esc!F44,San!F44,Con!F44,Ves!F44,Inf!F44,Cab!F44,Cha!F44),"-")</f>
        <v>-</v>
      </c>
      <c r="AO53" s="1466"/>
      <c r="AP53" s="1466"/>
      <c r="AQ53" s="1466"/>
      <c r="AR53" s="1466"/>
      <c r="AW53" s="1467"/>
    </row>
    <row r="54" s="401" customFormat="true" ht="43.5" hidden="false" customHeight="true" outlineLevel="0" collapsed="false">
      <c r="B54" s="1458" t="s">
        <v>226</v>
      </c>
      <c r="C54" s="1459"/>
      <c r="D54" s="1459"/>
      <c r="E54" s="1459"/>
      <c r="F54" s="649"/>
      <c r="G54" s="649"/>
      <c r="H54" s="649"/>
      <c r="I54" s="649"/>
      <c r="J54" s="191"/>
      <c r="K54" s="191"/>
      <c r="L54" s="191"/>
      <c r="M54" s="191"/>
      <c r="N54" s="1460" t="s">
        <v>862</v>
      </c>
      <c r="O54" s="1461"/>
      <c r="P54" s="1459"/>
      <c r="Q54" s="1459"/>
      <c r="R54" s="1459"/>
      <c r="S54" s="1459"/>
      <c r="T54" s="1461"/>
      <c r="U54" s="1462"/>
      <c r="V54" s="402"/>
      <c r="W54" s="402"/>
      <c r="Y54" s="1453" t="s">
        <v>786</v>
      </c>
      <c r="Z54" s="1454"/>
      <c r="AA54" s="1454"/>
      <c r="AB54" s="1456" t="str">
        <f aca="false">IF(COUNT(Imp!F38,'Beb '!F33:G33)&gt;0,AVERAGE(Imp!F38,'Beb '!F33:G33),"-")</f>
        <v>-</v>
      </c>
      <c r="AC54" s="279"/>
      <c r="AD54" s="1453" t="s">
        <v>788</v>
      </c>
      <c r="AE54" s="1454"/>
      <c r="AF54" s="1454"/>
      <c r="AG54" s="1456" t="str">
        <f aca="false">IF(COUNT(Mes1!F36,'Colg1 '!F38)&gt;0,AVERAGE(Mes1!F36,'Colg1 '!F38:G38),"-")</f>
        <v>-</v>
      </c>
      <c r="AH54" s="279"/>
      <c r="AI54" s="279"/>
      <c r="AJ54" s="1453" t="s">
        <v>793</v>
      </c>
      <c r="AK54" s="1454"/>
      <c r="AL54" s="1454"/>
      <c r="AM54" s="1454"/>
      <c r="AN54" s="1456" t="str">
        <f aca="false">IF(COUNT(Bot!F45,Urb!F45,Esc!F45,San!F45,Con!F45,Ves!F45,Inf!F45,Cab!F45,Cha!F45)&gt;0,AVERAGE(Bot!F45,Urb!F45,Esc!F45,San!F45,Con!F45,Ves!F45,Inf!F45,Cab!F45,Cha!F45),"-")</f>
        <v>-</v>
      </c>
      <c r="AO54" s="1457"/>
      <c r="AP54" s="1457"/>
      <c r="AQ54" s="1457"/>
      <c r="AR54" s="1457"/>
      <c r="AW54" s="997"/>
    </row>
    <row r="55" customFormat="false" ht="43.5" hidden="false" customHeight="true" outlineLevel="0" collapsed="false">
      <c r="B55" s="649"/>
      <c r="C55" s="649"/>
      <c r="D55" s="649"/>
      <c r="E55" s="649"/>
      <c r="F55" s="649"/>
      <c r="G55" s="649"/>
      <c r="H55" s="649"/>
      <c r="I55" s="649"/>
      <c r="J55" s="193"/>
      <c r="K55" s="193"/>
      <c r="L55" s="193"/>
      <c r="M55" s="193"/>
      <c r="N55" s="1448"/>
      <c r="O55" s="1448"/>
      <c r="P55" s="193"/>
      <c r="Q55" s="193"/>
      <c r="R55" s="193"/>
      <c r="S55" s="193"/>
      <c r="T55" s="193"/>
      <c r="U55" s="193"/>
      <c r="Y55" s="1468" t="s">
        <v>788</v>
      </c>
      <c r="Z55" s="1469"/>
      <c r="AA55" s="1469"/>
      <c r="AB55" s="1470" t="str">
        <f aca="false">IF(COUNT(Imp!F39,'Beb '!F34:G34)&gt;0,AVERAGE(Imp!F39,'Beb '!F34:G34),"-")</f>
        <v>-</v>
      </c>
      <c r="AC55" s="255"/>
      <c r="AD55" s="1468" t="s">
        <v>1114</v>
      </c>
      <c r="AE55" s="1469"/>
      <c r="AF55" s="1469"/>
      <c r="AG55" s="1470" t="str">
        <f aca="false">IF(COUNT(Mes1!F37,'Colg1 '!F39)&gt;0,AVERAGE(Mes1!F37,'Colg1 '!F39:G39),"-")</f>
        <v>-</v>
      </c>
      <c r="AH55" s="255"/>
      <c r="AI55" s="255"/>
      <c r="AJ55" s="1463" t="s">
        <v>783</v>
      </c>
      <c r="AK55" s="1464"/>
      <c r="AL55" s="1464"/>
      <c r="AM55" s="1464"/>
      <c r="AN55" s="1465" t="str">
        <f aca="false">IF(COUNT(Bot!F46,Urb!F46,Esc!F46,San!F46,Con!F46,Ves!F46,Inf!F46,Cab!F46,Cha!F46)&gt;0,AVERAGE(Bot!F46,Urb!F46,Esc!F46,San!F46,Con!F46,Ves!F46,Inf!F46,Cab!F46,Cha!F46),"-")</f>
        <v>-</v>
      </c>
      <c r="AO55" s="1466"/>
      <c r="AP55" s="1466"/>
      <c r="AQ55" s="1466"/>
      <c r="AR55" s="1466"/>
      <c r="AW55" s="1467"/>
    </row>
    <row r="56" customFormat="false" ht="43.5" hidden="false" customHeight="true" outlineLevel="0" collapsed="false">
      <c r="B56" s="649"/>
      <c r="C56" s="649"/>
      <c r="D56" s="649"/>
      <c r="E56" s="649"/>
      <c r="F56" s="649"/>
      <c r="G56" s="649"/>
      <c r="H56" s="649"/>
      <c r="I56" s="649"/>
      <c r="J56" s="193"/>
      <c r="K56" s="193"/>
      <c r="L56" s="193"/>
      <c r="M56" s="193"/>
      <c r="N56" s="1448"/>
      <c r="O56" s="1448"/>
      <c r="P56" s="193"/>
      <c r="Q56" s="193"/>
      <c r="R56" s="193"/>
      <c r="S56" s="193"/>
      <c r="T56" s="193"/>
      <c r="U56" s="193"/>
      <c r="Y56" s="255"/>
      <c r="Z56" s="255"/>
      <c r="AA56" s="255"/>
      <c r="AB56" s="1471" t="str">
        <f aca="false">IF(COUNT(AB50:AB55)&gt;0,AVERAGE(AB50:AB55),"-")</f>
        <v>-</v>
      </c>
      <c r="AC56" s="255"/>
      <c r="AD56" s="255"/>
      <c r="AE56" s="255"/>
      <c r="AF56" s="255"/>
      <c r="AG56" s="1471" t="str">
        <f aca="false">IF(COUNT(AG50:AG55)&gt;0,AVERAGE(AG50:AG55),"-")</f>
        <v>-</v>
      </c>
      <c r="AH56" s="255"/>
      <c r="AI56" s="255"/>
      <c r="AJ56" s="1453" t="s">
        <v>786</v>
      </c>
      <c r="AK56" s="1454"/>
      <c r="AL56" s="1454"/>
      <c r="AM56" s="1454"/>
      <c r="AN56" s="1456" t="str">
        <f aca="false">IF(COUNT(Bot!F47,Urb!F47,Esc!F47,San!F47,Con!F47,Ves!F47,Inf!F47,Cab!F47,Cha!F47)&gt;0,AVERAGE(Bot!F47,Urb!F47,Esc!F47,San!F47,Con!F47,Ves!F47,Inf!F47,Cab!F47,Cha!F47),"-")</f>
        <v>-</v>
      </c>
      <c r="AO56" s="1457"/>
      <c r="AP56" s="1457"/>
      <c r="AQ56" s="1457"/>
      <c r="AR56" s="1457"/>
      <c r="AW56" s="997"/>
    </row>
    <row r="57" customFormat="false" ht="43.5" hidden="false" customHeight="true" outlineLevel="0" collapsed="false">
      <c r="B57" s="1472" t="s">
        <v>1115</v>
      </c>
      <c r="C57" s="1472"/>
      <c r="D57" s="1472"/>
      <c r="E57" s="1472"/>
      <c r="F57" s="649"/>
      <c r="G57" s="649"/>
      <c r="H57" s="649"/>
      <c r="I57" s="649"/>
      <c r="J57" s="193"/>
      <c r="K57" s="193"/>
      <c r="L57" s="193"/>
      <c r="M57" s="193"/>
      <c r="N57" s="1460" t="s">
        <v>715</v>
      </c>
      <c r="O57" s="1461"/>
      <c r="P57" s="1459"/>
      <c r="Q57" s="1459"/>
      <c r="R57" s="1459"/>
      <c r="S57" s="1459"/>
      <c r="T57" s="1461"/>
      <c r="U57" s="1462"/>
      <c r="V57" s="402"/>
      <c r="W57" s="402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1468" t="s">
        <v>788</v>
      </c>
      <c r="AK57" s="1469"/>
      <c r="AL57" s="1469"/>
      <c r="AM57" s="1469"/>
      <c r="AN57" s="1465" t="str">
        <f aca="false">IF(COUNT(Bot!F48,Urb!F48,Esc!F48,San!F48,Con!F48,Ves!F48,Inf!F48,Cab!F48,Cha!F48)&gt;0,AVERAGE(Bot!F48,Urb!F48,Esc!F48,San!F48,Con!F48,Ves!F48,Inf!F48,Cab!F48,Cha!F48),"-")</f>
        <v>-</v>
      </c>
      <c r="AO57" s="1466"/>
      <c r="AP57" s="1466"/>
      <c r="AQ57" s="1466"/>
      <c r="AR57" s="1466"/>
      <c r="AW57" s="1467"/>
    </row>
    <row r="58" customFormat="false" ht="63" hidden="false" customHeight="true" outlineLevel="0" collapsed="false">
      <c r="B58" s="649"/>
      <c r="C58" s="649"/>
      <c r="D58" s="649"/>
      <c r="E58" s="649"/>
      <c r="F58" s="649"/>
      <c r="G58" s="649"/>
      <c r="H58" s="649"/>
      <c r="I58" s="649"/>
      <c r="J58" s="1448"/>
      <c r="K58" s="1448"/>
      <c r="L58" s="1448"/>
      <c r="M58" s="1448"/>
      <c r="N58" s="1448"/>
      <c r="O58" s="1448"/>
      <c r="P58" s="193"/>
      <c r="Q58" s="193"/>
      <c r="R58" s="193"/>
      <c r="S58" s="193"/>
      <c r="T58" s="193"/>
      <c r="U58" s="193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1471" t="str">
        <f aca="false">IF(COUNT(AN50:AN57)&gt;0,AVERAGE(AN50:AN57),"-")</f>
        <v>-</v>
      </c>
    </row>
    <row r="59" customFormat="false" ht="43.5" hidden="false" customHeight="true" outlineLevel="0" collapsed="false">
      <c r="B59" s="1472" t="s">
        <v>1115</v>
      </c>
      <c r="C59" s="1472"/>
      <c r="D59" s="1472"/>
      <c r="E59" s="1472"/>
      <c r="F59" s="649"/>
      <c r="G59" s="649"/>
      <c r="H59" s="649"/>
      <c r="I59" s="649"/>
      <c r="J59" s="1448"/>
      <c r="K59" s="1448"/>
      <c r="L59" s="1448"/>
      <c r="M59" s="1448"/>
      <c r="N59" s="1460" t="s">
        <v>863</v>
      </c>
      <c r="O59" s="1461"/>
      <c r="P59" s="1462"/>
      <c r="Q59" s="1462"/>
      <c r="R59" s="1462"/>
      <c r="S59" s="1462"/>
      <c r="T59" s="1462"/>
      <c r="U59" s="1462"/>
      <c r="V59" s="402"/>
      <c r="W59" s="402"/>
    </row>
    <row r="60" customFormat="false" ht="43.5" hidden="false" customHeight="true" outlineLevel="0" collapsed="false"/>
    <row r="61" customFormat="false" ht="43.5" hidden="false" customHeight="true" outlineLevel="0" collapsed="false"/>
    <row r="62" customFormat="false" ht="56.25" hidden="false" customHeight="true" outlineLevel="0" collapsed="false"/>
    <row r="63" customFormat="false" ht="30.75" hidden="false" customHeight="true" outlineLevel="0" collapsed="false"/>
    <row r="64" customFormat="false" ht="30.75" hidden="false" customHeight="true" outlineLevel="0" collapsed="false"/>
  </sheetData>
  <sheetProtection sheet="true" password="c697" objects="true" scenarios="true" insertColumns="false" insertRows="false" deleteColumns="false" deleteRows="false"/>
  <mergeCells count="70">
    <mergeCell ref="A1:C3"/>
    <mergeCell ref="D1:AG3"/>
    <mergeCell ref="AH1:AN1"/>
    <mergeCell ref="AH2:AN2"/>
    <mergeCell ref="AH3:AN3"/>
    <mergeCell ref="A4:B4"/>
    <mergeCell ref="C4:E4"/>
    <mergeCell ref="F4:I4"/>
    <mergeCell ref="J4:P4"/>
    <mergeCell ref="U4:Y4"/>
    <mergeCell ref="Z4:AG4"/>
    <mergeCell ref="F6:T6"/>
    <mergeCell ref="U6:AJ6"/>
    <mergeCell ref="AK10:AK11"/>
    <mergeCell ref="AK12:AK13"/>
    <mergeCell ref="AK14:AK15"/>
    <mergeCell ref="AK16:AK17"/>
    <mergeCell ref="AK18:AK19"/>
    <mergeCell ref="AK20:AK21"/>
    <mergeCell ref="C25:E25"/>
    <mergeCell ref="F25:T25"/>
    <mergeCell ref="U27:AI27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AJ42:AJ45"/>
    <mergeCell ref="AK42:AL45"/>
    <mergeCell ref="D43:E43"/>
    <mergeCell ref="D44:E44"/>
    <mergeCell ref="C45:E45"/>
    <mergeCell ref="C46:E46"/>
    <mergeCell ref="AK46:AL46"/>
    <mergeCell ref="C47:E47"/>
    <mergeCell ref="F47:T47"/>
    <mergeCell ref="Z49:AA49"/>
    <mergeCell ref="AE49:AF49"/>
    <mergeCell ref="AK49:AM49"/>
    <mergeCell ref="Z50:AA50"/>
    <mergeCell ref="AE50:AF50"/>
    <mergeCell ref="AK50:AM50"/>
    <mergeCell ref="Z51:AA51"/>
    <mergeCell ref="AE51:AF51"/>
    <mergeCell ref="AK51:AM51"/>
    <mergeCell ref="Z52:AA52"/>
    <mergeCell ref="AE52:AF52"/>
    <mergeCell ref="AK52:AM52"/>
    <mergeCell ref="Z53:AA53"/>
    <mergeCell ref="AE53:AF53"/>
    <mergeCell ref="AK53:AM53"/>
    <mergeCell ref="Z54:AA54"/>
    <mergeCell ref="AE54:AF54"/>
    <mergeCell ref="AK54:AM54"/>
    <mergeCell ref="Z55:AA55"/>
    <mergeCell ref="AE55:AF55"/>
    <mergeCell ref="AK55:AM55"/>
    <mergeCell ref="AK56:AM56"/>
    <mergeCell ref="B57:E57"/>
    <mergeCell ref="AK57:AM57"/>
    <mergeCell ref="B59:E59"/>
  </mergeCells>
  <printOptions headings="false" gridLines="false" gridLinesSet="true" horizontalCentered="true" verticalCentered="false"/>
  <pageMargins left="0.159722222222222" right="0" top="0" bottom="0" header="0.511805555555555" footer="0.511805555555555"/>
  <pageSetup paperSize="1" scale="21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3165</TotalTime>
  <Application>LibreOffice/6.3.0.4$Windows_X86_64 LibreOffice_project/057fc023c990d676a43019934386b85b21a9ee99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2019-02-24T01:46:00Z</dcterms:created>
  <dc:creator>Josue Flores De la Cruz</dc:creator>
  <dc:description/>
  <dc:language>es-MX</dc:language>
  <cp:lastModifiedBy/>
  <dcterms:modified xsi:type="dcterms:W3CDTF">2026-07-06T08:53:36Z</dcterms:modified>
  <cp:revision>324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>F300E36E874A4CB8A90E3F1435938589</vt:lpwstr>
  </property>
  <property fmtid="{D5CDD505-2E9C-101B-9397-08002B2CF9AE}" pid="4" name="KSOProductBuildVer">
    <vt:lpwstr>2058-11.2.0.11516</vt:lpwstr>
  </property>
</Properties>
</file>